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1E6993B-5C1E-4AE1-A1BC-28B66B614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6" r:id="rId1"/>
    <sheet name="Graphs 1" sheetId="9" r:id="rId2"/>
    <sheet name="Active 2" sheetId="2" r:id="rId3"/>
    <sheet name="Active 4" sheetId="3" r:id="rId4"/>
    <sheet name="Graphs 4" sheetId="10" r:id="rId5"/>
    <sheet name="A" sheetId="1" r:id="rId6"/>
    <sheet name="errors" sheetId="4" r:id="rId7"/>
    <sheet name="Q_Fit" sheetId="5" r:id="rId8"/>
    <sheet name="BAV" sheetId="7" r:id="rId9"/>
    <sheet name="O-C Gateway" sheetId="8" r:id="rId10"/>
  </sheets>
  <definedNames>
    <definedName name="solver_adj" localSheetId="0">'Active 1'!$J$2:$J$7</definedName>
    <definedName name="solver_adj" localSheetId="2">'Active 2'!$J$2:$J$7</definedName>
    <definedName name="solver_adj" localSheetId="3">'Active 4'!$AC$3:$AC$10</definedName>
    <definedName name="solver_adj" localSheetId="6">errors!$AI$3:$AI$10</definedName>
    <definedName name="solver_cvg" localSheetId="0">0.0001</definedName>
    <definedName name="solver_cvg" localSheetId="2">0.0001</definedName>
    <definedName name="solver_cvg" localSheetId="3">0.0001</definedName>
    <definedName name="solver_cvg" localSheetId="6">0.0001</definedName>
    <definedName name="solver_drv" localSheetId="0">1</definedName>
    <definedName name="solver_drv" localSheetId="2">1</definedName>
    <definedName name="solver_drv" localSheetId="3">1</definedName>
    <definedName name="solver_drv" localSheetId="6">1</definedName>
    <definedName name="solver_est" localSheetId="0">1</definedName>
    <definedName name="solver_est" localSheetId="2">1</definedName>
    <definedName name="solver_est" localSheetId="3">1</definedName>
    <definedName name="solver_est" localSheetId="6">1</definedName>
    <definedName name="solver_itr" localSheetId="0">100</definedName>
    <definedName name="solver_itr" localSheetId="2">100</definedName>
    <definedName name="solver_itr" localSheetId="3">100</definedName>
    <definedName name="solver_itr" localSheetId="6">100</definedName>
    <definedName name="solver_lin" localSheetId="0">2</definedName>
    <definedName name="solver_lin" localSheetId="2">2</definedName>
    <definedName name="solver_lin" localSheetId="3">2</definedName>
    <definedName name="solver_lin" localSheetId="6">2</definedName>
    <definedName name="solver_neg" localSheetId="0">2</definedName>
    <definedName name="solver_neg" localSheetId="2">2</definedName>
    <definedName name="solver_neg" localSheetId="3">2</definedName>
    <definedName name="solver_neg" localSheetId="6">2</definedName>
    <definedName name="solver_num" localSheetId="0">0</definedName>
    <definedName name="solver_num" localSheetId="2">0</definedName>
    <definedName name="solver_num" localSheetId="3">0</definedName>
    <definedName name="solver_num" localSheetId="6">0</definedName>
    <definedName name="solver_nwt" localSheetId="0">1</definedName>
    <definedName name="solver_nwt" localSheetId="2">1</definedName>
    <definedName name="solver_nwt" localSheetId="3">1</definedName>
    <definedName name="solver_nwt" localSheetId="6">1</definedName>
    <definedName name="solver_opt" localSheetId="0">'Active 1'!$J$8</definedName>
    <definedName name="solver_opt" localSheetId="2">'Active 2'!$J$8</definedName>
    <definedName name="solver_opt" localSheetId="3">'Active 4'!$AC$11</definedName>
    <definedName name="solver_opt" localSheetId="6">errors!$AI$11</definedName>
    <definedName name="solver_pre" localSheetId="0">0.000001</definedName>
    <definedName name="solver_pre" localSheetId="2">0.000001</definedName>
    <definedName name="solver_pre" localSheetId="3">0.000001</definedName>
    <definedName name="solver_pre" localSheetId="6">0.000001</definedName>
    <definedName name="solver_scl" localSheetId="0">2</definedName>
    <definedName name="solver_scl" localSheetId="2">2</definedName>
    <definedName name="solver_scl" localSheetId="3">1</definedName>
    <definedName name="solver_scl" localSheetId="6">1</definedName>
    <definedName name="solver_sho" localSheetId="0">2</definedName>
    <definedName name="solver_sho" localSheetId="2">2</definedName>
    <definedName name="solver_sho" localSheetId="3">2</definedName>
    <definedName name="solver_sho" localSheetId="6">2</definedName>
    <definedName name="solver_tim" localSheetId="0">100</definedName>
    <definedName name="solver_tim" localSheetId="2">100</definedName>
    <definedName name="solver_tim" localSheetId="3">100</definedName>
    <definedName name="solver_tim" localSheetId="6">100</definedName>
    <definedName name="solver_tol" localSheetId="0">0.05</definedName>
    <definedName name="solver_tol" localSheetId="2">0.05</definedName>
    <definedName name="solver_tol" localSheetId="3">0.05</definedName>
    <definedName name="solver_tol" localSheetId="6">0.05</definedName>
    <definedName name="solver_typ" localSheetId="0">2</definedName>
    <definedName name="solver_typ" localSheetId="2">2</definedName>
    <definedName name="solver_typ" localSheetId="3">2</definedName>
    <definedName name="solver_typ" localSheetId="6">2</definedName>
    <definedName name="solver_val" localSheetId="0">0</definedName>
    <definedName name="solver_val" localSheetId="2">0</definedName>
    <definedName name="solver_val" localSheetId="3">0</definedName>
    <definedName name="solver_val" localSheetId="6">0</definedName>
  </definedNames>
  <calcPr calcId="181029"/>
</workbook>
</file>

<file path=xl/calcChain.xml><?xml version="1.0" encoding="utf-8"?>
<calcChain xmlns="http://schemas.openxmlformats.org/spreadsheetml/2006/main">
  <c r="E307" i="6" l="1"/>
  <c r="F307" i="6" s="1"/>
  <c r="Q307" i="6"/>
  <c r="E304" i="2"/>
  <c r="F304" i="2" s="1"/>
  <c r="Q304" i="2"/>
  <c r="E307" i="3"/>
  <c r="F307" i="3" s="1"/>
  <c r="P307" i="3"/>
  <c r="S307" i="3"/>
  <c r="E293" i="3"/>
  <c r="F293" i="3" s="1"/>
  <c r="P293" i="3"/>
  <c r="S293" i="3"/>
  <c r="E292" i="2"/>
  <c r="F292" i="2" s="1"/>
  <c r="Q292" i="2"/>
  <c r="E295" i="6"/>
  <c r="F295" i="6" s="1"/>
  <c r="Q295" i="6"/>
  <c r="F14" i="6"/>
  <c r="E301" i="6"/>
  <c r="F301" i="6" s="1"/>
  <c r="Q301" i="6"/>
  <c r="E304" i="6"/>
  <c r="F304" i="6" s="1"/>
  <c r="Q304" i="6"/>
  <c r="E305" i="6"/>
  <c r="F305" i="6" s="1"/>
  <c r="Q305" i="6"/>
  <c r="E298" i="2"/>
  <c r="F298" i="2" s="1"/>
  <c r="Q298" i="2"/>
  <c r="E301" i="2"/>
  <c r="F301" i="2" s="1"/>
  <c r="Q301" i="2"/>
  <c r="E302" i="2"/>
  <c r="F302" i="2"/>
  <c r="P302" i="2" s="1"/>
  <c r="Q302" i="2"/>
  <c r="E301" i="3"/>
  <c r="F301" i="3" s="1"/>
  <c r="P301" i="3"/>
  <c r="S301" i="3"/>
  <c r="E304" i="3"/>
  <c r="F304" i="3" s="1"/>
  <c r="G304" i="3" s="1"/>
  <c r="P304" i="3"/>
  <c r="S304" i="3"/>
  <c r="E305" i="3"/>
  <c r="F305" i="3"/>
  <c r="AU305" i="3" s="1"/>
  <c r="P305" i="3"/>
  <c r="S305" i="3"/>
  <c r="E306" i="6"/>
  <c r="F306" i="6" s="1"/>
  <c r="Q306" i="6"/>
  <c r="E303" i="2"/>
  <c r="F303" i="2" s="1"/>
  <c r="Q303" i="2"/>
  <c r="E306" i="3"/>
  <c r="F306" i="3" s="1"/>
  <c r="P306" i="3"/>
  <c r="S306" i="3"/>
  <c r="E288" i="3"/>
  <c r="F288" i="3" s="1"/>
  <c r="P288" i="3"/>
  <c r="S288" i="3"/>
  <c r="E290" i="3"/>
  <c r="F290" i="3" s="1"/>
  <c r="G290" i="3" s="1"/>
  <c r="P290" i="3"/>
  <c r="S290" i="3"/>
  <c r="E292" i="3"/>
  <c r="F292" i="3" s="1"/>
  <c r="P292" i="3"/>
  <c r="S292" i="3"/>
  <c r="E295" i="3"/>
  <c r="F295" i="3" s="1"/>
  <c r="P295" i="3"/>
  <c r="S295" i="3"/>
  <c r="E297" i="3"/>
  <c r="F297" i="3" s="1"/>
  <c r="P297" i="3"/>
  <c r="S297" i="3"/>
  <c r="E298" i="3"/>
  <c r="F298" i="3" s="1"/>
  <c r="G298" i="3" s="1"/>
  <c r="P298" i="3"/>
  <c r="S298" i="3"/>
  <c r="E299" i="3"/>
  <c r="F299" i="3" s="1"/>
  <c r="P299" i="3"/>
  <c r="S299" i="3"/>
  <c r="E300" i="3"/>
  <c r="F300" i="3" s="1"/>
  <c r="P300" i="3"/>
  <c r="S300" i="3"/>
  <c r="E302" i="3"/>
  <c r="F302" i="3" s="1"/>
  <c r="P302" i="3"/>
  <c r="S302" i="3"/>
  <c r="E303" i="3"/>
  <c r="F303" i="3" s="1"/>
  <c r="G303" i="3" s="1"/>
  <c r="P303" i="3"/>
  <c r="S303" i="3"/>
  <c r="E298" i="6"/>
  <c r="F298" i="6" s="1"/>
  <c r="Q298" i="6"/>
  <c r="E299" i="6"/>
  <c r="F299" i="6" s="1"/>
  <c r="Q299" i="6"/>
  <c r="E300" i="6"/>
  <c r="F300" i="6" s="1"/>
  <c r="Q300" i="6"/>
  <c r="E302" i="6"/>
  <c r="F302" i="6" s="1"/>
  <c r="Q302" i="6"/>
  <c r="E303" i="6"/>
  <c r="F303" i="6" s="1"/>
  <c r="Q303" i="6"/>
  <c r="Q295" i="2"/>
  <c r="Q296" i="2"/>
  <c r="Q297" i="2"/>
  <c r="Q299" i="2"/>
  <c r="Q300" i="2"/>
  <c r="E252" i="6"/>
  <c r="F252" i="6"/>
  <c r="Q252" i="6"/>
  <c r="E254" i="6"/>
  <c r="F254" i="6" s="1"/>
  <c r="G254" i="6" s="1"/>
  <c r="Q254" i="6"/>
  <c r="E256" i="6"/>
  <c r="F256" i="6" s="1"/>
  <c r="Q256" i="6"/>
  <c r="E258" i="6"/>
  <c r="F258" i="6" s="1"/>
  <c r="Q258" i="6"/>
  <c r="E259" i="6"/>
  <c r="F259" i="6" s="1"/>
  <c r="Q259" i="6"/>
  <c r="E260" i="6"/>
  <c r="F260" i="6" s="1"/>
  <c r="G260" i="6" s="1"/>
  <c r="K260" i="6" s="1"/>
  <c r="Q260" i="6"/>
  <c r="E261" i="6"/>
  <c r="F261" i="6" s="1"/>
  <c r="G261" i="6" s="1"/>
  <c r="K261" i="6" s="1"/>
  <c r="Q261" i="6"/>
  <c r="E262" i="6"/>
  <c r="F262" i="6" s="1"/>
  <c r="Q262" i="6"/>
  <c r="E263" i="6"/>
  <c r="F263" i="6" s="1"/>
  <c r="Q263" i="6"/>
  <c r="E264" i="6"/>
  <c r="F264" i="6" s="1"/>
  <c r="Q264" i="6"/>
  <c r="E265" i="6"/>
  <c r="F265" i="6" s="1"/>
  <c r="Q265" i="6"/>
  <c r="E266" i="6"/>
  <c r="F266" i="6"/>
  <c r="Q266" i="6"/>
  <c r="E267" i="6"/>
  <c r="F267" i="6" s="1"/>
  <c r="Q267" i="6"/>
  <c r="E268" i="6"/>
  <c r="F268" i="6" s="1"/>
  <c r="Q268" i="6"/>
  <c r="E269" i="6"/>
  <c r="F269" i="6" s="1"/>
  <c r="Q269" i="6"/>
  <c r="E270" i="6"/>
  <c r="F270" i="6" s="1"/>
  <c r="G270" i="6" s="1"/>
  <c r="Q270" i="6"/>
  <c r="E271" i="6"/>
  <c r="F271" i="6" s="1"/>
  <c r="G271" i="6" s="1"/>
  <c r="K271" i="6" s="1"/>
  <c r="Q271" i="6"/>
  <c r="E272" i="6"/>
  <c r="F272" i="6" s="1"/>
  <c r="Q272" i="6"/>
  <c r="E273" i="6"/>
  <c r="F273" i="6" s="1"/>
  <c r="Q273" i="6"/>
  <c r="E274" i="6"/>
  <c r="F274" i="6"/>
  <c r="G274" i="6" s="1"/>
  <c r="K274" i="6" s="1"/>
  <c r="Q274" i="6"/>
  <c r="E275" i="6"/>
  <c r="F275" i="6" s="1"/>
  <c r="Q275" i="6"/>
  <c r="E276" i="6"/>
  <c r="F276" i="6" s="1"/>
  <c r="Q276" i="6"/>
  <c r="E277" i="6"/>
  <c r="F277" i="6" s="1"/>
  <c r="G277" i="6" s="1"/>
  <c r="K277" i="6" s="1"/>
  <c r="Q277" i="6"/>
  <c r="E278" i="6"/>
  <c r="F278" i="6" s="1"/>
  <c r="P278" i="6" s="1"/>
  <c r="Q278" i="6"/>
  <c r="E279" i="6"/>
  <c r="F279" i="6" s="1"/>
  <c r="Q279" i="6"/>
  <c r="E280" i="6"/>
  <c r="F280" i="6" s="1"/>
  <c r="Q280" i="6"/>
  <c r="E281" i="6"/>
  <c r="F281" i="6" s="1"/>
  <c r="Q281" i="6"/>
  <c r="E282" i="6"/>
  <c r="F282" i="6" s="1"/>
  <c r="Q282" i="6"/>
  <c r="E283" i="6"/>
  <c r="F283" i="6" s="1"/>
  <c r="Q283" i="6"/>
  <c r="E284" i="6"/>
  <c r="F284" i="6" s="1"/>
  <c r="G284" i="6" s="1"/>
  <c r="K284" i="6" s="1"/>
  <c r="Q284" i="6"/>
  <c r="E285" i="6"/>
  <c r="F285" i="6" s="1"/>
  <c r="Q285" i="6"/>
  <c r="E286" i="6"/>
  <c r="F286" i="6" s="1"/>
  <c r="G286" i="6" s="1"/>
  <c r="K286" i="6" s="1"/>
  <c r="Q286" i="6"/>
  <c r="E287" i="6"/>
  <c r="F287" i="6" s="1"/>
  <c r="Q287" i="6"/>
  <c r="E288" i="6"/>
  <c r="F288" i="6" s="1"/>
  <c r="G288" i="6" s="1"/>
  <c r="K288" i="6" s="1"/>
  <c r="Q288" i="6"/>
  <c r="E289" i="6"/>
  <c r="F289" i="6" s="1"/>
  <c r="Q289" i="6"/>
  <c r="E290" i="6"/>
  <c r="F290" i="6" s="1"/>
  <c r="Q290" i="6"/>
  <c r="E291" i="6"/>
  <c r="F291" i="6"/>
  <c r="G291" i="6" s="1"/>
  <c r="K291" i="6" s="1"/>
  <c r="Q291" i="6"/>
  <c r="E292" i="6"/>
  <c r="F292" i="6" s="1"/>
  <c r="Q292" i="6"/>
  <c r="E293" i="6"/>
  <c r="F293" i="6" s="1"/>
  <c r="P293" i="6" s="1"/>
  <c r="Q293" i="6"/>
  <c r="E294" i="6"/>
  <c r="F294" i="6" s="1"/>
  <c r="G294" i="6" s="1"/>
  <c r="K294" i="6" s="1"/>
  <c r="Q294" i="6"/>
  <c r="E296" i="6"/>
  <c r="F296" i="6" s="1"/>
  <c r="Q296" i="6"/>
  <c r="E297" i="6"/>
  <c r="F297" i="6" s="1"/>
  <c r="Q297" i="6"/>
  <c r="E287" i="3"/>
  <c r="F287" i="3" s="1"/>
  <c r="P287" i="3"/>
  <c r="S287" i="3"/>
  <c r="E289" i="3"/>
  <c r="F289" i="3" s="1"/>
  <c r="P289" i="3"/>
  <c r="S289" i="3"/>
  <c r="E291" i="3"/>
  <c r="F291" i="3" s="1"/>
  <c r="P291" i="3"/>
  <c r="S291" i="3"/>
  <c r="E294" i="3"/>
  <c r="F294" i="3" s="1"/>
  <c r="P294" i="3"/>
  <c r="S294" i="3"/>
  <c r="E296" i="3"/>
  <c r="F296" i="3" s="1"/>
  <c r="P296" i="3"/>
  <c r="S296" i="3"/>
  <c r="E178" i="1"/>
  <c r="F178" i="1"/>
  <c r="G178" i="1"/>
  <c r="N178" i="1"/>
  <c r="Q178" i="1"/>
  <c r="E179" i="1"/>
  <c r="F179" i="1"/>
  <c r="G179" i="1"/>
  <c r="N179" i="1"/>
  <c r="Q179" i="1"/>
  <c r="E180" i="1"/>
  <c r="F180" i="1"/>
  <c r="G180" i="1"/>
  <c r="N180" i="1"/>
  <c r="Q180" i="1"/>
  <c r="E181" i="1"/>
  <c r="F181" i="1"/>
  <c r="G181" i="1"/>
  <c r="N181" i="1"/>
  <c r="Q181" i="1"/>
  <c r="E182" i="1"/>
  <c r="F182" i="1"/>
  <c r="G182" i="1"/>
  <c r="N182" i="1"/>
  <c r="Q182" i="1"/>
  <c r="E183" i="1"/>
  <c r="F183" i="1"/>
  <c r="G183" i="1"/>
  <c r="N183" i="1"/>
  <c r="Q183" i="1"/>
  <c r="E184" i="1"/>
  <c r="F184" i="1"/>
  <c r="G184" i="1"/>
  <c r="N184" i="1"/>
  <c r="Q184" i="1"/>
  <c r="E185" i="1"/>
  <c r="F185" i="1"/>
  <c r="G185" i="1"/>
  <c r="N185" i="1"/>
  <c r="Q185" i="1"/>
  <c r="E186" i="1"/>
  <c r="F186" i="1"/>
  <c r="G186" i="1"/>
  <c r="N186" i="1"/>
  <c r="Q186" i="1"/>
  <c r="E187" i="1"/>
  <c r="F187" i="1"/>
  <c r="G187" i="1"/>
  <c r="N187" i="1"/>
  <c r="Q187" i="1"/>
  <c r="E188" i="1"/>
  <c r="F188" i="1"/>
  <c r="G188" i="1"/>
  <c r="N188" i="1"/>
  <c r="Q188" i="1"/>
  <c r="E189" i="1"/>
  <c r="F189" i="1"/>
  <c r="G189" i="1"/>
  <c r="N189" i="1"/>
  <c r="Q189" i="1"/>
  <c r="E190" i="1"/>
  <c r="F190" i="1"/>
  <c r="G190" i="1"/>
  <c r="N190" i="1"/>
  <c r="Q190" i="1"/>
  <c r="E191" i="1"/>
  <c r="F191" i="1"/>
  <c r="G191" i="1"/>
  <c r="N191" i="1"/>
  <c r="Q191" i="1"/>
  <c r="E192" i="1"/>
  <c r="F192" i="1"/>
  <c r="G192" i="1"/>
  <c r="N192" i="1"/>
  <c r="Q192" i="1"/>
  <c r="E193" i="1"/>
  <c r="F193" i="1"/>
  <c r="G193" i="1"/>
  <c r="N193" i="1"/>
  <c r="Q193" i="1"/>
  <c r="E194" i="1"/>
  <c r="F194" i="1"/>
  <c r="G194" i="1"/>
  <c r="N194" i="1"/>
  <c r="Q194" i="1"/>
  <c r="E195" i="1"/>
  <c r="F195" i="1"/>
  <c r="G195" i="1"/>
  <c r="N195" i="1"/>
  <c r="Q195" i="1"/>
  <c r="E196" i="1"/>
  <c r="F196" i="1"/>
  <c r="G196" i="1"/>
  <c r="N196" i="1"/>
  <c r="Q196" i="1"/>
  <c r="E197" i="1"/>
  <c r="F197" i="1"/>
  <c r="G197" i="1"/>
  <c r="N197" i="1"/>
  <c r="Q197" i="1"/>
  <c r="E198" i="1"/>
  <c r="F198" i="1"/>
  <c r="G198" i="1"/>
  <c r="N198" i="1"/>
  <c r="Q198" i="1"/>
  <c r="E199" i="1"/>
  <c r="F199" i="1"/>
  <c r="G199" i="1"/>
  <c r="N199" i="1"/>
  <c r="Q199" i="1"/>
  <c r="E200" i="1"/>
  <c r="F200" i="1"/>
  <c r="G200" i="1"/>
  <c r="N200" i="1"/>
  <c r="Q200" i="1"/>
  <c r="E201" i="1"/>
  <c r="F201" i="1"/>
  <c r="G201" i="1"/>
  <c r="N201" i="1"/>
  <c r="Q201" i="1"/>
  <c r="E202" i="1"/>
  <c r="F202" i="1"/>
  <c r="G202" i="1"/>
  <c r="N202" i="1"/>
  <c r="Q202" i="1"/>
  <c r="E203" i="1"/>
  <c r="F203" i="1"/>
  <c r="G203" i="1"/>
  <c r="N203" i="1"/>
  <c r="Q203" i="1"/>
  <c r="E204" i="1"/>
  <c r="F204" i="1"/>
  <c r="G204" i="1"/>
  <c r="N204" i="1"/>
  <c r="Q204" i="1"/>
  <c r="E205" i="1"/>
  <c r="F205" i="1"/>
  <c r="G205" i="1"/>
  <c r="N205" i="1"/>
  <c r="Q205" i="1"/>
  <c r="E206" i="1"/>
  <c r="F206" i="1"/>
  <c r="G206" i="1"/>
  <c r="N206" i="1"/>
  <c r="Q206" i="1"/>
  <c r="E207" i="1"/>
  <c r="F207" i="1"/>
  <c r="G207" i="1"/>
  <c r="N207" i="1"/>
  <c r="Q207" i="1"/>
  <c r="E208" i="1"/>
  <c r="F208" i="1"/>
  <c r="G208" i="1"/>
  <c r="N208" i="1"/>
  <c r="Q208" i="1"/>
  <c r="E209" i="1"/>
  <c r="F209" i="1"/>
  <c r="G209" i="1"/>
  <c r="N209" i="1"/>
  <c r="Q209" i="1"/>
  <c r="E210" i="1"/>
  <c r="F210" i="1"/>
  <c r="G210" i="1"/>
  <c r="N210" i="1"/>
  <c r="Q210" i="1"/>
  <c r="E211" i="1"/>
  <c r="F211" i="1"/>
  <c r="G211" i="1"/>
  <c r="N211" i="1"/>
  <c r="Q211" i="1"/>
  <c r="E212" i="1"/>
  <c r="F212" i="1"/>
  <c r="G212" i="1"/>
  <c r="N212" i="1"/>
  <c r="Q212" i="1"/>
  <c r="E213" i="1"/>
  <c r="F213" i="1"/>
  <c r="G213" i="1"/>
  <c r="N213" i="1"/>
  <c r="Q213" i="1"/>
  <c r="E214" i="1"/>
  <c r="F214" i="1"/>
  <c r="G214" i="1"/>
  <c r="N214" i="1"/>
  <c r="Q214" i="1"/>
  <c r="E215" i="1"/>
  <c r="F215" i="1"/>
  <c r="G215" i="1"/>
  <c r="N215" i="1"/>
  <c r="Q215" i="1"/>
  <c r="E216" i="1"/>
  <c r="F216" i="1"/>
  <c r="G216" i="1"/>
  <c r="N216" i="1"/>
  <c r="Q216" i="1"/>
  <c r="E217" i="1"/>
  <c r="F217" i="1"/>
  <c r="G217" i="1"/>
  <c r="N217" i="1"/>
  <c r="Q217" i="1"/>
  <c r="E218" i="1"/>
  <c r="F218" i="1"/>
  <c r="G218" i="1"/>
  <c r="N218" i="1"/>
  <c r="Q218" i="1"/>
  <c r="E219" i="1"/>
  <c r="F219" i="1"/>
  <c r="G219" i="1"/>
  <c r="N219" i="1"/>
  <c r="Q219" i="1"/>
  <c r="E220" i="1"/>
  <c r="F220" i="1"/>
  <c r="G220" i="1"/>
  <c r="N220" i="1"/>
  <c r="Q220" i="1"/>
  <c r="E222" i="1"/>
  <c r="F222" i="1"/>
  <c r="G222" i="1"/>
  <c r="N222" i="1"/>
  <c r="Q222" i="1"/>
  <c r="E224" i="1"/>
  <c r="F224" i="1"/>
  <c r="G224" i="1"/>
  <c r="N224" i="1"/>
  <c r="Q224" i="1"/>
  <c r="E225" i="1"/>
  <c r="F225" i="1"/>
  <c r="G225" i="1"/>
  <c r="N225" i="1"/>
  <c r="Q225" i="1"/>
  <c r="E226" i="1"/>
  <c r="F226" i="1"/>
  <c r="G226" i="1"/>
  <c r="N226" i="1"/>
  <c r="Q226" i="1"/>
  <c r="E227" i="1"/>
  <c r="F227" i="1"/>
  <c r="G227" i="1"/>
  <c r="N227" i="1"/>
  <c r="Q227" i="1"/>
  <c r="E223" i="1"/>
  <c r="F223" i="1"/>
  <c r="G223" i="1"/>
  <c r="N223" i="1"/>
  <c r="Q223" i="1"/>
  <c r="E228" i="1"/>
  <c r="F228" i="1"/>
  <c r="G228" i="1"/>
  <c r="N228" i="1"/>
  <c r="Q228" i="1"/>
  <c r="E229" i="1"/>
  <c r="F229" i="1"/>
  <c r="G229" i="1"/>
  <c r="N229" i="1"/>
  <c r="Q229" i="1"/>
  <c r="E230" i="1"/>
  <c r="F230" i="1"/>
  <c r="G230" i="1"/>
  <c r="N230" i="1"/>
  <c r="Q230" i="1"/>
  <c r="E231" i="1"/>
  <c r="F231" i="1"/>
  <c r="G231" i="1"/>
  <c r="N231" i="1"/>
  <c r="Q231" i="1"/>
  <c r="E232" i="1"/>
  <c r="F232" i="1"/>
  <c r="G232" i="1"/>
  <c r="N232" i="1"/>
  <c r="Q232" i="1"/>
  <c r="E221" i="1"/>
  <c r="F221" i="1"/>
  <c r="G221" i="1"/>
  <c r="N221" i="1"/>
  <c r="Q221" i="1"/>
  <c r="Q293" i="2"/>
  <c r="Q294" i="2"/>
  <c r="Q282" i="2"/>
  <c r="C7" i="1"/>
  <c r="C8" i="1"/>
  <c r="F11" i="1"/>
  <c r="G11" i="1"/>
  <c r="E14" i="1"/>
  <c r="E15" i="1" s="1"/>
  <c r="C17" i="1"/>
  <c r="E21" i="1"/>
  <c r="F21" i="1"/>
  <c r="G21" i="1"/>
  <c r="N21" i="1"/>
  <c r="Q21" i="1"/>
  <c r="E22" i="1"/>
  <c r="F22" i="1"/>
  <c r="G22" i="1"/>
  <c r="N22" i="1"/>
  <c r="Q22" i="1"/>
  <c r="E23" i="1"/>
  <c r="F23" i="1"/>
  <c r="G23" i="1"/>
  <c r="N23" i="1"/>
  <c r="Q23" i="1"/>
  <c r="E24" i="1"/>
  <c r="F24" i="1"/>
  <c r="G24" i="1"/>
  <c r="N24" i="1"/>
  <c r="Q24" i="1"/>
  <c r="E25" i="1"/>
  <c r="F25" i="1"/>
  <c r="G25" i="1"/>
  <c r="N25" i="1"/>
  <c r="Q25" i="1"/>
  <c r="E26" i="1"/>
  <c r="F26" i="1"/>
  <c r="G26" i="1"/>
  <c r="N26" i="1"/>
  <c r="Q26" i="1"/>
  <c r="E27" i="1"/>
  <c r="F27" i="1"/>
  <c r="G27" i="1"/>
  <c r="N27" i="1"/>
  <c r="Q27" i="1"/>
  <c r="E28" i="1"/>
  <c r="F28" i="1"/>
  <c r="G28" i="1"/>
  <c r="N28" i="1"/>
  <c r="Q28" i="1"/>
  <c r="E29" i="1"/>
  <c r="F29" i="1"/>
  <c r="G29" i="1"/>
  <c r="N29" i="1"/>
  <c r="Q29" i="1"/>
  <c r="E30" i="1"/>
  <c r="F30" i="1"/>
  <c r="G30" i="1"/>
  <c r="N30" i="1"/>
  <c r="Q30" i="1"/>
  <c r="E31" i="1"/>
  <c r="F31" i="1"/>
  <c r="G31" i="1"/>
  <c r="N31" i="1"/>
  <c r="Q31" i="1"/>
  <c r="E32" i="1"/>
  <c r="F32" i="1"/>
  <c r="G32" i="1"/>
  <c r="N32" i="1"/>
  <c r="Q32" i="1"/>
  <c r="E33" i="1"/>
  <c r="F33" i="1"/>
  <c r="G33" i="1"/>
  <c r="N33" i="1"/>
  <c r="Q33" i="1"/>
  <c r="E34" i="1"/>
  <c r="F34" i="1"/>
  <c r="G34" i="1"/>
  <c r="N34" i="1"/>
  <c r="Q34" i="1"/>
  <c r="E35" i="1"/>
  <c r="F35" i="1"/>
  <c r="G35" i="1"/>
  <c r="N35" i="1"/>
  <c r="Q35" i="1"/>
  <c r="E36" i="1"/>
  <c r="F36" i="1"/>
  <c r="G36" i="1"/>
  <c r="N36" i="1"/>
  <c r="Q36" i="1"/>
  <c r="E37" i="1"/>
  <c r="F37" i="1"/>
  <c r="G37" i="1"/>
  <c r="N37" i="1"/>
  <c r="Q37" i="1"/>
  <c r="E38" i="1"/>
  <c r="F38" i="1"/>
  <c r="G38" i="1"/>
  <c r="N38" i="1"/>
  <c r="Q38" i="1"/>
  <c r="E39" i="1"/>
  <c r="F39" i="1"/>
  <c r="G39" i="1"/>
  <c r="N39" i="1"/>
  <c r="Q39" i="1"/>
  <c r="E40" i="1"/>
  <c r="F40" i="1"/>
  <c r="G40" i="1"/>
  <c r="N40" i="1"/>
  <c r="Q40" i="1"/>
  <c r="E41" i="1"/>
  <c r="F41" i="1"/>
  <c r="G41" i="1"/>
  <c r="N41" i="1"/>
  <c r="Q41" i="1"/>
  <c r="E42" i="1"/>
  <c r="F42" i="1"/>
  <c r="G42" i="1"/>
  <c r="N42" i="1"/>
  <c r="Q42" i="1"/>
  <c r="E43" i="1"/>
  <c r="F43" i="1"/>
  <c r="G43" i="1"/>
  <c r="N43" i="1"/>
  <c r="Q43" i="1"/>
  <c r="E44" i="1"/>
  <c r="F44" i="1"/>
  <c r="G44" i="1"/>
  <c r="N44" i="1"/>
  <c r="Q44" i="1"/>
  <c r="E45" i="1"/>
  <c r="F45" i="1"/>
  <c r="G45" i="1"/>
  <c r="N45" i="1"/>
  <c r="Q45" i="1"/>
  <c r="E46" i="1"/>
  <c r="F46" i="1"/>
  <c r="G46" i="1"/>
  <c r="N46" i="1"/>
  <c r="Q46" i="1"/>
  <c r="E47" i="1"/>
  <c r="F47" i="1"/>
  <c r="G47" i="1"/>
  <c r="N47" i="1"/>
  <c r="Q47" i="1"/>
  <c r="E48" i="1"/>
  <c r="F48" i="1"/>
  <c r="G48" i="1"/>
  <c r="N48" i="1"/>
  <c r="Q48" i="1"/>
  <c r="E49" i="1"/>
  <c r="F49" i="1"/>
  <c r="G49" i="1"/>
  <c r="N49" i="1"/>
  <c r="Q49" i="1"/>
  <c r="E50" i="1"/>
  <c r="F50" i="1"/>
  <c r="G50" i="1"/>
  <c r="N50" i="1"/>
  <c r="Q50" i="1"/>
  <c r="E51" i="1"/>
  <c r="F51" i="1"/>
  <c r="G51" i="1"/>
  <c r="N51" i="1"/>
  <c r="Q51" i="1"/>
  <c r="E52" i="1"/>
  <c r="F52" i="1"/>
  <c r="G52" i="1"/>
  <c r="N52" i="1"/>
  <c r="Q52" i="1"/>
  <c r="E53" i="1"/>
  <c r="F53" i="1"/>
  <c r="G53" i="1"/>
  <c r="N53" i="1"/>
  <c r="Q53" i="1"/>
  <c r="E54" i="1"/>
  <c r="F54" i="1"/>
  <c r="G54" i="1"/>
  <c r="N54" i="1"/>
  <c r="Q54" i="1"/>
  <c r="E55" i="1"/>
  <c r="F55" i="1"/>
  <c r="G55" i="1"/>
  <c r="N55" i="1"/>
  <c r="Q55" i="1"/>
  <c r="E56" i="1"/>
  <c r="F56" i="1"/>
  <c r="G56" i="1"/>
  <c r="N56" i="1"/>
  <c r="Q56" i="1"/>
  <c r="E57" i="1"/>
  <c r="F57" i="1"/>
  <c r="G57" i="1"/>
  <c r="N57" i="1"/>
  <c r="Q57" i="1"/>
  <c r="E58" i="1"/>
  <c r="F58" i="1"/>
  <c r="G58" i="1"/>
  <c r="N58" i="1"/>
  <c r="Q58" i="1"/>
  <c r="E59" i="1"/>
  <c r="F59" i="1"/>
  <c r="G59" i="1"/>
  <c r="N59" i="1"/>
  <c r="Q59" i="1"/>
  <c r="E60" i="1"/>
  <c r="F60" i="1"/>
  <c r="G60" i="1"/>
  <c r="N60" i="1"/>
  <c r="Q60" i="1"/>
  <c r="E61" i="1"/>
  <c r="F61" i="1"/>
  <c r="G61" i="1"/>
  <c r="H61" i="1"/>
  <c r="Q61" i="1"/>
  <c r="E62" i="1"/>
  <c r="F62" i="1"/>
  <c r="G62" i="1"/>
  <c r="N62" i="1"/>
  <c r="Q62" i="1"/>
  <c r="E63" i="1"/>
  <c r="F63" i="1"/>
  <c r="G63" i="1"/>
  <c r="N63" i="1"/>
  <c r="Q63" i="1"/>
  <c r="E64" i="1"/>
  <c r="F64" i="1"/>
  <c r="G64" i="1"/>
  <c r="N64" i="1"/>
  <c r="Q64" i="1"/>
  <c r="E65" i="1"/>
  <c r="F65" i="1"/>
  <c r="G65" i="1"/>
  <c r="N65" i="1"/>
  <c r="Q65" i="1"/>
  <c r="E66" i="1"/>
  <c r="F66" i="1"/>
  <c r="G66" i="1"/>
  <c r="N66" i="1"/>
  <c r="Q66" i="1"/>
  <c r="E67" i="1"/>
  <c r="F67" i="1"/>
  <c r="G67" i="1"/>
  <c r="N67" i="1"/>
  <c r="Q67" i="1"/>
  <c r="E68" i="1"/>
  <c r="F68" i="1"/>
  <c r="G68" i="1"/>
  <c r="N68" i="1"/>
  <c r="Q68" i="1"/>
  <c r="E69" i="1"/>
  <c r="F69" i="1"/>
  <c r="G69" i="1"/>
  <c r="N69" i="1"/>
  <c r="Q69" i="1"/>
  <c r="E70" i="1"/>
  <c r="F70" i="1"/>
  <c r="G70" i="1"/>
  <c r="N70" i="1"/>
  <c r="Q70" i="1"/>
  <c r="E71" i="1"/>
  <c r="F71" i="1"/>
  <c r="G71" i="1"/>
  <c r="N71" i="1"/>
  <c r="Q71" i="1"/>
  <c r="E72" i="1"/>
  <c r="F72" i="1"/>
  <c r="G72" i="1"/>
  <c r="N72" i="1"/>
  <c r="Q72" i="1"/>
  <c r="E73" i="1"/>
  <c r="F73" i="1"/>
  <c r="G73" i="1"/>
  <c r="N73" i="1"/>
  <c r="Q73" i="1"/>
  <c r="E74" i="1"/>
  <c r="F74" i="1"/>
  <c r="G74" i="1"/>
  <c r="N74" i="1"/>
  <c r="Q74" i="1"/>
  <c r="E75" i="1"/>
  <c r="F75" i="1"/>
  <c r="G75" i="1"/>
  <c r="N75" i="1"/>
  <c r="Q75" i="1"/>
  <c r="E76" i="1"/>
  <c r="F76" i="1"/>
  <c r="G76" i="1"/>
  <c r="N76" i="1"/>
  <c r="Q76" i="1"/>
  <c r="E77" i="1"/>
  <c r="F77" i="1"/>
  <c r="G77" i="1"/>
  <c r="N77" i="1"/>
  <c r="Q77" i="1"/>
  <c r="E78" i="1"/>
  <c r="F78" i="1"/>
  <c r="G78" i="1"/>
  <c r="N78" i="1"/>
  <c r="Q78" i="1"/>
  <c r="E79" i="1"/>
  <c r="F79" i="1"/>
  <c r="G79" i="1"/>
  <c r="N79" i="1"/>
  <c r="Q79" i="1"/>
  <c r="E80" i="1"/>
  <c r="F80" i="1"/>
  <c r="G80" i="1"/>
  <c r="N80" i="1"/>
  <c r="Q80" i="1"/>
  <c r="E81" i="1"/>
  <c r="F81" i="1"/>
  <c r="G81" i="1"/>
  <c r="N81" i="1"/>
  <c r="Q81" i="1"/>
  <c r="E82" i="1"/>
  <c r="F82" i="1"/>
  <c r="G82" i="1"/>
  <c r="N82" i="1"/>
  <c r="Q82" i="1"/>
  <c r="E83" i="1"/>
  <c r="F83" i="1"/>
  <c r="G83" i="1"/>
  <c r="N83" i="1"/>
  <c r="Q83" i="1"/>
  <c r="E84" i="1"/>
  <c r="F84" i="1"/>
  <c r="G84" i="1"/>
  <c r="J84" i="1"/>
  <c r="Q84" i="1"/>
  <c r="E85" i="1"/>
  <c r="F85" i="1"/>
  <c r="G85" i="1"/>
  <c r="J85" i="1"/>
  <c r="Q85" i="1"/>
  <c r="E86" i="1"/>
  <c r="F86" i="1"/>
  <c r="G86" i="1"/>
  <c r="K86" i="1"/>
  <c r="Q86" i="1"/>
  <c r="E87" i="1"/>
  <c r="F87" i="1"/>
  <c r="G87" i="1"/>
  <c r="N87" i="1"/>
  <c r="Q87" i="1"/>
  <c r="E88" i="1"/>
  <c r="F88" i="1"/>
  <c r="G88" i="1"/>
  <c r="K88" i="1"/>
  <c r="Q88" i="1"/>
  <c r="E89" i="1"/>
  <c r="F89" i="1"/>
  <c r="G89" i="1"/>
  <c r="K89" i="1"/>
  <c r="Q89" i="1"/>
  <c r="E90" i="1"/>
  <c r="F90" i="1"/>
  <c r="G90" i="1"/>
  <c r="N90" i="1"/>
  <c r="Q90" i="1"/>
  <c r="E91" i="1"/>
  <c r="F91" i="1"/>
  <c r="G91" i="1"/>
  <c r="N91" i="1"/>
  <c r="Q91" i="1"/>
  <c r="E92" i="1"/>
  <c r="F92" i="1"/>
  <c r="G92" i="1"/>
  <c r="K92" i="1"/>
  <c r="Q92" i="1"/>
  <c r="E93" i="1"/>
  <c r="F93" i="1"/>
  <c r="G93" i="1"/>
  <c r="K93" i="1"/>
  <c r="Q93" i="1"/>
  <c r="E94" i="1"/>
  <c r="F94" i="1"/>
  <c r="G94" i="1"/>
  <c r="K94" i="1"/>
  <c r="Q94" i="1"/>
  <c r="E95" i="1"/>
  <c r="F95" i="1"/>
  <c r="G95" i="1"/>
  <c r="K95" i="1"/>
  <c r="Q95" i="1"/>
  <c r="E96" i="1"/>
  <c r="F96" i="1"/>
  <c r="G96" i="1"/>
  <c r="K96" i="1"/>
  <c r="Q96" i="1"/>
  <c r="E97" i="1"/>
  <c r="F97" i="1"/>
  <c r="G97" i="1"/>
  <c r="K97" i="1"/>
  <c r="Q97" i="1"/>
  <c r="E98" i="1"/>
  <c r="F98" i="1"/>
  <c r="G98" i="1"/>
  <c r="K98" i="1"/>
  <c r="Q98" i="1"/>
  <c r="E99" i="1"/>
  <c r="F99" i="1"/>
  <c r="G99" i="1"/>
  <c r="K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N114" i="1"/>
  <c r="Q114" i="1"/>
  <c r="E115" i="1"/>
  <c r="F115" i="1"/>
  <c r="G115" i="1"/>
  <c r="J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I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J132" i="1"/>
  <c r="Q132" i="1"/>
  <c r="E133" i="1"/>
  <c r="F133" i="1"/>
  <c r="G133" i="1"/>
  <c r="N133" i="1"/>
  <c r="Q133" i="1"/>
  <c r="E134" i="1"/>
  <c r="F134" i="1"/>
  <c r="G134" i="1"/>
  <c r="N134" i="1"/>
  <c r="Q134" i="1"/>
  <c r="E135" i="1"/>
  <c r="F135" i="1"/>
  <c r="G135" i="1"/>
  <c r="J135" i="1"/>
  <c r="Q135" i="1"/>
  <c r="E136" i="1"/>
  <c r="F136" i="1"/>
  <c r="G136" i="1"/>
  <c r="J136" i="1"/>
  <c r="Q136" i="1"/>
  <c r="E137" i="1"/>
  <c r="F137" i="1"/>
  <c r="G137" i="1"/>
  <c r="N137" i="1"/>
  <c r="Q137" i="1"/>
  <c r="E138" i="1"/>
  <c r="F138" i="1"/>
  <c r="G138" i="1"/>
  <c r="J138" i="1"/>
  <c r="Q138" i="1"/>
  <c r="E139" i="1"/>
  <c r="F139" i="1"/>
  <c r="G139" i="1"/>
  <c r="N139" i="1"/>
  <c r="Q139" i="1"/>
  <c r="E140" i="1"/>
  <c r="F140" i="1"/>
  <c r="G140" i="1"/>
  <c r="J140" i="1"/>
  <c r="Q140" i="1"/>
  <c r="E141" i="1"/>
  <c r="F141" i="1"/>
  <c r="G141" i="1"/>
  <c r="J141" i="1"/>
  <c r="Q141" i="1"/>
  <c r="E142" i="1"/>
  <c r="F142" i="1"/>
  <c r="G142" i="1"/>
  <c r="L142" i="1"/>
  <c r="Q142" i="1"/>
  <c r="E143" i="1"/>
  <c r="F143" i="1"/>
  <c r="G143" i="1"/>
  <c r="J143" i="1"/>
  <c r="Q143" i="1"/>
  <c r="E144" i="1"/>
  <c r="F144" i="1"/>
  <c r="G144" i="1"/>
  <c r="J144" i="1"/>
  <c r="Q144" i="1"/>
  <c r="E145" i="1"/>
  <c r="F145" i="1"/>
  <c r="G145" i="1"/>
  <c r="J145" i="1"/>
  <c r="Q145" i="1"/>
  <c r="E146" i="1"/>
  <c r="F146" i="1"/>
  <c r="G146" i="1"/>
  <c r="J146" i="1"/>
  <c r="Q146" i="1"/>
  <c r="E147" i="1"/>
  <c r="F147" i="1"/>
  <c r="G147" i="1"/>
  <c r="J147" i="1"/>
  <c r="Q147" i="1"/>
  <c r="E148" i="1"/>
  <c r="F148" i="1"/>
  <c r="G148" i="1"/>
  <c r="J148" i="1"/>
  <c r="Q148" i="1"/>
  <c r="E149" i="1"/>
  <c r="F149" i="1"/>
  <c r="G149" i="1"/>
  <c r="J149" i="1"/>
  <c r="Q149" i="1"/>
  <c r="E150" i="1"/>
  <c r="F150" i="1"/>
  <c r="G150" i="1"/>
  <c r="J150" i="1"/>
  <c r="Q150" i="1"/>
  <c r="E151" i="1"/>
  <c r="F151" i="1"/>
  <c r="G151" i="1"/>
  <c r="J151" i="1"/>
  <c r="Q151" i="1"/>
  <c r="E152" i="1"/>
  <c r="F152" i="1"/>
  <c r="G152" i="1"/>
  <c r="J152" i="1"/>
  <c r="Q152" i="1"/>
  <c r="E153" i="1"/>
  <c r="F153" i="1"/>
  <c r="G153" i="1"/>
  <c r="J153" i="1"/>
  <c r="Q153" i="1"/>
  <c r="E154" i="1"/>
  <c r="F154" i="1"/>
  <c r="G154" i="1"/>
  <c r="J154" i="1"/>
  <c r="Q154" i="1"/>
  <c r="E155" i="1"/>
  <c r="F155" i="1"/>
  <c r="G155" i="1"/>
  <c r="N155" i="1"/>
  <c r="Q155" i="1"/>
  <c r="E156" i="1"/>
  <c r="F156" i="1"/>
  <c r="G156" i="1"/>
  <c r="J156" i="1"/>
  <c r="Q156" i="1"/>
  <c r="E157" i="1"/>
  <c r="F157" i="1"/>
  <c r="G157" i="1"/>
  <c r="J157" i="1"/>
  <c r="Q157" i="1"/>
  <c r="E158" i="1"/>
  <c r="F158" i="1"/>
  <c r="G158" i="1"/>
  <c r="N158" i="1"/>
  <c r="Q158" i="1"/>
  <c r="E159" i="1"/>
  <c r="F159" i="1"/>
  <c r="G159" i="1"/>
  <c r="J159" i="1"/>
  <c r="Q159" i="1"/>
  <c r="E160" i="1"/>
  <c r="F160" i="1"/>
  <c r="G160" i="1"/>
  <c r="J160" i="1"/>
  <c r="Q160" i="1"/>
  <c r="E161" i="1"/>
  <c r="F161" i="1"/>
  <c r="G161" i="1"/>
  <c r="J161" i="1"/>
  <c r="Q161" i="1"/>
  <c r="E162" i="1"/>
  <c r="F162" i="1"/>
  <c r="G162" i="1"/>
  <c r="N162" i="1"/>
  <c r="Q162" i="1"/>
  <c r="E163" i="1"/>
  <c r="F163" i="1"/>
  <c r="G163" i="1"/>
  <c r="N163" i="1"/>
  <c r="Q163" i="1"/>
  <c r="E164" i="1"/>
  <c r="F164" i="1"/>
  <c r="G164" i="1"/>
  <c r="N164" i="1"/>
  <c r="Q164" i="1"/>
  <c r="E165" i="1"/>
  <c r="F165" i="1"/>
  <c r="G165" i="1"/>
  <c r="N165" i="1"/>
  <c r="Q165" i="1"/>
  <c r="E166" i="1"/>
  <c r="F166" i="1"/>
  <c r="G166" i="1"/>
  <c r="N166" i="1"/>
  <c r="Q166" i="1"/>
  <c r="E167" i="1"/>
  <c r="F167" i="1"/>
  <c r="G167" i="1"/>
  <c r="N167" i="1"/>
  <c r="Q167" i="1"/>
  <c r="E168" i="1"/>
  <c r="F168" i="1"/>
  <c r="G168" i="1"/>
  <c r="N168" i="1"/>
  <c r="Q168" i="1"/>
  <c r="E169" i="1"/>
  <c r="F169" i="1"/>
  <c r="G169" i="1"/>
  <c r="N169" i="1"/>
  <c r="Q169" i="1"/>
  <c r="E170" i="1"/>
  <c r="F170" i="1"/>
  <c r="G170" i="1"/>
  <c r="N170" i="1"/>
  <c r="Q170" i="1"/>
  <c r="E171" i="1"/>
  <c r="F171" i="1"/>
  <c r="G171" i="1"/>
  <c r="N171" i="1"/>
  <c r="Q171" i="1"/>
  <c r="E172" i="1"/>
  <c r="F172" i="1"/>
  <c r="G172" i="1"/>
  <c r="N172" i="1"/>
  <c r="Q172" i="1"/>
  <c r="E173" i="1"/>
  <c r="F173" i="1"/>
  <c r="G173" i="1"/>
  <c r="N173" i="1"/>
  <c r="Q173" i="1"/>
  <c r="E174" i="1"/>
  <c r="F174" i="1"/>
  <c r="G174" i="1"/>
  <c r="J174" i="1"/>
  <c r="Q174" i="1"/>
  <c r="E175" i="1"/>
  <c r="F175" i="1"/>
  <c r="G175" i="1"/>
  <c r="J175" i="1"/>
  <c r="Q175" i="1"/>
  <c r="E176" i="1"/>
  <c r="F176" i="1"/>
  <c r="G176" i="1"/>
  <c r="N176" i="1"/>
  <c r="Q176" i="1"/>
  <c r="E177" i="1"/>
  <c r="F177" i="1"/>
  <c r="G177" i="1"/>
  <c r="N177" i="1"/>
  <c r="Q177" i="1"/>
  <c r="I2" i="2"/>
  <c r="Z14" i="2" s="1"/>
  <c r="I3" i="2"/>
  <c r="I4" i="2"/>
  <c r="I10" i="2" s="1"/>
  <c r="I5" i="2"/>
  <c r="I6" i="2"/>
  <c r="I12" i="2" s="1"/>
  <c r="I13" i="2" s="1"/>
  <c r="I14" i="2" s="1"/>
  <c r="C7" i="2"/>
  <c r="I7" i="2"/>
  <c r="C8" i="2"/>
  <c r="D9" i="2"/>
  <c r="E9" i="2"/>
  <c r="F16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E39" i="2"/>
  <c r="F39" i="2" s="1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E61" i="2"/>
  <c r="F61" i="2" s="1"/>
  <c r="Q61" i="2"/>
  <c r="Q62" i="2"/>
  <c r="Q63" i="2"/>
  <c r="Q64" i="2"/>
  <c r="Q65" i="2"/>
  <c r="Q66" i="2"/>
  <c r="Q67" i="2"/>
  <c r="Q68" i="2"/>
  <c r="Q69" i="2"/>
  <c r="Q70" i="2"/>
  <c r="Q71" i="2"/>
  <c r="E72" i="2"/>
  <c r="F72" i="2" s="1"/>
  <c r="Q72" i="2"/>
  <c r="Q73" i="2"/>
  <c r="Q74" i="2"/>
  <c r="Q75" i="2"/>
  <c r="Q76" i="2"/>
  <c r="Q77" i="2"/>
  <c r="Q78" i="2"/>
  <c r="Q79" i="2"/>
  <c r="Q80" i="2"/>
  <c r="Q81" i="2"/>
  <c r="E82" i="2"/>
  <c r="F82" i="2" s="1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E111" i="2"/>
  <c r="F111" i="2" s="1"/>
  <c r="Q111" i="2"/>
  <c r="Q112" i="2"/>
  <c r="Q113" i="2"/>
  <c r="Q114" i="2"/>
  <c r="Q115" i="2"/>
  <c r="Q116" i="2"/>
  <c r="Q117" i="2"/>
  <c r="Q118" i="2"/>
  <c r="E119" i="2"/>
  <c r="F119" i="2" s="1"/>
  <c r="G119" i="2" s="1"/>
  <c r="Q119" i="2"/>
  <c r="Q120" i="2"/>
  <c r="Q121" i="2"/>
  <c r="Q122" i="2"/>
  <c r="Q123" i="2"/>
  <c r="Q124" i="2"/>
  <c r="E125" i="2"/>
  <c r="F125" i="2" s="1"/>
  <c r="Q125" i="2"/>
  <c r="Q126" i="2"/>
  <c r="Q127" i="2"/>
  <c r="Q128" i="2"/>
  <c r="Q129" i="2"/>
  <c r="E130" i="2"/>
  <c r="F130" i="2" s="1"/>
  <c r="Q130" i="2"/>
  <c r="Q131" i="2"/>
  <c r="Q132" i="2"/>
  <c r="Q133" i="2"/>
  <c r="Q134" i="2"/>
  <c r="Q135" i="2"/>
  <c r="E136" i="2"/>
  <c r="F136" i="2" s="1"/>
  <c r="V136" i="2" s="1"/>
  <c r="Q136" i="2"/>
  <c r="Q137" i="2"/>
  <c r="Q138" i="2"/>
  <c r="E139" i="2"/>
  <c r="F139" i="2" s="1"/>
  <c r="Q139" i="2"/>
  <c r="Q140" i="2"/>
  <c r="Q141" i="2"/>
  <c r="Q142" i="2"/>
  <c r="Q143" i="2"/>
  <c r="E144" i="2"/>
  <c r="F144" i="2" s="1"/>
  <c r="G144" i="2" s="1"/>
  <c r="Q144" i="2"/>
  <c r="Q145" i="2"/>
  <c r="Q146" i="2"/>
  <c r="Q147" i="2"/>
  <c r="Q148" i="2"/>
  <c r="Q149" i="2"/>
  <c r="Q150" i="2"/>
  <c r="Q151" i="2"/>
  <c r="Q152" i="2"/>
  <c r="E153" i="2"/>
  <c r="F153" i="2" s="1"/>
  <c r="Q153" i="2"/>
  <c r="Q154" i="2"/>
  <c r="Q155" i="2"/>
  <c r="Q156" i="2"/>
  <c r="Q157" i="2"/>
  <c r="Q158" i="2"/>
  <c r="Q159" i="2"/>
  <c r="Q160" i="2"/>
  <c r="Q161" i="2"/>
  <c r="Q162" i="2"/>
  <c r="E163" i="2"/>
  <c r="F163" i="2" s="1"/>
  <c r="Q163" i="2"/>
  <c r="Q164" i="2"/>
  <c r="Q165" i="2"/>
  <c r="Q166" i="2"/>
  <c r="Q167" i="2"/>
  <c r="Q168" i="2"/>
  <c r="Q169" i="2"/>
  <c r="Q170" i="2"/>
  <c r="Q171" i="2"/>
  <c r="E172" i="2"/>
  <c r="F172" i="2" s="1"/>
  <c r="V172" i="2" s="1"/>
  <c r="Q172" i="2"/>
  <c r="Q173" i="2"/>
  <c r="Q174" i="2"/>
  <c r="E175" i="2"/>
  <c r="F175" i="2" s="1"/>
  <c r="G175" i="2" s="1"/>
  <c r="Q175" i="2"/>
  <c r="Q176" i="2"/>
  <c r="Q177" i="2"/>
  <c r="Q178" i="2"/>
  <c r="Q179" i="2"/>
  <c r="Q180" i="2"/>
  <c r="Q181" i="2"/>
  <c r="Q182" i="2"/>
  <c r="Q183" i="2"/>
  <c r="Q184" i="2"/>
  <c r="Q185" i="2"/>
  <c r="Q186" i="2"/>
  <c r="E187" i="2"/>
  <c r="F187" i="2" s="1"/>
  <c r="V187" i="2" s="1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E200" i="2"/>
  <c r="F200" i="2" s="1"/>
  <c r="G200" i="2" s="1"/>
  <c r="K200" i="2" s="1"/>
  <c r="Q200" i="2"/>
  <c r="Q201" i="2"/>
  <c r="Q202" i="2"/>
  <c r="Q203" i="2"/>
  <c r="Q204" i="2"/>
  <c r="Q205" i="2"/>
  <c r="Q206" i="2"/>
  <c r="Q207" i="2"/>
  <c r="Q208" i="2"/>
  <c r="Q209" i="2"/>
  <c r="E210" i="2"/>
  <c r="F210" i="2" s="1"/>
  <c r="Q210" i="2"/>
  <c r="Q211" i="2"/>
  <c r="Q212" i="2"/>
  <c r="Q213" i="2"/>
  <c r="Q214" i="2"/>
  <c r="Q215" i="2"/>
  <c r="Q216" i="2"/>
  <c r="Q217" i="2"/>
  <c r="Q218" i="2"/>
  <c r="Q219" i="2"/>
  <c r="E220" i="2"/>
  <c r="F220" i="2" s="1"/>
  <c r="V220" i="2" s="1"/>
  <c r="Q220" i="2"/>
  <c r="Q221" i="2"/>
  <c r="Q222" i="2"/>
  <c r="Q223" i="2"/>
  <c r="Q224" i="2"/>
  <c r="Q225" i="2"/>
  <c r="E226" i="2"/>
  <c r="F226" i="2" s="1"/>
  <c r="V226" i="2" s="1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E240" i="2"/>
  <c r="F240" i="2" s="1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E254" i="2"/>
  <c r="F254" i="2" s="1"/>
  <c r="Q254" i="2"/>
  <c r="Q255" i="2"/>
  <c r="Q256" i="2"/>
  <c r="Q257" i="2"/>
  <c r="Q258" i="2"/>
  <c r="Q259" i="2"/>
  <c r="E260" i="2"/>
  <c r="F260" i="2" s="1"/>
  <c r="G260" i="2" s="1"/>
  <c r="Q260" i="2"/>
  <c r="Q261" i="2"/>
  <c r="Q262" i="2"/>
  <c r="Q263" i="2"/>
  <c r="Q264" i="2"/>
  <c r="E265" i="2"/>
  <c r="F265" i="2" s="1"/>
  <c r="V265" i="2" s="1"/>
  <c r="Q265" i="2"/>
  <c r="Q266" i="2"/>
  <c r="Q267" i="2"/>
  <c r="E268" i="2"/>
  <c r="F268" i="2" s="1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3" i="2"/>
  <c r="E285" i="2"/>
  <c r="F285" i="2" s="1"/>
  <c r="Q285" i="2"/>
  <c r="Q286" i="2"/>
  <c r="Q287" i="2"/>
  <c r="Q288" i="2"/>
  <c r="Q284" i="2"/>
  <c r="Q289" i="2"/>
  <c r="Q290" i="2"/>
  <c r="Q291" i="2"/>
  <c r="I2" i="6"/>
  <c r="W10" i="6" s="1"/>
  <c r="I3" i="6"/>
  <c r="I4" i="6"/>
  <c r="W4" i="6"/>
  <c r="I5" i="6"/>
  <c r="W5" i="6"/>
  <c r="I6" i="6"/>
  <c r="W6" i="6"/>
  <c r="I7" i="6"/>
  <c r="W7" i="6"/>
  <c r="W8" i="6"/>
  <c r="D9" i="6"/>
  <c r="E9" i="6"/>
  <c r="I10" i="6"/>
  <c r="W11" i="6"/>
  <c r="I12" i="6"/>
  <c r="I13" i="6" s="1"/>
  <c r="I14" i="6" s="1"/>
  <c r="W12" i="6"/>
  <c r="W13" i="6"/>
  <c r="W14" i="6"/>
  <c r="W15" i="6"/>
  <c r="C17" i="6"/>
  <c r="W17" i="6"/>
  <c r="W18" i="6"/>
  <c r="W19" i="6"/>
  <c r="E21" i="6"/>
  <c r="F21" i="6" s="1"/>
  <c r="G21" i="6" s="1"/>
  <c r="H21" i="6" s="1"/>
  <c r="Q21" i="6"/>
  <c r="E22" i="6"/>
  <c r="F22" i="6" s="1"/>
  <c r="Q22" i="6"/>
  <c r="E23" i="6"/>
  <c r="F23" i="6" s="1"/>
  <c r="P23" i="6" s="1"/>
  <c r="Q23" i="6"/>
  <c r="E24" i="6"/>
  <c r="F24" i="6" s="1"/>
  <c r="G24" i="6" s="1"/>
  <c r="I24" i="6" s="1"/>
  <c r="Q24" i="6"/>
  <c r="E25" i="6"/>
  <c r="F25" i="6" s="1"/>
  <c r="Q25" i="6"/>
  <c r="E26" i="6"/>
  <c r="F26" i="6" s="1"/>
  <c r="Q26" i="6"/>
  <c r="E27" i="6"/>
  <c r="F27" i="6" s="1"/>
  <c r="Q27" i="6"/>
  <c r="E28" i="6"/>
  <c r="F28" i="6" s="1"/>
  <c r="P28" i="6" s="1"/>
  <c r="Q28" i="6"/>
  <c r="E29" i="6"/>
  <c r="F29" i="6" s="1"/>
  <c r="Q29" i="6"/>
  <c r="E30" i="6"/>
  <c r="F30" i="6" s="1"/>
  <c r="Q30" i="6"/>
  <c r="E31" i="6"/>
  <c r="F31" i="6" s="1"/>
  <c r="Q31" i="6"/>
  <c r="E32" i="6"/>
  <c r="F32" i="6" s="1"/>
  <c r="Q32" i="6"/>
  <c r="E33" i="6"/>
  <c r="F33" i="6" s="1"/>
  <c r="Q33" i="6"/>
  <c r="E34" i="6"/>
  <c r="F34" i="6" s="1"/>
  <c r="G34" i="6" s="1"/>
  <c r="Q34" i="6"/>
  <c r="E35" i="6"/>
  <c r="F35" i="6" s="1"/>
  <c r="P35" i="6" s="1"/>
  <c r="Q35" i="6"/>
  <c r="E36" i="6"/>
  <c r="F36" i="6" s="1"/>
  <c r="P36" i="6" s="1"/>
  <c r="Q36" i="6"/>
  <c r="E37" i="6"/>
  <c r="F37" i="6" s="1"/>
  <c r="G37" i="6" s="1"/>
  <c r="H37" i="6" s="1"/>
  <c r="Q37" i="6"/>
  <c r="E38" i="6"/>
  <c r="F38" i="6" s="1"/>
  <c r="Q38" i="6"/>
  <c r="E39" i="6"/>
  <c r="F39" i="6" s="1"/>
  <c r="Q39" i="6"/>
  <c r="E40" i="6"/>
  <c r="F40" i="6" s="1"/>
  <c r="Q40" i="6"/>
  <c r="E41" i="6"/>
  <c r="F41" i="6" s="1"/>
  <c r="P41" i="6" s="1"/>
  <c r="Q41" i="6"/>
  <c r="E42" i="6"/>
  <c r="F42" i="6" s="1"/>
  <c r="Q42" i="6"/>
  <c r="E43" i="6"/>
  <c r="F43" i="6" s="1"/>
  <c r="P43" i="6" s="1"/>
  <c r="Q43" i="6"/>
  <c r="E44" i="6"/>
  <c r="F44" i="6"/>
  <c r="G44" i="6" s="1"/>
  <c r="I44" i="6" s="1"/>
  <c r="Q44" i="6"/>
  <c r="E45" i="6"/>
  <c r="F45" i="6" s="1"/>
  <c r="Q45" i="6"/>
  <c r="E46" i="6"/>
  <c r="F46" i="6" s="1"/>
  <c r="G46" i="6" s="1"/>
  <c r="I46" i="6" s="1"/>
  <c r="Q46" i="6"/>
  <c r="E47" i="6"/>
  <c r="F47" i="6" s="1"/>
  <c r="P47" i="6" s="1"/>
  <c r="Q47" i="6"/>
  <c r="E48" i="6"/>
  <c r="F48" i="6" s="1"/>
  <c r="Q48" i="6"/>
  <c r="E49" i="6"/>
  <c r="F49" i="6" s="1"/>
  <c r="G49" i="6" s="1"/>
  <c r="I49" i="6" s="1"/>
  <c r="Q49" i="6"/>
  <c r="E50" i="6"/>
  <c r="F50" i="6" s="1"/>
  <c r="Q50" i="6"/>
  <c r="E51" i="6"/>
  <c r="F51" i="6" s="1"/>
  <c r="P51" i="6" s="1"/>
  <c r="Q51" i="6"/>
  <c r="E52" i="6"/>
  <c r="F52" i="6" s="1"/>
  <c r="Q52" i="6"/>
  <c r="E53" i="6"/>
  <c r="F53" i="6" s="1"/>
  <c r="G53" i="6" s="1"/>
  <c r="I53" i="6" s="1"/>
  <c r="Q53" i="6"/>
  <c r="E54" i="6"/>
  <c r="F54" i="6" s="1"/>
  <c r="Q54" i="6"/>
  <c r="E55" i="6"/>
  <c r="F55" i="6" s="1"/>
  <c r="P55" i="6" s="1"/>
  <c r="Q55" i="6"/>
  <c r="E56" i="6"/>
  <c r="F56" i="6" s="1"/>
  <c r="Q56" i="6"/>
  <c r="E57" i="6"/>
  <c r="F57" i="6"/>
  <c r="Q57" i="6"/>
  <c r="E58" i="6"/>
  <c r="F58" i="6" s="1"/>
  <c r="P58" i="6" s="1"/>
  <c r="Q58" i="6"/>
  <c r="E59" i="6"/>
  <c r="F59" i="6" s="1"/>
  <c r="G59" i="6" s="1"/>
  <c r="I59" i="6" s="1"/>
  <c r="Q59" i="6"/>
  <c r="E60" i="6"/>
  <c r="F60" i="6" s="1"/>
  <c r="G60" i="6" s="1"/>
  <c r="I60" i="6" s="1"/>
  <c r="Q60" i="6"/>
  <c r="E61" i="6"/>
  <c r="F61" i="6" s="1"/>
  <c r="G61" i="6" s="1"/>
  <c r="I61" i="6" s="1"/>
  <c r="Q61" i="6"/>
  <c r="E62" i="6"/>
  <c r="F62" i="6" s="1"/>
  <c r="Q62" i="6"/>
  <c r="E63" i="6"/>
  <c r="F63" i="6" s="1"/>
  <c r="G63" i="6" s="1"/>
  <c r="H63" i="6" s="1"/>
  <c r="Q63" i="6"/>
  <c r="E64" i="6"/>
  <c r="F64" i="6" s="1"/>
  <c r="G64" i="6" s="1"/>
  <c r="I64" i="6" s="1"/>
  <c r="Q64" i="6"/>
  <c r="E65" i="6"/>
  <c r="F65" i="6" s="1"/>
  <c r="Q65" i="6"/>
  <c r="E66" i="6"/>
  <c r="F66" i="6" s="1"/>
  <c r="Q66" i="6"/>
  <c r="E67" i="6"/>
  <c r="F67" i="6" s="1"/>
  <c r="P67" i="6" s="1"/>
  <c r="Q67" i="6"/>
  <c r="E68" i="6"/>
  <c r="F68" i="6" s="1"/>
  <c r="Q68" i="6"/>
  <c r="E69" i="6"/>
  <c r="F69" i="6" s="1"/>
  <c r="Q69" i="6"/>
  <c r="E70" i="6"/>
  <c r="F70" i="6" s="1"/>
  <c r="Q70" i="6"/>
  <c r="E71" i="6"/>
  <c r="F71" i="6" s="1"/>
  <c r="Q71" i="6"/>
  <c r="E72" i="6"/>
  <c r="F72" i="6" s="1"/>
  <c r="Q72" i="6"/>
  <c r="E73" i="6"/>
  <c r="F73" i="6" s="1"/>
  <c r="Q73" i="6"/>
  <c r="E74" i="6"/>
  <c r="F74" i="6"/>
  <c r="P74" i="6" s="1"/>
  <c r="Q74" i="6"/>
  <c r="E75" i="6"/>
  <c r="F75" i="6" s="1"/>
  <c r="Q75" i="6"/>
  <c r="E76" i="6"/>
  <c r="F76" i="6" s="1"/>
  <c r="Q76" i="6"/>
  <c r="E77" i="6"/>
  <c r="F77" i="6" s="1"/>
  <c r="Q77" i="6"/>
  <c r="E78" i="6"/>
  <c r="F78" i="6" s="1"/>
  <c r="P78" i="6" s="1"/>
  <c r="Q78" i="6"/>
  <c r="E79" i="6"/>
  <c r="F79" i="6" s="1"/>
  <c r="G79" i="6" s="1"/>
  <c r="I79" i="6" s="1"/>
  <c r="Q79" i="6"/>
  <c r="E80" i="6"/>
  <c r="F80" i="6" s="1"/>
  <c r="G80" i="6" s="1"/>
  <c r="I80" i="6" s="1"/>
  <c r="Q80" i="6"/>
  <c r="E81" i="6"/>
  <c r="F81" i="6" s="1"/>
  <c r="Q81" i="6"/>
  <c r="E82" i="6"/>
  <c r="F82" i="6" s="1"/>
  <c r="Q82" i="6"/>
  <c r="E83" i="6"/>
  <c r="F83" i="6" s="1"/>
  <c r="P83" i="6" s="1"/>
  <c r="Q83" i="6"/>
  <c r="E84" i="6"/>
  <c r="F84" i="6" s="1"/>
  <c r="Q84" i="6"/>
  <c r="E85" i="6"/>
  <c r="F85" i="6"/>
  <c r="G85" i="6" s="1"/>
  <c r="I85" i="6" s="1"/>
  <c r="Q85" i="6"/>
  <c r="E86" i="6"/>
  <c r="F86" i="6" s="1"/>
  <c r="Q86" i="6"/>
  <c r="E87" i="6"/>
  <c r="F87" i="6" s="1"/>
  <c r="Q87" i="6"/>
  <c r="E88" i="6"/>
  <c r="F88" i="6" s="1"/>
  <c r="G88" i="6" s="1"/>
  <c r="J88" i="6" s="1"/>
  <c r="Q88" i="6"/>
  <c r="E89" i="6"/>
  <c r="F89" i="6" s="1"/>
  <c r="Q89" i="6"/>
  <c r="E90" i="6"/>
  <c r="F90" i="6" s="1"/>
  <c r="Q90" i="6"/>
  <c r="E91" i="6"/>
  <c r="F91" i="6" s="1"/>
  <c r="Q91" i="6"/>
  <c r="E92" i="6"/>
  <c r="F92" i="6" s="1"/>
  <c r="Q92" i="6"/>
  <c r="E93" i="6"/>
  <c r="F93" i="6" s="1"/>
  <c r="G93" i="6" s="1"/>
  <c r="I93" i="6" s="1"/>
  <c r="Q93" i="6"/>
  <c r="E94" i="6"/>
  <c r="F94" i="6" s="1"/>
  <c r="Q94" i="6"/>
  <c r="E95" i="6"/>
  <c r="F95" i="6" s="1"/>
  <c r="P95" i="6" s="1"/>
  <c r="Q95" i="6"/>
  <c r="E96" i="6"/>
  <c r="F96" i="6" s="1"/>
  <c r="G96" i="6" s="1"/>
  <c r="J96" i="6" s="1"/>
  <c r="Q96" i="6"/>
  <c r="E97" i="6"/>
  <c r="F97" i="6" s="1"/>
  <c r="Q97" i="6"/>
  <c r="E98" i="6"/>
  <c r="F98" i="6" s="1"/>
  <c r="Q98" i="6"/>
  <c r="E99" i="6"/>
  <c r="F99" i="6" s="1"/>
  <c r="Q99" i="6"/>
  <c r="E100" i="6"/>
  <c r="F100" i="6" s="1"/>
  <c r="Q100" i="6"/>
  <c r="E101" i="6"/>
  <c r="F101" i="6" s="1"/>
  <c r="Q101" i="6"/>
  <c r="E102" i="6"/>
  <c r="F102" i="6" s="1"/>
  <c r="P102" i="6" s="1"/>
  <c r="Q102" i="6"/>
  <c r="E103" i="6"/>
  <c r="F103" i="6" s="1"/>
  <c r="Q103" i="6"/>
  <c r="E104" i="6"/>
  <c r="F104" i="6" s="1"/>
  <c r="Q104" i="6"/>
  <c r="E105" i="6"/>
  <c r="F105" i="6" s="1"/>
  <c r="Q105" i="6"/>
  <c r="E106" i="6"/>
  <c r="F106" i="6" s="1"/>
  <c r="Q106" i="6"/>
  <c r="E107" i="6"/>
  <c r="F107" i="6" s="1"/>
  <c r="Q107" i="6"/>
  <c r="E108" i="6"/>
  <c r="F108" i="6" s="1"/>
  <c r="Q108" i="6"/>
  <c r="E109" i="6"/>
  <c r="F109" i="6" s="1"/>
  <c r="Q109" i="6"/>
  <c r="E110" i="6"/>
  <c r="F110" i="6" s="1"/>
  <c r="Q110" i="6"/>
  <c r="E111" i="6"/>
  <c r="F111" i="6" s="1"/>
  <c r="Q111" i="6"/>
  <c r="E112" i="6"/>
  <c r="F112" i="6" s="1"/>
  <c r="Q112" i="6"/>
  <c r="E113" i="6"/>
  <c r="F113" i="6" s="1"/>
  <c r="Q113" i="6"/>
  <c r="E114" i="6"/>
  <c r="F114" i="6" s="1"/>
  <c r="G114" i="6" s="1"/>
  <c r="I114" i="6" s="1"/>
  <c r="Q114" i="6"/>
  <c r="E115" i="6"/>
  <c r="F115" i="6" s="1"/>
  <c r="Q115" i="6"/>
  <c r="E116" i="6"/>
  <c r="F116" i="6" s="1"/>
  <c r="Q116" i="6"/>
  <c r="E117" i="6"/>
  <c r="F117" i="6" s="1"/>
  <c r="P117" i="6" s="1"/>
  <c r="Q117" i="6"/>
  <c r="E118" i="6"/>
  <c r="F118" i="6" s="1"/>
  <c r="Q118" i="6"/>
  <c r="E119" i="6"/>
  <c r="F119" i="6" s="1"/>
  <c r="Q119" i="6"/>
  <c r="E120" i="6"/>
  <c r="F120" i="6" s="1"/>
  <c r="Q120" i="6"/>
  <c r="E121" i="6"/>
  <c r="F121" i="6" s="1"/>
  <c r="Q121" i="6"/>
  <c r="E122" i="6"/>
  <c r="F122" i="6"/>
  <c r="G122" i="6" s="1"/>
  <c r="I122" i="6" s="1"/>
  <c r="Q122" i="6"/>
  <c r="E123" i="6"/>
  <c r="F123" i="6" s="1"/>
  <c r="Q123" i="6"/>
  <c r="E124" i="6"/>
  <c r="F124" i="6" s="1"/>
  <c r="Q124" i="6"/>
  <c r="E125" i="6"/>
  <c r="F125" i="6" s="1"/>
  <c r="Q125" i="6"/>
  <c r="E126" i="6"/>
  <c r="F126" i="6" s="1"/>
  <c r="Q126" i="6"/>
  <c r="E127" i="6"/>
  <c r="F127" i="6" s="1"/>
  <c r="Q127" i="6"/>
  <c r="E128" i="6"/>
  <c r="F128" i="6" s="1"/>
  <c r="Q128" i="6"/>
  <c r="E129" i="6"/>
  <c r="F129" i="6" s="1"/>
  <c r="Q129" i="6"/>
  <c r="E130" i="6"/>
  <c r="F130" i="6"/>
  <c r="P130" i="6" s="1"/>
  <c r="Q130" i="6"/>
  <c r="E131" i="6"/>
  <c r="F131" i="6" s="1"/>
  <c r="Q131" i="6"/>
  <c r="E132" i="6"/>
  <c r="F132" i="6" s="1"/>
  <c r="Q132" i="6"/>
  <c r="E133" i="6"/>
  <c r="F133" i="6" s="1"/>
  <c r="P133" i="6" s="1"/>
  <c r="Q133" i="6"/>
  <c r="E134" i="6"/>
  <c r="F134" i="6" s="1"/>
  <c r="Q134" i="6"/>
  <c r="E135" i="6"/>
  <c r="F135" i="6"/>
  <c r="G135" i="6" s="1"/>
  <c r="K135" i="6" s="1"/>
  <c r="Q135" i="6"/>
  <c r="E136" i="6"/>
  <c r="F136" i="6" s="1"/>
  <c r="G136" i="6" s="1"/>
  <c r="Q136" i="6"/>
  <c r="E137" i="6"/>
  <c r="F137" i="6" s="1"/>
  <c r="P137" i="6" s="1"/>
  <c r="Q137" i="6"/>
  <c r="E138" i="6"/>
  <c r="F138" i="6" s="1"/>
  <c r="Q138" i="6"/>
  <c r="E139" i="6"/>
  <c r="F139" i="6" s="1"/>
  <c r="Q139" i="6"/>
  <c r="E140" i="6"/>
  <c r="F140" i="6" s="1"/>
  <c r="Q140" i="6"/>
  <c r="E141" i="6"/>
  <c r="F141" i="6" s="1"/>
  <c r="G141" i="6" s="1"/>
  <c r="J141" i="6" s="1"/>
  <c r="Q141" i="6"/>
  <c r="E142" i="6"/>
  <c r="F142" i="6" s="1"/>
  <c r="Q142" i="6"/>
  <c r="E143" i="6"/>
  <c r="F143" i="6" s="1"/>
  <c r="P143" i="6" s="1"/>
  <c r="Q143" i="6"/>
  <c r="E144" i="6"/>
  <c r="F144" i="6" s="1"/>
  <c r="Q144" i="6"/>
  <c r="E145" i="6"/>
  <c r="F145" i="6" s="1"/>
  <c r="Q145" i="6"/>
  <c r="E146" i="6"/>
  <c r="F146" i="6" s="1"/>
  <c r="P146" i="6" s="1"/>
  <c r="Q146" i="6"/>
  <c r="E147" i="6"/>
  <c r="F147" i="6" s="1"/>
  <c r="Q147" i="6"/>
  <c r="E148" i="6"/>
  <c r="F148" i="6" s="1"/>
  <c r="Q148" i="6"/>
  <c r="E149" i="6"/>
  <c r="F149" i="6" s="1"/>
  <c r="Q149" i="6"/>
  <c r="E150" i="6"/>
  <c r="F150" i="6" s="1"/>
  <c r="Q150" i="6"/>
  <c r="E151" i="6"/>
  <c r="F151" i="6" s="1"/>
  <c r="Q151" i="6"/>
  <c r="E152" i="6"/>
  <c r="F152" i="6" s="1"/>
  <c r="Q152" i="6"/>
  <c r="E153" i="6"/>
  <c r="F153" i="6" s="1"/>
  <c r="Q153" i="6"/>
  <c r="E154" i="6"/>
  <c r="F154" i="6" s="1"/>
  <c r="P154" i="6" s="1"/>
  <c r="Q154" i="6"/>
  <c r="E155" i="6"/>
  <c r="F155" i="6" s="1"/>
  <c r="Q155" i="6"/>
  <c r="E156" i="6"/>
  <c r="F156" i="6" s="1"/>
  <c r="Q156" i="6"/>
  <c r="E157" i="6"/>
  <c r="F157" i="6" s="1"/>
  <c r="Q157" i="6"/>
  <c r="E158" i="6"/>
  <c r="F158" i="6" s="1"/>
  <c r="Q158" i="6"/>
  <c r="E159" i="6"/>
  <c r="F159" i="6" s="1"/>
  <c r="Q159" i="6"/>
  <c r="E160" i="6"/>
  <c r="F160" i="6" s="1"/>
  <c r="Q160" i="6"/>
  <c r="E161" i="6"/>
  <c r="F161" i="6" s="1"/>
  <c r="Q161" i="6"/>
  <c r="E162" i="6"/>
  <c r="F162" i="6" s="1"/>
  <c r="Q162" i="6"/>
  <c r="E163" i="6"/>
  <c r="F163" i="6" s="1"/>
  <c r="P163" i="6" s="1"/>
  <c r="Q163" i="6"/>
  <c r="E164" i="6"/>
  <c r="F164" i="6" s="1"/>
  <c r="Q164" i="6"/>
  <c r="E165" i="6"/>
  <c r="F165" i="6" s="1"/>
  <c r="Q165" i="6"/>
  <c r="E166" i="6"/>
  <c r="F166" i="6" s="1"/>
  <c r="Q166" i="6"/>
  <c r="E167" i="6"/>
  <c r="F167" i="6" s="1"/>
  <c r="Q167" i="6"/>
  <c r="E168" i="6"/>
  <c r="F168" i="6" s="1"/>
  <c r="G168" i="6" s="1"/>
  <c r="J168" i="6" s="1"/>
  <c r="Q168" i="6"/>
  <c r="E169" i="6"/>
  <c r="F169" i="6" s="1"/>
  <c r="P169" i="6" s="1"/>
  <c r="Q169" i="6"/>
  <c r="E170" i="6"/>
  <c r="F170" i="6" s="1"/>
  <c r="P170" i="6" s="1"/>
  <c r="Q170" i="6"/>
  <c r="E171" i="6"/>
  <c r="F171" i="6" s="1"/>
  <c r="Q171" i="6"/>
  <c r="E172" i="6"/>
  <c r="F172" i="6" s="1"/>
  <c r="Q172" i="6"/>
  <c r="E173" i="6"/>
  <c r="F173" i="6"/>
  <c r="Q173" i="6"/>
  <c r="E174" i="6"/>
  <c r="F174" i="6" s="1"/>
  <c r="G174" i="6" s="1"/>
  <c r="J174" i="6" s="1"/>
  <c r="Q174" i="6"/>
  <c r="E175" i="6"/>
  <c r="F175" i="6" s="1"/>
  <c r="Q175" i="6"/>
  <c r="E176" i="6"/>
  <c r="F176" i="6" s="1"/>
  <c r="Q176" i="6"/>
  <c r="E177" i="6"/>
  <c r="F177" i="6" s="1"/>
  <c r="G177" i="6" s="1"/>
  <c r="J177" i="6" s="1"/>
  <c r="Q177" i="6"/>
  <c r="E178" i="6"/>
  <c r="F178" i="6" s="1"/>
  <c r="P178" i="6" s="1"/>
  <c r="Q178" i="6"/>
  <c r="E179" i="6"/>
  <c r="F179" i="6" s="1"/>
  <c r="G179" i="6" s="1"/>
  <c r="K179" i="6" s="1"/>
  <c r="Q179" i="6"/>
  <c r="E180" i="6"/>
  <c r="F180" i="6" s="1"/>
  <c r="Q180" i="6"/>
  <c r="E181" i="6"/>
  <c r="F181" i="6" s="1"/>
  <c r="Q181" i="6"/>
  <c r="E182" i="6"/>
  <c r="F182" i="6" s="1"/>
  <c r="Q182" i="6"/>
  <c r="E183" i="6"/>
  <c r="F183" i="6" s="1"/>
  <c r="P183" i="6" s="1"/>
  <c r="Q183" i="6"/>
  <c r="E184" i="6"/>
  <c r="F184" i="6" s="1"/>
  <c r="Q184" i="6"/>
  <c r="E185" i="6"/>
  <c r="F185" i="6" s="1"/>
  <c r="Q185" i="6"/>
  <c r="E186" i="6"/>
  <c r="F186" i="6" s="1"/>
  <c r="P186" i="6" s="1"/>
  <c r="Q186" i="6"/>
  <c r="E187" i="6"/>
  <c r="F187" i="6" s="1"/>
  <c r="Q187" i="6"/>
  <c r="E188" i="6"/>
  <c r="F188" i="6" s="1"/>
  <c r="Q188" i="6"/>
  <c r="E189" i="6"/>
  <c r="F189" i="6" s="1"/>
  <c r="P189" i="6" s="1"/>
  <c r="Q189" i="6"/>
  <c r="E190" i="6"/>
  <c r="F190" i="6" s="1"/>
  <c r="Q190" i="6"/>
  <c r="E191" i="6"/>
  <c r="F191" i="6" s="1"/>
  <c r="P191" i="6" s="1"/>
  <c r="Q191" i="6"/>
  <c r="E192" i="6"/>
  <c r="F192" i="6" s="1"/>
  <c r="G192" i="6" s="1"/>
  <c r="K192" i="6" s="1"/>
  <c r="Q192" i="6"/>
  <c r="E193" i="6"/>
  <c r="F193" i="6" s="1"/>
  <c r="P193" i="6" s="1"/>
  <c r="Q193" i="6"/>
  <c r="E194" i="6"/>
  <c r="F194" i="6" s="1"/>
  <c r="Q194" i="6"/>
  <c r="E195" i="6"/>
  <c r="F195" i="6" s="1"/>
  <c r="Q195" i="6"/>
  <c r="E196" i="6"/>
  <c r="F196" i="6" s="1"/>
  <c r="Q196" i="6"/>
  <c r="E197" i="6"/>
  <c r="F197" i="6"/>
  <c r="Q197" i="6"/>
  <c r="E198" i="6"/>
  <c r="F198" i="6" s="1"/>
  <c r="Q198" i="6"/>
  <c r="E199" i="6"/>
  <c r="F199" i="6" s="1"/>
  <c r="P199" i="6" s="1"/>
  <c r="Q199" i="6"/>
  <c r="E200" i="6"/>
  <c r="F200" i="6" s="1"/>
  <c r="Q200" i="6"/>
  <c r="E201" i="6"/>
  <c r="F201" i="6" s="1"/>
  <c r="P201" i="6" s="1"/>
  <c r="Q201" i="6"/>
  <c r="E202" i="6"/>
  <c r="F202" i="6" s="1"/>
  <c r="P202" i="6" s="1"/>
  <c r="Q202" i="6"/>
  <c r="E203" i="6"/>
  <c r="F203" i="6" s="1"/>
  <c r="Q203" i="6"/>
  <c r="E204" i="6"/>
  <c r="F204" i="6" s="1"/>
  <c r="Q204" i="6"/>
  <c r="E205" i="6"/>
  <c r="F205" i="6" s="1"/>
  <c r="Q205" i="6"/>
  <c r="E206" i="6"/>
  <c r="F206" i="6" s="1"/>
  <c r="Q206" i="6"/>
  <c r="E207" i="6"/>
  <c r="F207" i="6" s="1"/>
  <c r="Q207" i="6"/>
  <c r="E208" i="6"/>
  <c r="F208" i="6"/>
  <c r="P208" i="6" s="1"/>
  <c r="Q208" i="6"/>
  <c r="E209" i="6"/>
  <c r="F209" i="6" s="1"/>
  <c r="P209" i="6" s="1"/>
  <c r="Q209" i="6"/>
  <c r="E210" i="6"/>
  <c r="F210" i="6" s="1"/>
  <c r="Q210" i="6"/>
  <c r="E211" i="6"/>
  <c r="F211" i="6"/>
  <c r="Q211" i="6"/>
  <c r="E212" i="6"/>
  <c r="F212" i="6" s="1"/>
  <c r="Q212" i="6"/>
  <c r="E213" i="6"/>
  <c r="F213" i="6" s="1"/>
  <c r="Q213" i="6"/>
  <c r="E214" i="6"/>
  <c r="F214" i="6" s="1"/>
  <c r="Q214" i="6"/>
  <c r="E215" i="6"/>
  <c r="F215" i="6" s="1"/>
  <c r="Q215" i="6"/>
  <c r="E216" i="6"/>
  <c r="F216" i="6" s="1"/>
  <c r="G216" i="6" s="1"/>
  <c r="K216" i="6" s="1"/>
  <c r="Q216" i="6"/>
  <c r="E217" i="6"/>
  <c r="F217" i="6" s="1"/>
  <c r="Q217" i="6"/>
  <c r="E218" i="6"/>
  <c r="F218" i="6" s="1"/>
  <c r="P218" i="6" s="1"/>
  <c r="Q218" i="6"/>
  <c r="E219" i="6"/>
  <c r="F219" i="6" s="1"/>
  <c r="G219" i="6" s="1"/>
  <c r="Q219" i="6"/>
  <c r="E220" i="6"/>
  <c r="F220" i="6" s="1"/>
  <c r="Q220" i="6"/>
  <c r="E221" i="6"/>
  <c r="F221" i="6" s="1"/>
  <c r="Q221" i="6"/>
  <c r="E222" i="6"/>
  <c r="F222" i="6" s="1"/>
  <c r="G222" i="6" s="1"/>
  <c r="Q222" i="6"/>
  <c r="E223" i="6"/>
  <c r="F223" i="6" s="1"/>
  <c r="Q223" i="6"/>
  <c r="E224" i="6"/>
  <c r="F224" i="6" s="1"/>
  <c r="Q224" i="6"/>
  <c r="E225" i="6"/>
  <c r="F225" i="6" s="1"/>
  <c r="Q225" i="6"/>
  <c r="E226" i="6"/>
  <c r="F226" i="6" s="1"/>
  <c r="Q226" i="6"/>
  <c r="E227" i="6"/>
  <c r="F227" i="6" s="1"/>
  <c r="G227" i="6" s="1"/>
  <c r="K227" i="6" s="1"/>
  <c r="Q227" i="6"/>
  <c r="E228" i="6"/>
  <c r="F228" i="6" s="1"/>
  <c r="Q228" i="6"/>
  <c r="E229" i="6"/>
  <c r="F229" i="6" s="1"/>
  <c r="G229" i="6" s="1"/>
  <c r="K229" i="6" s="1"/>
  <c r="Q229" i="6"/>
  <c r="E230" i="6"/>
  <c r="F230" i="6" s="1"/>
  <c r="P230" i="6" s="1"/>
  <c r="Q230" i="6"/>
  <c r="E231" i="6"/>
  <c r="F231" i="6" s="1"/>
  <c r="Q231" i="6"/>
  <c r="E232" i="6"/>
  <c r="F232" i="6" s="1"/>
  <c r="Q232" i="6"/>
  <c r="E233" i="6"/>
  <c r="F233" i="6" s="1"/>
  <c r="Q233" i="6"/>
  <c r="E234" i="6"/>
  <c r="F234" i="6" s="1"/>
  <c r="P234" i="6" s="1"/>
  <c r="Q234" i="6"/>
  <c r="E235" i="6"/>
  <c r="F235" i="6" s="1"/>
  <c r="P235" i="6" s="1"/>
  <c r="Q235" i="6"/>
  <c r="E236" i="6"/>
  <c r="F236" i="6" s="1"/>
  <c r="Q236" i="6"/>
  <c r="E237" i="6"/>
  <c r="F237" i="6" s="1"/>
  <c r="P237" i="6" s="1"/>
  <c r="Q237" i="6"/>
  <c r="E238" i="6"/>
  <c r="F238" i="6" s="1"/>
  <c r="P238" i="6" s="1"/>
  <c r="Q238" i="6"/>
  <c r="E239" i="6"/>
  <c r="F239" i="6" s="1"/>
  <c r="Q239" i="6"/>
  <c r="E240" i="6"/>
  <c r="F240" i="6" s="1"/>
  <c r="Q240" i="6"/>
  <c r="E241" i="6"/>
  <c r="F241" i="6" s="1"/>
  <c r="Q241" i="6"/>
  <c r="E242" i="6"/>
  <c r="F242" i="6" s="1"/>
  <c r="Q242" i="6"/>
  <c r="E243" i="6"/>
  <c r="F243" i="6" s="1"/>
  <c r="Q243" i="6"/>
  <c r="E244" i="6"/>
  <c r="F244" i="6" s="1"/>
  <c r="Q244" i="6"/>
  <c r="E245" i="6"/>
  <c r="F245" i="6" s="1"/>
  <c r="Q245" i="6"/>
  <c r="E246" i="6"/>
  <c r="F246" i="6" s="1"/>
  <c r="Q246" i="6"/>
  <c r="E247" i="6"/>
  <c r="F247" i="6" s="1"/>
  <c r="Q247" i="6"/>
  <c r="E248" i="6"/>
  <c r="F248" i="6" s="1"/>
  <c r="P248" i="6" s="1"/>
  <c r="Q248" i="6"/>
  <c r="E249" i="6"/>
  <c r="F249" i="6" s="1"/>
  <c r="Q249" i="6"/>
  <c r="E250" i="6"/>
  <c r="F250" i="6" s="1"/>
  <c r="Q250" i="6"/>
  <c r="E251" i="6"/>
  <c r="F251" i="6" s="1"/>
  <c r="Q251" i="6"/>
  <c r="E253" i="6"/>
  <c r="F253" i="6" s="1"/>
  <c r="Q253" i="6"/>
  <c r="E255" i="6"/>
  <c r="F255" i="6"/>
  <c r="P255" i="6" s="1"/>
  <c r="Q255" i="6"/>
  <c r="E257" i="6"/>
  <c r="F257" i="6" s="1"/>
  <c r="G257" i="6" s="1"/>
  <c r="K257" i="6" s="1"/>
  <c r="Q257" i="6"/>
  <c r="AD2" i="3"/>
  <c r="S3" i="3"/>
  <c r="S4" i="3"/>
  <c r="AB3" i="3"/>
  <c r="AY3" i="3"/>
  <c r="AB4" i="3"/>
  <c r="AY4" i="3"/>
  <c r="AB5" i="3"/>
  <c r="AY5" i="3"/>
  <c r="AB6" i="3"/>
  <c r="AY6" i="3"/>
  <c r="C7" i="3"/>
  <c r="AB2" i="3"/>
  <c r="AB7" i="3"/>
  <c r="C8" i="3"/>
  <c r="H8" i="3"/>
  <c r="I8" i="3"/>
  <c r="J8" i="3"/>
  <c r="K8" i="3"/>
  <c r="AB8" i="3"/>
  <c r="AY8" i="3"/>
  <c r="D9" i="3"/>
  <c r="E9" i="3"/>
  <c r="AB9" i="3"/>
  <c r="AY9" i="3"/>
  <c r="Z10" i="3"/>
  <c r="AB10" i="3"/>
  <c r="AY10" i="3"/>
  <c r="AY11" i="3"/>
  <c r="AB12" i="3"/>
  <c r="AY12" i="3"/>
  <c r="H13" i="3"/>
  <c r="AB13" i="3"/>
  <c r="AB17" i="3"/>
  <c r="AY13" i="3"/>
  <c r="AB14" i="3"/>
  <c r="AY14" i="3"/>
  <c r="AY15" i="3"/>
  <c r="F16" i="3"/>
  <c r="F17" i="3" s="1"/>
  <c r="AY16" i="3"/>
  <c r="C17" i="3"/>
  <c r="AY17" i="3"/>
  <c r="AY18" i="3"/>
  <c r="AY19" i="3"/>
  <c r="AY20" i="3"/>
  <c r="E36" i="3"/>
  <c r="F36" i="3" s="1"/>
  <c r="Z36" i="3" s="1"/>
  <c r="P36" i="3"/>
  <c r="S36" i="3"/>
  <c r="AY36" i="3"/>
  <c r="E38" i="3"/>
  <c r="F38" i="3" s="1"/>
  <c r="P38" i="3"/>
  <c r="S38" i="3"/>
  <c r="AY38" i="3"/>
  <c r="E37" i="3"/>
  <c r="F37" i="3" s="1"/>
  <c r="P37" i="3"/>
  <c r="S37" i="3"/>
  <c r="AY37" i="3"/>
  <c r="E48" i="3"/>
  <c r="F48" i="3" s="1"/>
  <c r="P48" i="3"/>
  <c r="S48" i="3"/>
  <c r="AY48" i="3"/>
  <c r="E35" i="3"/>
  <c r="F35" i="3" s="1"/>
  <c r="Z35" i="3" s="1"/>
  <c r="P35" i="3"/>
  <c r="S35" i="3"/>
  <c r="AY35" i="3"/>
  <c r="E31" i="3"/>
  <c r="F31" i="3" s="1"/>
  <c r="P31" i="3"/>
  <c r="S31" i="3"/>
  <c r="AY31" i="3"/>
  <c r="E63" i="3"/>
  <c r="F63" i="3" s="1"/>
  <c r="P63" i="3"/>
  <c r="S63" i="3"/>
  <c r="AY63" i="3"/>
  <c r="E33" i="3"/>
  <c r="F33" i="3" s="1"/>
  <c r="P33" i="3"/>
  <c r="S33" i="3"/>
  <c r="AY33" i="3"/>
  <c r="E34" i="3"/>
  <c r="F34" i="3" s="1"/>
  <c r="P34" i="3"/>
  <c r="S34" i="3"/>
  <c r="AY34" i="3"/>
  <c r="E21" i="3"/>
  <c r="F21" i="3" s="1"/>
  <c r="P21" i="3"/>
  <c r="S21" i="3"/>
  <c r="AY21" i="3"/>
  <c r="E23" i="3"/>
  <c r="F23" i="3" s="1"/>
  <c r="P23" i="3"/>
  <c r="S23" i="3"/>
  <c r="AY23" i="3"/>
  <c r="E22" i="3"/>
  <c r="F22" i="3" s="1"/>
  <c r="Z22" i="3" s="1"/>
  <c r="P22" i="3"/>
  <c r="S22" i="3"/>
  <c r="AY22" i="3"/>
  <c r="E190" i="3"/>
  <c r="F190" i="3" s="1"/>
  <c r="P190" i="3"/>
  <c r="S190" i="3"/>
  <c r="AY190" i="3"/>
  <c r="E237" i="3"/>
  <c r="F237" i="3" s="1"/>
  <c r="P237" i="3"/>
  <c r="S237" i="3"/>
  <c r="AY237" i="3"/>
  <c r="E243" i="3"/>
  <c r="F243" i="3" s="1"/>
  <c r="P243" i="3"/>
  <c r="S243" i="3"/>
  <c r="AY243" i="3"/>
  <c r="E126" i="3"/>
  <c r="F126" i="3" s="1"/>
  <c r="P126" i="3"/>
  <c r="S126" i="3"/>
  <c r="AY126" i="3"/>
  <c r="E112" i="3"/>
  <c r="F112" i="3" s="1"/>
  <c r="AU112" i="3" s="1"/>
  <c r="P112" i="3"/>
  <c r="S112" i="3"/>
  <c r="AY112" i="3"/>
  <c r="E114" i="3"/>
  <c r="F114" i="3" s="1"/>
  <c r="P114" i="3"/>
  <c r="S114" i="3"/>
  <c r="AY114" i="3"/>
  <c r="E119" i="3"/>
  <c r="F119" i="3" s="1"/>
  <c r="P119" i="3"/>
  <c r="S119" i="3"/>
  <c r="AY119" i="3"/>
  <c r="E117" i="3"/>
  <c r="F117" i="3" s="1"/>
  <c r="P117" i="3"/>
  <c r="S117" i="3"/>
  <c r="AY117" i="3"/>
  <c r="E42" i="3"/>
  <c r="F42" i="3" s="1"/>
  <c r="Z42" i="3" s="1"/>
  <c r="P42" i="3"/>
  <c r="S42" i="3"/>
  <c r="AY42" i="3"/>
  <c r="E113" i="3"/>
  <c r="F113" i="3" s="1"/>
  <c r="P113" i="3"/>
  <c r="S113" i="3"/>
  <c r="AY113" i="3"/>
  <c r="E68" i="3"/>
  <c r="F68" i="3" s="1"/>
  <c r="P68" i="3"/>
  <c r="S68" i="3"/>
  <c r="AY68" i="3"/>
  <c r="E93" i="3"/>
  <c r="F93" i="3" s="1"/>
  <c r="P93" i="3"/>
  <c r="S93" i="3"/>
  <c r="AY93" i="3"/>
  <c r="E73" i="3"/>
  <c r="F73" i="3" s="1"/>
  <c r="P73" i="3"/>
  <c r="S73" i="3"/>
  <c r="AY73" i="3"/>
  <c r="E60" i="3"/>
  <c r="F60" i="3" s="1"/>
  <c r="P60" i="3"/>
  <c r="S60" i="3"/>
  <c r="AY60" i="3"/>
  <c r="E65" i="3"/>
  <c r="F65" i="3" s="1"/>
  <c r="P65" i="3"/>
  <c r="S65" i="3"/>
  <c r="AY65" i="3"/>
  <c r="E116" i="3"/>
  <c r="F116" i="3" s="1"/>
  <c r="P116" i="3"/>
  <c r="S116" i="3"/>
  <c r="AY116" i="3"/>
  <c r="E122" i="3"/>
  <c r="F122" i="3" s="1"/>
  <c r="P122" i="3"/>
  <c r="S122" i="3"/>
  <c r="AY122" i="3"/>
  <c r="E62" i="3"/>
  <c r="F62" i="3" s="1"/>
  <c r="P62" i="3"/>
  <c r="S62" i="3"/>
  <c r="AY62" i="3"/>
  <c r="E121" i="3"/>
  <c r="F121" i="3" s="1"/>
  <c r="P121" i="3"/>
  <c r="S121" i="3"/>
  <c r="AY121" i="3"/>
  <c r="E130" i="3"/>
  <c r="F130" i="3" s="1"/>
  <c r="P130" i="3"/>
  <c r="S130" i="3"/>
  <c r="AY130" i="3"/>
  <c r="E131" i="3"/>
  <c r="F131" i="3" s="1"/>
  <c r="G131" i="3" s="1"/>
  <c r="P131" i="3"/>
  <c r="S131" i="3"/>
  <c r="AY131" i="3"/>
  <c r="E125" i="3"/>
  <c r="F125" i="3" s="1"/>
  <c r="P125" i="3"/>
  <c r="S125" i="3"/>
  <c r="AY125" i="3"/>
  <c r="E129" i="3"/>
  <c r="F129" i="3" s="1"/>
  <c r="P129" i="3"/>
  <c r="S129" i="3"/>
  <c r="AY129" i="3"/>
  <c r="E111" i="3"/>
  <c r="F111" i="3" s="1"/>
  <c r="P111" i="3"/>
  <c r="S111" i="3"/>
  <c r="AY111" i="3"/>
  <c r="E43" i="3"/>
  <c r="F43" i="3" s="1"/>
  <c r="Z43" i="3" s="1"/>
  <c r="P43" i="3"/>
  <c r="S43" i="3"/>
  <c r="AY43" i="3"/>
  <c r="E92" i="3"/>
  <c r="F92" i="3" s="1"/>
  <c r="AU92" i="3" s="1"/>
  <c r="P92" i="3"/>
  <c r="S92" i="3"/>
  <c r="AY92" i="3"/>
  <c r="E64" i="3"/>
  <c r="F64" i="3" s="1"/>
  <c r="P64" i="3"/>
  <c r="S64" i="3"/>
  <c r="AY64" i="3"/>
  <c r="E104" i="3"/>
  <c r="F104" i="3" s="1"/>
  <c r="P104" i="3"/>
  <c r="S104" i="3"/>
  <c r="AY104" i="3"/>
  <c r="E127" i="3"/>
  <c r="F127" i="3" s="1"/>
  <c r="P127" i="3"/>
  <c r="S127" i="3"/>
  <c r="AY127" i="3"/>
  <c r="E83" i="3"/>
  <c r="F83" i="3" s="1"/>
  <c r="P83" i="3"/>
  <c r="S83" i="3"/>
  <c r="AY83" i="3"/>
  <c r="E128" i="3"/>
  <c r="F128" i="3" s="1"/>
  <c r="P128" i="3"/>
  <c r="S128" i="3"/>
  <c r="AY128" i="3"/>
  <c r="E124" i="3"/>
  <c r="F124" i="3" s="1"/>
  <c r="P124" i="3"/>
  <c r="S124" i="3"/>
  <c r="AY124" i="3"/>
  <c r="E115" i="3"/>
  <c r="F115" i="3" s="1"/>
  <c r="G115" i="3"/>
  <c r="P115" i="3"/>
  <c r="S115" i="3"/>
  <c r="AY115" i="3"/>
  <c r="E59" i="3"/>
  <c r="F59" i="3" s="1"/>
  <c r="P59" i="3"/>
  <c r="S59" i="3"/>
  <c r="AY59" i="3"/>
  <c r="E107" i="3"/>
  <c r="F107" i="3" s="1"/>
  <c r="P107" i="3"/>
  <c r="S107" i="3"/>
  <c r="AY107" i="3"/>
  <c r="E78" i="3"/>
  <c r="F78" i="3" s="1"/>
  <c r="P78" i="3"/>
  <c r="S78" i="3"/>
  <c r="AY78" i="3"/>
  <c r="E44" i="3"/>
  <c r="F44" i="3" s="1"/>
  <c r="P44" i="3"/>
  <c r="S44" i="3"/>
  <c r="AY44" i="3"/>
  <c r="E72" i="3"/>
  <c r="F72" i="3" s="1"/>
  <c r="P72" i="3"/>
  <c r="S72" i="3"/>
  <c r="AY72" i="3"/>
  <c r="E61" i="3"/>
  <c r="F61" i="3" s="1"/>
  <c r="P61" i="3"/>
  <c r="S61" i="3"/>
  <c r="AY61" i="3"/>
  <c r="E109" i="3"/>
  <c r="F109" i="3" s="1"/>
  <c r="G109" i="3" s="1"/>
  <c r="P109" i="3"/>
  <c r="S109" i="3"/>
  <c r="AY109" i="3"/>
  <c r="E120" i="3"/>
  <c r="F120" i="3" s="1"/>
  <c r="P120" i="3"/>
  <c r="S120" i="3"/>
  <c r="AY120" i="3"/>
  <c r="E82" i="3"/>
  <c r="F82" i="3" s="1"/>
  <c r="Z82" i="3" s="1"/>
  <c r="P82" i="3"/>
  <c r="S82" i="3"/>
  <c r="AY82" i="3"/>
  <c r="E106" i="3"/>
  <c r="F106" i="3" s="1"/>
  <c r="P106" i="3"/>
  <c r="S106" i="3"/>
  <c r="AY106" i="3"/>
  <c r="E123" i="3"/>
  <c r="F123" i="3" s="1"/>
  <c r="P123" i="3"/>
  <c r="S123" i="3"/>
  <c r="AY123" i="3"/>
  <c r="E52" i="3"/>
  <c r="F52" i="3" s="1"/>
  <c r="P52" i="3"/>
  <c r="S52" i="3"/>
  <c r="AY52" i="3"/>
  <c r="E53" i="3"/>
  <c r="F53" i="3" s="1"/>
  <c r="P53" i="3"/>
  <c r="S53" i="3"/>
  <c r="AY53" i="3"/>
  <c r="E102" i="3"/>
  <c r="F102" i="3" s="1"/>
  <c r="P102" i="3"/>
  <c r="S102" i="3"/>
  <c r="AY102" i="3"/>
  <c r="E66" i="3"/>
  <c r="F66" i="3" s="1"/>
  <c r="AU66" i="3" s="1"/>
  <c r="P66" i="3"/>
  <c r="S66" i="3"/>
  <c r="AY66" i="3"/>
  <c r="E77" i="3"/>
  <c r="F77" i="3" s="1"/>
  <c r="AU77" i="3" s="1"/>
  <c r="P77" i="3"/>
  <c r="S77" i="3"/>
  <c r="AY77" i="3"/>
  <c r="E67" i="3"/>
  <c r="F67" i="3" s="1"/>
  <c r="AU67" i="3" s="1"/>
  <c r="P67" i="3"/>
  <c r="S67" i="3"/>
  <c r="AY67" i="3"/>
  <c r="E32" i="3"/>
  <c r="F32" i="3" s="1"/>
  <c r="P32" i="3"/>
  <c r="S32" i="3"/>
  <c r="AY32" i="3"/>
  <c r="E85" i="3"/>
  <c r="F85" i="3" s="1"/>
  <c r="AU85" i="3" s="1"/>
  <c r="P85" i="3"/>
  <c r="S85" i="3"/>
  <c r="AY85" i="3"/>
  <c r="E39" i="3"/>
  <c r="F39" i="3" s="1"/>
  <c r="P39" i="3"/>
  <c r="S39" i="3"/>
  <c r="AY39" i="3"/>
  <c r="E69" i="3"/>
  <c r="F69" i="3" s="1"/>
  <c r="AU69" i="3" s="1"/>
  <c r="P69" i="3"/>
  <c r="S69" i="3"/>
  <c r="AY69" i="3"/>
  <c r="E110" i="3"/>
  <c r="F110" i="3"/>
  <c r="P110" i="3"/>
  <c r="S110" i="3"/>
  <c r="AY110" i="3"/>
  <c r="E46" i="3"/>
  <c r="F46" i="3" s="1"/>
  <c r="P46" i="3"/>
  <c r="S46" i="3"/>
  <c r="AY46" i="3"/>
  <c r="E81" i="3"/>
  <c r="F81" i="3" s="1"/>
  <c r="P81" i="3"/>
  <c r="S81" i="3"/>
  <c r="AY81" i="3"/>
  <c r="E103" i="3"/>
  <c r="F103" i="3" s="1"/>
  <c r="P103" i="3"/>
  <c r="AF103" i="3" s="1"/>
  <c r="S103" i="3"/>
  <c r="AY103" i="3"/>
  <c r="E84" i="3"/>
  <c r="F84" i="3" s="1"/>
  <c r="P84" i="3"/>
  <c r="S84" i="3"/>
  <c r="AY84" i="3"/>
  <c r="E51" i="3"/>
  <c r="F51" i="3"/>
  <c r="P51" i="3"/>
  <c r="S51" i="3"/>
  <c r="AY51" i="3"/>
  <c r="E58" i="3"/>
  <c r="F58" i="3" s="1"/>
  <c r="P58" i="3"/>
  <c r="S58" i="3"/>
  <c r="AY58" i="3"/>
  <c r="E41" i="3"/>
  <c r="F41" i="3" s="1"/>
  <c r="P41" i="3"/>
  <c r="S41" i="3"/>
  <c r="AY41" i="3"/>
  <c r="E45" i="3"/>
  <c r="F45" i="3" s="1"/>
  <c r="P45" i="3"/>
  <c r="S45" i="3"/>
  <c r="AY45" i="3"/>
  <c r="E40" i="3"/>
  <c r="F40" i="3" s="1"/>
  <c r="P40" i="3"/>
  <c r="S40" i="3"/>
  <c r="AY40" i="3"/>
  <c r="E76" i="3"/>
  <c r="F76" i="3" s="1"/>
  <c r="P76" i="3"/>
  <c r="S76" i="3"/>
  <c r="AY76" i="3"/>
  <c r="E105" i="3"/>
  <c r="F105" i="3" s="1"/>
  <c r="G105" i="3" s="1"/>
  <c r="P105" i="3"/>
  <c r="S105" i="3"/>
  <c r="AY105" i="3"/>
  <c r="E70" i="3"/>
  <c r="F70" i="3" s="1"/>
  <c r="P70" i="3"/>
  <c r="S70" i="3"/>
  <c r="AY70" i="3"/>
  <c r="E57" i="3"/>
  <c r="F57" i="3" s="1"/>
  <c r="P57" i="3"/>
  <c r="S57" i="3"/>
  <c r="AY57" i="3"/>
  <c r="E54" i="3"/>
  <c r="F54" i="3" s="1"/>
  <c r="P54" i="3"/>
  <c r="S54" i="3"/>
  <c r="AY54" i="3"/>
  <c r="E47" i="3"/>
  <c r="F47" i="3" s="1"/>
  <c r="AU47" i="3" s="1"/>
  <c r="AT47" i="3" s="1"/>
  <c r="AS47" i="3" s="1"/>
  <c r="AR47" i="3" s="1"/>
  <c r="AQ47" i="3" s="1"/>
  <c r="AP47" i="3" s="1"/>
  <c r="AO47" i="3" s="1"/>
  <c r="AN47" i="3" s="1"/>
  <c r="AM47" i="3" s="1"/>
  <c r="AL47" i="3" s="1"/>
  <c r="P47" i="3"/>
  <c r="S47" i="3"/>
  <c r="AY47" i="3"/>
  <c r="E118" i="3"/>
  <c r="F118" i="3" s="1"/>
  <c r="P118" i="3"/>
  <c r="S118" i="3"/>
  <c r="AY118" i="3"/>
  <c r="E79" i="3"/>
  <c r="F79" i="3" s="1"/>
  <c r="P79" i="3"/>
  <c r="S79" i="3"/>
  <c r="AY79" i="3"/>
  <c r="E71" i="3"/>
  <c r="F71" i="3" s="1"/>
  <c r="P71" i="3"/>
  <c r="S71" i="3"/>
  <c r="AY71" i="3"/>
  <c r="E74" i="3"/>
  <c r="F74" i="3" s="1"/>
  <c r="P74" i="3"/>
  <c r="S74" i="3"/>
  <c r="AY74" i="3"/>
  <c r="E89" i="3"/>
  <c r="F89" i="3" s="1"/>
  <c r="P89" i="3"/>
  <c r="S89" i="3"/>
  <c r="AY89" i="3"/>
  <c r="E80" i="3"/>
  <c r="F80" i="3" s="1"/>
  <c r="P80" i="3"/>
  <c r="S80" i="3"/>
  <c r="AY80" i="3"/>
  <c r="E50" i="3"/>
  <c r="F50" i="3" s="1"/>
  <c r="Z50" i="3" s="1"/>
  <c r="P50" i="3"/>
  <c r="S50" i="3"/>
  <c r="AY50" i="3"/>
  <c r="E75" i="3"/>
  <c r="F75" i="3" s="1"/>
  <c r="P75" i="3"/>
  <c r="S75" i="3"/>
  <c r="AY75" i="3"/>
  <c r="E55" i="3"/>
  <c r="F55" i="3" s="1"/>
  <c r="P55" i="3"/>
  <c r="AC55" i="3" s="1"/>
  <c r="S55" i="3"/>
  <c r="AY55" i="3"/>
  <c r="E56" i="3"/>
  <c r="F56" i="3" s="1"/>
  <c r="P56" i="3"/>
  <c r="S56" i="3"/>
  <c r="AY56" i="3"/>
  <c r="E108" i="3"/>
  <c r="F108" i="3" s="1"/>
  <c r="P108" i="3"/>
  <c r="S108" i="3"/>
  <c r="AY108" i="3"/>
  <c r="E49" i="3"/>
  <c r="F49" i="3" s="1"/>
  <c r="G49" i="3" s="1"/>
  <c r="P49" i="3"/>
  <c r="S49" i="3"/>
  <c r="AY49" i="3"/>
  <c r="E25" i="3"/>
  <c r="F25" i="3" s="1"/>
  <c r="P25" i="3"/>
  <c r="S25" i="3"/>
  <c r="AY25" i="3"/>
  <c r="E26" i="3"/>
  <c r="F26" i="3" s="1"/>
  <c r="P26" i="3"/>
  <c r="S26" i="3"/>
  <c r="AY26" i="3"/>
  <c r="E27" i="3"/>
  <c r="F27" i="3" s="1"/>
  <c r="P27" i="3"/>
  <c r="S27" i="3"/>
  <c r="AY27" i="3"/>
  <c r="E24" i="3"/>
  <c r="F24" i="3" s="1"/>
  <c r="P24" i="3"/>
  <c r="S24" i="3"/>
  <c r="AY24" i="3"/>
  <c r="E28" i="3"/>
  <c r="F28" i="3" s="1"/>
  <c r="P28" i="3"/>
  <c r="S28" i="3"/>
  <c r="AY28" i="3"/>
  <c r="E29" i="3"/>
  <c r="F29" i="3" s="1"/>
  <c r="P29" i="3"/>
  <c r="S29" i="3"/>
  <c r="AY29" i="3"/>
  <c r="E30" i="3"/>
  <c r="F30" i="3" s="1"/>
  <c r="P30" i="3"/>
  <c r="S30" i="3"/>
  <c r="AY30" i="3"/>
  <c r="E86" i="3"/>
  <c r="F86" i="3" s="1"/>
  <c r="P86" i="3"/>
  <c r="S86" i="3"/>
  <c r="AY86" i="3"/>
  <c r="E87" i="3"/>
  <c r="F87" i="3" s="1"/>
  <c r="AU87" i="3" s="1"/>
  <c r="P87" i="3"/>
  <c r="S87" i="3"/>
  <c r="AY87" i="3"/>
  <c r="E88" i="3"/>
  <c r="F88" i="3" s="1"/>
  <c r="P88" i="3"/>
  <c r="S88" i="3"/>
  <c r="AY88" i="3"/>
  <c r="E90" i="3"/>
  <c r="F90" i="3" s="1"/>
  <c r="P90" i="3"/>
  <c r="S90" i="3"/>
  <c r="AY90" i="3"/>
  <c r="E91" i="3"/>
  <c r="F91" i="3" s="1"/>
  <c r="P91" i="3"/>
  <c r="S91" i="3"/>
  <c r="AY91" i="3"/>
  <c r="E94" i="3"/>
  <c r="F94" i="3" s="1"/>
  <c r="P94" i="3"/>
  <c r="S94" i="3"/>
  <c r="AY94" i="3"/>
  <c r="E95" i="3"/>
  <c r="F95" i="3" s="1"/>
  <c r="P95" i="3"/>
  <c r="S95" i="3"/>
  <c r="AY95" i="3"/>
  <c r="E96" i="3"/>
  <c r="F96" i="3" s="1"/>
  <c r="G96" i="3" s="1"/>
  <c r="P96" i="3"/>
  <c r="S96" i="3"/>
  <c r="AY96" i="3"/>
  <c r="E97" i="3"/>
  <c r="F97" i="3" s="1"/>
  <c r="P97" i="3"/>
  <c r="S97" i="3"/>
  <c r="AY97" i="3"/>
  <c r="E98" i="3"/>
  <c r="F98" i="3" s="1"/>
  <c r="P98" i="3"/>
  <c r="S98" i="3"/>
  <c r="AY98" i="3"/>
  <c r="E99" i="3"/>
  <c r="F99" i="3" s="1"/>
  <c r="P99" i="3"/>
  <c r="S99" i="3"/>
  <c r="AY99" i="3"/>
  <c r="E100" i="3"/>
  <c r="F100" i="3" s="1"/>
  <c r="P100" i="3"/>
  <c r="S100" i="3"/>
  <c r="AY100" i="3"/>
  <c r="E101" i="3"/>
  <c r="F101" i="3" s="1"/>
  <c r="Z101" i="3" s="1"/>
  <c r="G101" i="3"/>
  <c r="P101" i="3"/>
  <c r="S101" i="3"/>
  <c r="AY101" i="3"/>
  <c r="E164" i="3"/>
  <c r="F164" i="3" s="1"/>
  <c r="P164" i="3"/>
  <c r="S164" i="3"/>
  <c r="AY164" i="3"/>
  <c r="E167" i="3"/>
  <c r="F167" i="3" s="1"/>
  <c r="P167" i="3"/>
  <c r="S167" i="3"/>
  <c r="AY167" i="3"/>
  <c r="E140" i="3"/>
  <c r="F140" i="3" s="1"/>
  <c r="P140" i="3"/>
  <c r="S140" i="3"/>
  <c r="AY140" i="3"/>
  <c r="E168" i="3"/>
  <c r="F168" i="3" s="1"/>
  <c r="P168" i="3"/>
  <c r="S168" i="3"/>
  <c r="AY168" i="3"/>
  <c r="E162" i="3"/>
  <c r="F162" i="3" s="1"/>
  <c r="P162" i="3"/>
  <c r="S162" i="3"/>
  <c r="AY162" i="3"/>
  <c r="E171" i="3"/>
  <c r="F171" i="3" s="1"/>
  <c r="P171" i="3"/>
  <c r="S171" i="3"/>
  <c r="AY171" i="3"/>
  <c r="E155" i="3"/>
  <c r="F155" i="3" s="1"/>
  <c r="P155" i="3"/>
  <c r="S155" i="3"/>
  <c r="AY155" i="3"/>
  <c r="E174" i="3"/>
  <c r="F174" i="3" s="1"/>
  <c r="P174" i="3"/>
  <c r="S174" i="3"/>
  <c r="AY174" i="3"/>
  <c r="E153" i="3"/>
  <c r="F153" i="3" s="1"/>
  <c r="Z153" i="3" s="1"/>
  <c r="P153" i="3"/>
  <c r="S153" i="3"/>
  <c r="AY153" i="3"/>
  <c r="E148" i="3"/>
  <c r="F148" i="3" s="1"/>
  <c r="G148" i="3" s="1"/>
  <c r="P148" i="3"/>
  <c r="S148" i="3"/>
  <c r="AY148" i="3"/>
  <c r="E177" i="3"/>
  <c r="F177" i="3" s="1"/>
  <c r="G177" i="3" s="1"/>
  <c r="AF177" i="3" s="1"/>
  <c r="P177" i="3"/>
  <c r="S177" i="3"/>
  <c r="AY177" i="3"/>
  <c r="E149" i="3"/>
  <c r="F149" i="3" s="1"/>
  <c r="Z149" i="3" s="1"/>
  <c r="P149" i="3"/>
  <c r="S149" i="3"/>
  <c r="AY149" i="3"/>
  <c r="E145" i="3"/>
  <c r="F145" i="3" s="1"/>
  <c r="P145" i="3"/>
  <c r="S145" i="3"/>
  <c r="AY145" i="3"/>
  <c r="E142" i="3"/>
  <c r="F142" i="3" s="1"/>
  <c r="AU142" i="3" s="1"/>
  <c r="P142" i="3"/>
  <c r="S142" i="3"/>
  <c r="AY142" i="3"/>
  <c r="E178" i="3"/>
  <c r="F178" i="3" s="1"/>
  <c r="P178" i="3"/>
  <c r="S178" i="3"/>
  <c r="AY178" i="3"/>
  <c r="E141" i="3"/>
  <c r="F141" i="3" s="1"/>
  <c r="P141" i="3"/>
  <c r="S141" i="3"/>
  <c r="AY141" i="3"/>
  <c r="E132" i="3"/>
  <c r="F132" i="3" s="1"/>
  <c r="Z132" i="3" s="1"/>
  <c r="P132" i="3"/>
  <c r="S132" i="3"/>
  <c r="AY132" i="3"/>
  <c r="E133" i="3"/>
  <c r="F133" i="3" s="1"/>
  <c r="P133" i="3"/>
  <c r="S133" i="3"/>
  <c r="AY133" i="3"/>
  <c r="E134" i="3"/>
  <c r="F134" i="3" s="1"/>
  <c r="Z134" i="3" s="1"/>
  <c r="P134" i="3"/>
  <c r="S134" i="3"/>
  <c r="AY134" i="3"/>
  <c r="E135" i="3"/>
  <c r="F135" i="3" s="1"/>
  <c r="P135" i="3"/>
  <c r="S135" i="3"/>
  <c r="AY135" i="3"/>
  <c r="E136" i="3"/>
  <c r="F136" i="3" s="1"/>
  <c r="P136" i="3"/>
  <c r="S136" i="3"/>
  <c r="AY136" i="3"/>
  <c r="E137" i="3"/>
  <c r="F137" i="3"/>
  <c r="P137" i="3"/>
  <c r="S137" i="3"/>
  <c r="AY137" i="3"/>
  <c r="E138" i="3"/>
  <c r="F138" i="3"/>
  <c r="P138" i="3"/>
  <c r="S138" i="3"/>
  <c r="AY138" i="3"/>
  <c r="E139" i="3"/>
  <c r="F139" i="3" s="1"/>
  <c r="P139" i="3"/>
  <c r="S139" i="3"/>
  <c r="AY139" i="3"/>
  <c r="E143" i="3"/>
  <c r="F143" i="3" s="1"/>
  <c r="AU143" i="3" s="1"/>
  <c r="AT143" i="3" s="1"/>
  <c r="AS143" i="3" s="1"/>
  <c r="AR143" i="3" s="1"/>
  <c r="AQ143" i="3" s="1"/>
  <c r="AP143" i="3" s="1"/>
  <c r="AO143" i="3" s="1"/>
  <c r="AN143" i="3" s="1"/>
  <c r="AM143" i="3" s="1"/>
  <c r="AL143" i="3" s="1"/>
  <c r="P143" i="3"/>
  <c r="S143" i="3"/>
  <c r="AY143" i="3"/>
  <c r="E144" i="3"/>
  <c r="F144" i="3" s="1"/>
  <c r="G144" i="3" s="1"/>
  <c r="P144" i="3"/>
  <c r="S144" i="3"/>
  <c r="AY144" i="3"/>
  <c r="E146" i="3"/>
  <c r="F146" i="3" s="1"/>
  <c r="AU146" i="3" s="1"/>
  <c r="P146" i="3"/>
  <c r="S146" i="3"/>
  <c r="AY146" i="3"/>
  <c r="E147" i="3"/>
  <c r="F147" i="3" s="1"/>
  <c r="P147" i="3"/>
  <c r="S147" i="3"/>
  <c r="AY147" i="3"/>
  <c r="E150" i="3"/>
  <c r="F150" i="3" s="1"/>
  <c r="P150" i="3"/>
  <c r="S150" i="3"/>
  <c r="AY150" i="3"/>
  <c r="E151" i="3"/>
  <c r="F151" i="3" s="1"/>
  <c r="AU151" i="3" s="1"/>
  <c r="AT151" i="3" s="1"/>
  <c r="AS151" i="3" s="1"/>
  <c r="AR151" i="3" s="1"/>
  <c r="AQ151" i="3" s="1"/>
  <c r="AP151" i="3" s="1"/>
  <c r="AO151" i="3" s="1"/>
  <c r="AN151" i="3" s="1"/>
  <c r="AM151" i="3" s="1"/>
  <c r="AL151" i="3" s="1"/>
  <c r="AJ151" i="3" s="1"/>
  <c r="P151" i="3"/>
  <c r="S151" i="3"/>
  <c r="AY151" i="3"/>
  <c r="E152" i="3"/>
  <c r="F152" i="3" s="1"/>
  <c r="P152" i="3"/>
  <c r="S152" i="3"/>
  <c r="AY152" i="3"/>
  <c r="E154" i="3"/>
  <c r="F154" i="3" s="1"/>
  <c r="Z154" i="3" s="1"/>
  <c r="P154" i="3"/>
  <c r="AF154" i="3" s="1"/>
  <c r="S154" i="3"/>
  <c r="AY154" i="3"/>
  <c r="E156" i="3"/>
  <c r="F156" i="3" s="1"/>
  <c r="P156" i="3"/>
  <c r="S156" i="3"/>
  <c r="AY156" i="3"/>
  <c r="E157" i="3"/>
  <c r="F157" i="3" s="1"/>
  <c r="Z157" i="3" s="1"/>
  <c r="G157" i="3"/>
  <c r="K157" i="3" s="1"/>
  <c r="P157" i="3"/>
  <c r="S157" i="3"/>
  <c r="AY157" i="3"/>
  <c r="E158" i="3"/>
  <c r="F158" i="3" s="1"/>
  <c r="P158" i="3"/>
  <c r="S158" i="3"/>
  <c r="AY158" i="3"/>
  <c r="E159" i="3"/>
  <c r="F159" i="3" s="1"/>
  <c r="P159" i="3"/>
  <c r="S159" i="3"/>
  <c r="E160" i="3"/>
  <c r="F160" i="3" s="1"/>
  <c r="G160" i="3" s="1"/>
  <c r="P160" i="3"/>
  <c r="S160" i="3"/>
  <c r="E161" i="3"/>
  <c r="F161" i="3" s="1"/>
  <c r="AU161" i="3" s="1"/>
  <c r="AT161" i="3" s="1"/>
  <c r="AS161" i="3" s="1"/>
  <c r="AR161" i="3" s="1"/>
  <c r="AQ161" i="3" s="1"/>
  <c r="AP161" i="3" s="1"/>
  <c r="AO161" i="3" s="1"/>
  <c r="AN161" i="3" s="1"/>
  <c r="AM161" i="3" s="1"/>
  <c r="AL161" i="3" s="1"/>
  <c r="AI161" i="3" s="1"/>
  <c r="P161" i="3"/>
  <c r="S161" i="3"/>
  <c r="E163" i="3"/>
  <c r="F163" i="3" s="1"/>
  <c r="P163" i="3"/>
  <c r="S163" i="3"/>
  <c r="E165" i="3"/>
  <c r="F165" i="3" s="1"/>
  <c r="AU165" i="3" s="1"/>
  <c r="P165" i="3"/>
  <c r="S165" i="3"/>
  <c r="E166" i="3"/>
  <c r="F166" i="3" s="1"/>
  <c r="P166" i="3"/>
  <c r="S166" i="3"/>
  <c r="E169" i="3"/>
  <c r="F169" i="3" s="1"/>
  <c r="P169" i="3"/>
  <c r="S169" i="3"/>
  <c r="E170" i="3"/>
  <c r="F170" i="3" s="1"/>
  <c r="P170" i="3"/>
  <c r="S170" i="3"/>
  <c r="E172" i="3"/>
  <c r="F172" i="3" s="1"/>
  <c r="P172" i="3"/>
  <c r="S172" i="3"/>
  <c r="E173" i="3"/>
  <c r="F173" i="3" s="1"/>
  <c r="P173" i="3"/>
  <c r="S173" i="3"/>
  <c r="E175" i="3"/>
  <c r="F175" i="3" s="1"/>
  <c r="P175" i="3"/>
  <c r="S175" i="3"/>
  <c r="E176" i="3"/>
  <c r="F176" i="3" s="1"/>
  <c r="P176" i="3"/>
  <c r="S176" i="3"/>
  <c r="E179" i="3"/>
  <c r="F179" i="3" s="1"/>
  <c r="Z179" i="3" s="1"/>
  <c r="P179" i="3"/>
  <c r="S179" i="3"/>
  <c r="E180" i="3"/>
  <c r="F180" i="3" s="1"/>
  <c r="P180" i="3"/>
  <c r="S180" i="3"/>
  <c r="E181" i="3"/>
  <c r="F181" i="3" s="1"/>
  <c r="G181" i="3" s="1"/>
  <c r="P181" i="3"/>
  <c r="S181" i="3"/>
  <c r="E182" i="3"/>
  <c r="F182" i="3" s="1"/>
  <c r="P182" i="3"/>
  <c r="S182" i="3"/>
  <c r="E183" i="3"/>
  <c r="F183" i="3" s="1"/>
  <c r="AU183" i="3" s="1"/>
  <c r="P183" i="3"/>
  <c r="S183" i="3"/>
  <c r="E184" i="3"/>
  <c r="F184" i="3"/>
  <c r="P184" i="3"/>
  <c r="S184" i="3"/>
  <c r="E185" i="3"/>
  <c r="F185" i="3" s="1"/>
  <c r="Z185" i="3" s="1"/>
  <c r="P185" i="3"/>
  <c r="S185" i="3"/>
  <c r="E186" i="3"/>
  <c r="F186" i="3" s="1"/>
  <c r="P186" i="3"/>
  <c r="S186" i="3"/>
  <c r="E187" i="3"/>
  <c r="F187" i="3" s="1"/>
  <c r="P187" i="3"/>
  <c r="S187" i="3"/>
  <c r="E188" i="3"/>
  <c r="F188" i="3" s="1"/>
  <c r="Z188" i="3" s="1"/>
  <c r="P188" i="3"/>
  <c r="S188" i="3"/>
  <c r="E189" i="3"/>
  <c r="F189" i="3" s="1"/>
  <c r="G189" i="3" s="1"/>
  <c r="P189" i="3"/>
  <c r="AF189" i="3" s="1"/>
  <c r="S189" i="3"/>
  <c r="E191" i="3"/>
  <c r="F191" i="3" s="1"/>
  <c r="G191" i="3" s="1"/>
  <c r="P191" i="3"/>
  <c r="S191" i="3"/>
  <c r="E192" i="3"/>
  <c r="F192" i="3" s="1"/>
  <c r="P192" i="3"/>
  <c r="S192" i="3"/>
  <c r="E193" i="3"/>
  <c r="F193" i="3" s="1"/>
  <c r="AU193" i="3" s="1"/>
  <c r="AT193" i="3" s="1"/>
  <c r="AS193" i="3" s="1"/>
  <c r="AR193" i="3" s="1"/>
  <c r="AQ193" i="3" s="1"/>
  <c r="AP193" i="3" s="1"/>
  <c r="AO193" i="3" s="1"/>
  <c r="AN193" i="3" s="1"/>
  <c r="AM193" i="3" s="1"/>
  <c r="AL193" i="3" s="1"/>
  <c r="P193" i="3"/>
  <c r="S193" i="3"/>
  <c r="E194" i="3"/>
  <c r="F194" i="3" s="1"/>
  <c r="AU194" i="3" s="1"/>
  <c r="P194" i="3"/>
  <c r="S194" i="3"/>
  <c r="E195" i="3"/>
  <c r="F195" i="3" s="1"/>
  <c r="Z195" i="3" s="1"/>
  <c r="P195" i="3"/>
  <c r="S195" i="3"/>
  <c r="E196" i="3"/>
  <c r="F196" i="3" s="1"/>
  <c r="G196" i="3" s="1"/>
  <c r="P196" i="3"/>
  <c r="S196" i="3"/>
  <c r="E197" i="3"/>
  <c r="F197" i="3" s="1"/>
  <c r="P197" i="3"/>
  <c r="S197" i="3"/>
  <c r="E198" i="3"/>
  <c r="F198" i="3" s="1"/>
  <c r="P198" i="3"/>
  <c r="S198" i="3"/>
  <c r="E199" i="3"/>
  <c r="F199" i="3" s="1"/>
  <c r="G199" i="3" s="1"/>
  <c r="P199" i="3"/>
  <c r="S199" i="3"/>
  <c r="E200" i="3"/>
  <c r="F200" i="3" s="1"/>
  <c r="P200" i="3"/>
  <c r="S200" i="3"/>
  <c r="E201" i="3"/>
  <c r="F201" i="3" s="1"/>
  <c r="AU201" i="3" s="1"/>
  <c r="AT201" i="3" s="1"/>
  <c r="AS201" i="3" s="1"/>
  <c r="AR201" i="3" s="1"/>
  <c r="AQ201" i="3" s="1"/>
  <c r="AP201" i="3" s="1"/>
  <c r="AO201" i="3" s="1"/>
  <c r="AN201" i="3" s="1"/>
  <c r="AM201" i="3" s="1"/>
  <c r="AL201" i="3" s="1"/>
  <c r="AI201" i="3" s="1"/>
  <c r="P201" i="3"/>
  <c r="S201" i="3"/>
  <c r="E202" i="3"/>
  <c r="F202" i="3" s="1"/>
  <c r="P202" i="3"/>
  <c r="S202" i="3"/>
  <c r="E203" i="3"/>
  <c r="F203" i="3" s="1"/>
  <c r="AU203" i="3" s="1"/>
  <c r="P203" i="3"/>
  <c r="S203" i="3"/>
  <c r="E204" i="3"/>
  <c r="F204" i="3" s="1"/>
  <c r="P204" i="3"/>
  <c r="S204" i="3"/>
  <c r="E205" i="3"/>
  <c r="F205" i="3" s="1"/>
  <c r="P205" i="3"/>
  <c r="S205" i="3"/>
  <c r="E206" i="3"/>
  <c r="F206" i="3" s="1"/>
  <c r="P206" i="3"/>
  <c r="S206" i="3"/>
  <c r="E207" i="3"/>
  <c r="F207" i="3" s="1"/>
  <c r="P207" i="3"/>
  <c r="S207" i="3"/>
  <c r="E208" i="3"/>
  <c r="F208" i="3" s="1"/>
  <c r="P208" i="3"/>
  <c r="S208" i="3"/>
  <c r="E209" i="3"/>
  <c r="F209" i="3" s="1"/>
  <c r="P209" i="3"/>
  <c r="S209" i="3"/>
  <c r="E210" i="3"/>
  <c r="F210" i="3" s="1"/>
  <c r="P210" i="3"/>
  <c r="S210" i="3"/>
  <c r="E211" i="3"/>
  <c r="F211" i="3" s="1"/>
  <c r="AU211" i="3" s="1"/>
  <c r="AT211" i="3" s="1"/>
  <c r="AS211" i="3" s="1"/>
  <c r="AR211" i="3" s="1"/>
  <c r="AQ211" i="3" s="1"/>
  <c r="AP211" i="3" s="1"/>
  <c r="AO211" i="3" s="1"/>
  <c r="AN211" i="3" s="1"/>
  <c r="AM211" i="3" s="1"/>
  <c r="AL211" i="3" s="1"/>
  <c r="AK211" i="3" s="1"/>
  <c r="P211" i="3"/>
  <c r="S211" i="3"/>
  <c r="E212" i="3"/>
  <c r="F212" i="3" s="1"/>
  <c r="G212" i="3" s="1"/>
  <c r="P212" i="3"/>
  <c r="S212" i="3"/>
  <c r="E213" i="3"/>
  <c r="F213" i="3" s="1"/>
  <c r="P213" i="3"/>
  <c r="S213" i="3"/>
  <c r="E214" i="3"/>
  <c r="F214" i="3" s="1"/>
  <c r="G214" i="3" s="1"/>
  <c r="P214" i="3"/>
  <c r="S214" i="3"/>
  <c r="E215" i="3"/>
  <c r="F215" i="3" s="1"/>
  <c r="AU215" i="3" s="1"/>
  <c r="P215" i="3"/>
  <c r="S215" i="3"/>
  <c r="E216" i="3"/>
  <c r="F216" i="3" s="1"/>
  <c r="P216" i="3"/>
  <c r="S216" i="3"/>
  <c r="E217" i="3"/>
  <c r="F217" i="3" s="1"/>
  <c r="P217" i="3"/>
  <c r="S217" i="3"/>
  <c r="E218" i="3"/>
  <c r="F218" i="3" s="1"/>
  <c r="G218" i="3" s="1"/>
  <c r="K218" i="3" s="1"/>
  <c r="P218" i="3"/>
  <c r="S218" i="3"/>
  <c r="E219" i="3"/>
  <c r="F219" i="3" s="1"/>
  <c r="P219" i="3"/>
  <c r="S219" i="3"/>
  <c r="E220" i="3"/>
  <c r="F220" i="3" s="1"/>
  <c r="P220" i="3"/>
  <c r="S220" i="3"/>
  <c r="E221" i="3"/>
  <c r="F221" i="3" s="1"/>
  <c r="P221" i="3"/>
  <c r="S221" i="3"/>
  <c r="E222" i="3"/>
  <c r="F222" i="3" s="1"/>
  <c r="P222" i="3"/>
  <c r="S222" i="3"/>
  <c r="E223" i="3"/>
  <c r="F223" i="3" s="1"/>
  <c r="P223" i="3"/>
  <c r="S223" i="3"/>
  <c r="E224" i="3"/>
  <c r="F224" i="3" s="1"/>
  <c r="AU224" i="3" s="1"/>
  <c r="P224" i="3"/>
  <c r="S224" i="3"/>
  <c r="E225" i="3"/>
  <c r="F225" i="3" s="1"/>
  <c r="P225" i="3"/>
  <c r="S225" i="3"/>
  <c r="E226" i="3"/>
  <c r="F226" i="3" s="1"/>
  <c r="P226" i="3"/>
  <c r="S226" i="3"/>
  <c r="E227" i="3"/>
  <c r="F227" i="3" s="1"/>
  <c r="G227" i="3" s="1"/>
  <c r="P227" i="3"/>
  <c r="S227" i="3"/>
  <c r="E228" i="3"/>
  <c r="F228" i="3" s="1"/>
  <c r="P228" i="3"/>
  <c r="S228" i="3"/>
  <c r="E229" i="3"/>
  <c r="F229" i="3" s="1"/>
  <c r="P229" i="3"/>
  <c r="S229" i="3"/>
  <c r="E230" i="3"/>
  <c r="F230" i="3" s="1"/>
  <c r="P230" i="3"/>
  <c r="S230" i="3"/>
  <c r="E231" i="3"/>
  <c r="F231" i="3" s="1"/>
  <c r="AU231" i="3" s="1"/>
  <c r="P231" i="3"/>
  <c r="S231" i="3"/>
  <c r="E232" i="3"/>
  <c r="F232" i="3" s="1"/>
  <c r="G232" i="3" s="1"/>
  <c r="P232" i="3"/>
  <c r="S232" i="3"/>
  <c r="E233" i="3"/>
  <c r="F233" i="3" s="1"/>
  <c r="P233" i="3"/>
  <c r="S233" i="3"/>
  <c r="E234" i="3"/>
  <c r="F234" i="3" s="1"/>
  <c r="AU234" i="3" s="1"/>
  <c r="P234" i="3"/>
  <c r="S234" i="3"/>
  <c r="E235" i="3"/>
  <c r="F235" i="3" s="1"/>
  <c r="P235" i="3"/>
  <c r="S235" i="3"/>
  <c r="E236" i="3"/>
  <c r="F236" i="3" s="1"/>
  <c r="P236" i="3"/>
  <c r="S236" i="3"/>
  <c r="E238" i="3"/>
  <c r="F238" i="3" s="1"/>
  <c r="G238" i="3" s="1"/>
  <c r="P238" i="3"/>
  <c r="S238" i="3"/>
  <c r="E239" i="3"/>
  <c r="F239" i="3" s="1"/>
  <c r="P239" i="3"/>
  <c r="S239" i="3"/>
  <c r="E240" i="3"/>
  <c r="F240" i="3" s="1"/>
  <c r="P240" i="3"/>
  <c r="S240" i="3"/>
  <c r="E241" i="3"/>
  <c r="F241" i="3" s="1"/>
  <c r="AU241" i="3" s="1"/>
  <c r="P241" i="3"/>
  <c r="S241" i="3"/>
  <c r="E242" i="3"/>
  <c r="F242" i="3" s="1"/>
  <c r="AU242" i="3" s="1"/>
  <c r="AT242" i="3" s="1"/>
  <c r="AS242" i="3" s="1"/>
  <c r="AR242" i="3" s="1"/>
  <c r="AQ242" i="3" s="1"/>
  <c r="AP242" i="3" s="1"/>
  <c r="AO242" i="3" s="1"/>
  <c r="AN242" i="3" s="1"/>
  <c r="AM242" i="3" s="1"/>
  <c r="AL242" i="3" s="1"/>
  <c r="P242" i="3"/>
  <c r="S242" i="3"/>
  <c r="E244" i="3"/>
  <c r="F244" i="3" s="1"/>
  <c r="P244" i="3"/>
  <c r="S244" i="3"/>
  <c r="E245" i="3"/>
  <c r="F245" i="3" s="1"/>
  <c r="P245" i="3"/>
  <c r="S245" i="3"/>
  <c r="E246" i="3"/>
  <c r="F246" i="3" s="1"/>
  <c r="P246" i="3"/>
  <c r="S246" i="3"/>
  <c r="E247" i="3"/>
  <c r="F247" i="3"/>
  <c r="P247" i="3"/>
  <c r="S247" i="3"/>
  <c r="E248" i="3"/>
  <c r="F248" i="3" s="1"/>
  <c r="AU248" i="3" s="1"/>
  <c r="P248" i="3"/>
  <c r="S248" i="3"/>
  <c r="E249" i="3"/>
  <c r="F249" i="3" s="1"/>
  <c r="P249" i="3"/>
  <c r="S249" i="3"/>
  <c r="E250" i="3"/>
  <c r="F250" i="3" s="1"/>
  <c r="AU250" i="3" s="1"/>
  <c r="P250" i="3"/>
  <c r="S250" i="3"/>
  <c r="E251" i="3"/>
  <c r="F251" i="3" s="1"/>
  <c r="P251" i="3"/>
  <c r="S251" i="3"/>
  <c r="E252" i="3"/>
  <c r="F252" i="3" s="1"/>
  <c r="G252" i="3" s="1"/>
  <c r="Z252" i="3"/>
  <c r="P252" i="3"/>
  <c r="S252" i="3"/>
  <c r="E253" i="3"/>
  <c r="F253" i="3" s="1"/>
  <c r="AU253" i="3" s="1"/>
  <c r="P253" i="3"/>
  <c r="S253" i="3"/>
  <c r="E254" i="3"/>
  <c r="F254" i="3" s="1"/>
  <c r="AU254" i="3" s="1"/>
  <c r="P254" i="3"/>
  <c r="S254" i="3"/>
  <c r="E255" i="3"/>
  <c r="F255" i="3" s="1"/>
  <c r="P255" i="3"/>
  <c r="S255" i="3"/>
  <c r="E256" i="3"/>
  <c r="F256" i="3" s="1"/>
  <c r="AU256" i="3" s="1"/>
  <c r="P256" i="3"/>
  <c r="S256" i="3"/>
  <c r="E257" i="3"/>
  <c r="F257" i="3" s="1"/>
  <c r="G257" i="3" s="1"/>
  <c r="P257" i="3"/>
  <c r="S257" i="3"/>
  <c r="E258" i="3"/>
  <c r="F258" i="3" s="1"/>
  <c r="P258" i="3"/>
  <c r="S258" i="3"/>
  <c r="E259" i="3"/>
  <c r="F259" i="3" s="1"/>
  <c r="P259" i="3"/>
  <c r="S259" i="3"/>
  <c r="E260" i="3"/>
  <c r="F260" i="3" s="1"/>
  <c r="P260" i="3"/>
  <c r="S260" i="3"/>
  <c r="E261" i="3"/>
  <c r="F261" i="3" s="1"/>
  <c r="P261" i="3"/>
  <c r="S261" i="3"/>
  <c r="E262" i="3"/>
  <c r="F262" i="3" s="1"/>
  <c r="P262" i="3"/>
  <c r="S262" i="3"/>
  <c r="E263" i="3"/>
  <c r="F263" i="3" s="1"/>
  <c r="P263" i="3"/>
  <c r="S263" i="3"/>
  <c r="E264" i="3"/>
  <c r="F264" i="3" s="1"/>
  <c r="G264" i="3" s="1"/>
  <c r="P264" i="3"/>
  <c r="S264" i="3"/>
  <c r="E265" i="3"/>
  <c r="F265" i="3" s="1"/>
  <c r="P265" i="3"/>
  <c r="S265" i="3"/>
  <c r="E266" i="3"/>
  <c r="F266" i="3" s="1"/>
  <c r="P266" i="3"/>
  <c r="S266" i="3"/>
  <c r="E267" i="3"/>
  <c r="F267" i="3" s="1"/>
  <c r="AU267" i="3" s="1"/>
  <c r="P267" i="3"/>
  <c r="S267" i="3"/>
  <c r="E268" i="3"/>
  <c r="F268" i="3" s="1"/>
  <c r="P268" i="3"/>
  <c r="S268" i="3"/>
  <c r="E269" i="3"/>
  <c r="F269" i="3" s="1"/>
  <c r="P269" i="3"/>
  <c r="S269" i="3"/>
  <c r="E270" i="3"/>
  <c r="F270" i="3" s="1"/>
  <c r="P270" i="3"/>
  <c r="S270" i="3"/>
  <c r="E271" i="3"/>
  <c r="F271" i="3" s="1"/>
  <c r="P271" i="3"/>
  <c r="S271" i="3"/>
  <c r="E272" i="3"/>
  <c r="F272" i="3" s="1"/>
  <c r="P272" i="3"/>
  <c r="S272" i="3"/>
  <c r="E273" i="3"/>
  <c r="F273" i="3" s="1"/>
  <c r="P273" i="3"/>
  <c r="S273" i="3"/>
  <c r="E274" i="3"/>
  <c r="F274" i="3" s="1"/>
  <c r="P274" i="3"/>
  <c r="S274" i="3"/>
  <c r="E275" i="3"/>
  <c r="F275" i="3" s="1"/>
  <c r="P275" i="3"/>
  <c r="S275" i="3"/>
  <c r="E276" i="3"/>
  <c r="F276" i="3"/>
  <c r="P276" i="3"/>
  <c r="S276" i="3"/>
  <c r="E277" i="3"/>
  <c r="F277" i="3" s="1"/>
  <c r="P277" i="3"/>
  <c r="S277" i="3"/>
  <c r="E278" i="3"/>
  <c r="F278" i="3" s="1"/>
  <c r="P278" i="3"/>
  <c r="S278" i="3"/>
  <c r="E279" i="3"/>
  <c r="F279" i="3" s="1"/>
  <c r="P279" i="3"/>
  <c r="S279" i="3"/>
  <c r="E280" i="3"/>
  <c r="F280" i="3" s="1"/>
  <c r="AU280" i="3" s="1"/>
  <c r="AT280" i="3" s="1"/>
  <c r="AS280" i="3" s="1"/>
  <c r="AR280" i="3" s="1"/>
  <c r="AQ280" i="3" s="1"/>
  <c r="AP280" i="3" s="1"/>
  <c r="AO280" i="3" s="1"/>
  <c r="AN280" i="3" s="1"/>
  <c r="AM280" i="3" s="1"/>
  <c r="AL280" i="3" s="1"/>
  <c r="P280" i="3"/>
  <c r="S280" i="3"/>
  <c r="E281" i="3"/>
  <c r="F281" i="3" s="1"/>
  <c r="P281" i="3"/>
  <c r="S281" i="3"/>
  <c r="E282" i="3"/>
  <c r="F282" i="3" s="1"/>
  <c r="P282" i="3"/>
  <c r="S282" i="3"/>
  <c r="E283" i="3"/>
  <c r="F283" i="3" s="1"/>
  <c r="AU283" i="3" s="1"/>
  <c r="AT283" i="3" s="1"/>
  <c r="AS283" i="3" s="1"/>
  <c r="AR283" i="3" s="1"/>
  <c r="AQ283" i="3" s="1"/>
  <c r="AP283" i="3" s="1"/>
  <c r="AO283" i="3" s="1"/>
  <c r="AN283" i="3" s="1"/>
  <c r="AM283" i="3" s="1"/>
  <c r="AL283" i="3" s="1"/>
  <c r="P283" i="3"/>
  <c r="S283" i="3"/>
  <c r="E284" i="3"/>
  <c r="F284" i="3" s="1"/>
  <c r="P284" i="3"/>
  <c r="S284" i="3"/>
  <c r="E285" i="3"/>
  <c r="F285" i="3" s="1"/>
  <c r="AU285" i="3" s="1"/>
  <c r="AT285" i="3" s="1"/>
  <c r="AS285" i="3" s="1"/>
  <c r="AR285" i="3" s="1"/>
  <c r="AQ285" i="3" s="1"/>
  <c r="AP285" i="3" s="1"/>
  <c r="AO285" i="3" s="1"/>
  <c r="AN285" i="3" s="1"/>
  <c r="AM285" i="3" s="1"/>
  <c r="AL285" i="3" s="1"/>
  <c r="P285" i="3"/>
  <c r="S285" i="3"/>
  <c r="E286" i="3"/>
  <c r="F286" i="3" s="1"/>
  <c r="P286" i="3"/>
  <c r="S286" i="3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AH2" i="4"/>
  <c r="AJ2" i="4"/>
  <c r="U3" i="4"/>
  <c r="U5" i="4"/>
  <c r="V3" i="4"/>
  <c r="V5" i="4"/>
  <c r="Z3" i="4"/>
  <c r="Z5" i="4"/>
  <c r="AA3" i="4"/>
  <c r="AH3" i="4"/>
  <c r="AH4" i="4"/>
  <c r="AA5" i="4"/>
  <c r="AH5" i="4"/>
  <c r="AH6" i="4"/>
  <c r="AH13" i="4"/>
  <c r="AH17" i="4"/>
  <c r="AD3" i="4"/>
  <c r="AD5" i="4"/>
  <c r="C7" i="4"/>
  <c r="AH7" i="4"/>
  <c r="C8" i="4"/>
  <c r="H8" i="4"/>
  <c r="I8" i="4"/>
  <c r="J8" i="4"/>
  <c r="K8" i="4"/>
  <c r="AH8" i="4"/>
  <c r="AH16" i="4"/>
  <c r="D9" i="4"/>
  <c r="E9" i="4"/>
  <c r="AH9" i="4"/>
  <c r="AH10" i="4"/>
  <c r="AB3" i="4"/>
  <c r="AB5" i="4"/>
  <c r="AH12" i="4"/>
  <c r="H13" i="4"/>
  <c r="F16" i="4"/>
  <c r="F17" i="4" s="1"/>
  <c r="T16" i="4"/>
  <c r="AB16" i="4"/>
  <c r="AB17" i="4"/>
  <c r="C17" i="4"/>
  <c r="T18" i="4"/>
  <c r="T19" i="4"/>
  <c r="E21" i="4"/>
  <c r="F21" i="4"/>
  <c r="P21" i="4"/>
  <c r="S21" i="4"/>
  <c r="E22" i="4"/>
  <c r="F22" i="4"/>
  <c r="AF22" i="4"/>
  <c r="G22" i="4"/>
  <c r="P22" i="4"/>
  <c r="S22" i="4"/>
  <c r="E23" i="4"/>
  <c r="F23" i="4"/>
  <c r="G23" i="4"/>
  <c r="P23" i="4"/>
  <c r="AL23" i="4"/>
  <c r="R23" i="4"/>
  <c r="S23" i="4"/>
  <c r="AF23" i="4"/>
  <c r="E24" i="4"/>
  <c r="F24" i="4"/>
  <c r="G24" i="4"/>
  <c r="R24" i="4"/>
  <c r="P24" i="4"/>
  <c r="S24" i="4"/>
  <c r="AF24" i="4"/>
  <c r="AI24" i="4"/>
  <c r="E25" i="4"/>
  <c r="F25" i="4"/>
  <c r="AF25" i="4"/>
  <c r="G25" i="4"/>
  <c r="R25" i="4"/>
  <c r="H25" i="4"/>
  <c r="P25" i="4"/>
  <c r="S25" i="4"/>
  <c r="AI25" i="4"/>
  <c r="AL25" i="4"/>
  <c r="E26" i="4"/>
  <c r="F26" i="4"/>
  <c r="P26" i="4"/>
  <c r="S26" i="4"/>
  <c r="E27" i="4"/>
  <c r="F27" i="4"/>
  <c r="P27" i="4"/>
  <c r="S27" i="4"/>
  <c r="E28" i="4"/>
  <c r="F28" i="4"/>
  <c r="G28" i="4"/>
  <c r="H28" i="4"/>
  <c r="P28" i="4"/>
  <c r="S28" i="4"/>
  <c r="AL28" i="4"/>
  <c r="AF28" i="4"/>
  <c r="E29" i="4"/>
  <c r="F29" i="4"/>
  <c r="G29" i="4"/>
  <c r="P29" i="4"/>
  <c r="S29" i="4"/>
  <c r="AF29" i="4"/>
  <c r="E30" i="4"/>
  <c r="F30" i="4"/>
  <c r="G30" i="4"/>
  <c r="R30" i="4"/>
  <c r="P30" i="4"/>
  <c r="S30" i="4"/>
  <c r="AF30" i="4"/>
  <c r="E31" i="4"/>
  <c r="F31" i="4"/>
  <c r="P31" i="4"/>
  <c r="S31" i="4"/>
  <c r="E32" i="4"/>
  <c r="F32" i="4"/>
  <c r="P32" i="4"/>
  <c r="S32" i="4"/>
  <c r="E33" i="4"/>
  <c r="F33" i="4"/>
  <c r="G33" i="4"/>
  <c r="P33" i="4"/>
  <c r="R33" i="4"/>
  <c r="S33" i="4"/>
  <c r="AF33" i="4"/>
  <c r="E34" i="4"/>
  <c r="F34" i="4"/>
  <c r="G34" i="4"/>
  <c r="P34" i="4"/>
  <c r="S34" i="4"/>
  <c r="AF34" i="4"/>
  <c r="E35" i="4"/>
  <c r="F35" i="4"/>
  <c r="AF35" i="4"/>
  <c r="G35" i="4"/>
  <c r="P35" i="4"/>
  <c r="S35" i="4"/>
  <c r="AL35" i="4"/>
  <c r="E36" i="4"/>
  <c r="F36" i="4"/>
  <c r="AF36" i="4"/>
  <c r="G36" i="4"/>
  <c r="I36" i="4"/>
  <c r="P36" i="4"/>
  <c r="S36" i="4"/>
  <c r="E37" i="4"/>
  <c r="F37" i="4"/>
  <c r="G37" i="4"/>
  <c r="P37" i="4"/>
  <c r="R37" i="4"/>
  <c r="S37" i="4"/>
  <c r="E38" i="4"/>
  <c r="F38" i="4"/>
  <c r="G38" i="4"/>
  <c r="P38" i="4"/>
  <c r="S38" i="4"/>
  <c r="AF38" i="4"/>
  <c r="E39" i="4"/>
  <c r="F39" i="4"/>
  <c r="G39" i="4"/>
  <c r="P39" i="4"/>
  <c r="AL39" i="4"/>
  <c r="R39" i="4"/>
  <c r="S39" i="4"/>
  <c r="AF39" i="4"/>
  <c r="E40" i="4"/>
  <c r="F40" i="4"/>
  <c r="G40" i="4"/>
  <c r="AI40" i="4"/>
  <c r="P40" i="4"/>
  <c r="S40" i="4"/>
  <c r="AL40" i="4"/>
  <c r="AF40" i="4"/>
  <c r="E41" i="4"/>
  <c r="F41" i="4"/>
  <c r="G41" i="4"/>
  <c r="AI41" i="4"/>
  <c r="P41" i="4"/>
  <c r="R41" i="4"/>
  <c r="S41" i="4"/>
  <c r="AF41" i="4"/>
  <c r="AL41" i="4"/>
  <c r="E42" i="4"/>
  <c r="F42" i="4"/>
  <c r="AF42" i="4"/>
  <c r="G42" i="4"/>
  <c r="AI42" i="4"/>
  <c r="I42" i="4"/>
  <c r="P42" i="4"/>
  <c r="S42" i="4"/>
  <c r="E43" i="4"/>
  <c r="F43" i="4"/>
  <c r="P43" i="4"/>
  <c r="S43" i="4"/>
  <c r="E44" i="4"/>
  <c r="F44" i="4"/>
  <c r="AF44" i="4"/>
  <c r="G44" i="4"/>
  <c r="I44" i="4"/>
  <c r="P44" i="4"/>
  <c r="R44" i="4"/>
  <c r="S44" i="4"/>
  <c r="E45" i="4"/>
  <c r="F45" i="4"/>
  <c r="P45" i="4"/>
  <c r="S45" i="4"/>
  <c r="E46" i="4"/>
  <c r="F46" i="4"/>
  <c r="P46" i="4"/>
  <c r="S46" i="4"/>
  <c r="E47" i="4"/>
  <c r="F47" i="4"/>
  <c r="G47" i="4"/>
  <c r="I47" i="4"/>
  <c r="P47" i="4"/>
  <c r="S47" i="4"/>
  <c r="E48" i="4"/>
  <c r="F48" i="4"/>
  <c r="P48" i="4"/>
  <c r="S48" i="4"/>
  <c r="E49" i="4"/>
  <c r="F49" i="4"/>
  <c r="G49" i="4"/>
  <c r="P49" i="4"/>
  <c r="R49" i="4"/>
  <c r="S49" i="4"/>
  <c r="AF49" i="4"/>
  <c r="AL49" i="4"/>
  <c r="E50" i="4"/>
  <c r="F50" i="4"/>
  <c r="AF50" i="4"/>
  <c r="G50" i="4"/>
  <c r="P50" i="4"/>
  <c r="S50" i="4"/>
  <c r="AL50" i="4"/>
  <c r="E51" i="4"/>
  <c r="F51" i="4"/>
  <c r="G51" i="4"/>
  <c r="P51" i="4"/>
  <c r="S51" i="4"/>
  <c r="AF51" i="4"/>
  <c r="E52" i="4"/>
  <c r="F52" i="4"/>
  <c r="AF52" i="4"/>
  <c r="G52" i="4"/>
  <c r="R52" i="4"/>
  <c r="I52" i="4"/>
  <c r="P52" i="4"/>
  <c r="S52" i="4"/>
  <c r="AL52" i="4"/>
  <c r="E53" i="4"/>
  <c r="F53" i="4"/>
  <c r="G53" i="4"/>
  <c r="P53" i="4"/>
  <c r="S53" i="4"/>
  <c r="AF53" i="4"/>
  <c r="E54" i="4"/>
  <c r="F54" i="4"/>
  <c r="AF54" i="4"/>
  <c r="G54" i="4"/>
  <c r="P54" i="4"/>
  <c r="S54" i="4"/>
  <c r="E55" i="4"/>
  <c r="F55" i="4"/>
  <c r="P55" i="4"/>
  <c r="S55" i="4"/>
  <c r="E56" i="4"/>
  <c r="F56" i="4"/>
  <c r="G56" i="4"/>
  <c r="I56" i="4"/>
  <c r="P56" i="4"/>
  <c r="S56" i="4"/>
  <c r="AF56" i="4"/>
  <c r="E57" i="4"/>
  <c r="F57" i="4"/>
  <c r="AF57" i="4"/>
  <c r="P57" i="4"/>
  <c r="S57" i="4"/>
  <c r="E58" i="4"/>
  <c r="F58" i="4"/>
  <c r="G58" i="4"/>
  <c r="P58" i="4"/>
  <c r="S58" i="4"/>
  <c r="AF58" i="4"/>
  <c r="E59" i="4"/>
  <c r="F59" i="4"/>
  <c r="G59" i="4"/>
  <c r="P59" i="4"/>
  <c r="AL59" i="4"/>
  <c r="R59" i="4"/>
  <c r="S59" i="4"/>
  <c r="AF59" i="4"/>
  <c r="E60" i="4"/>
  <c r="F60" i="4"/>
  <c r="P60" i="4"/>
  <c r="S60" i="4"/>
  <c r="E61" i="4"/>
  <c r="F61" i="4"/>
  <c r="AF61" i="4"/>
  <c r="P61" i="4"/>
  <c r="S61" i="4"/>
  <c r="E62" i="4"/>
  <c r="F62" i="4"/>
  <c r="P62" i="4"/>
  <c r="S62" i="4"/>
  <c r="E63" i="4"/>
  <c r="F63" i="4"/>
  <c r="P63" i="4"/>
  <c r="S63" i="4"/>
  <c r="E64" i="4"/>
  <c r="F64" i="4"/>
  <c r="G64" i="4"/>
  <c r="I64" i="4"/>
  <c r="P64" i="4"/>
  <c r="S64" i="4"/>
  <c r="E65" i="4"/>
  <c r="F65" i="4"/>
  <c r="AF65" i="4"/>
  <c r="G65" i="4"/>
  <c r="P65" i="4"/>
  <c r="S65" i="4"/>
  <c r="AI65" i="4"/>
  <c r="E66" i="4"/>
  <c r="F66" i="4"/>
  <c r="G66" i="4"/>
  <c r="R66" i="4"/>
  <c r="P66" i="4"/>
  <c r="S66" i="4"/>
  <c r="E67" i="4"/>
  <c r="F67" i="4"/>
  <c r="AF67" i="4"/>
  <c r="G67" i="4"/>
  <c r="P67" i="4"/>
  <c r="S67" i="4"/>
  <c r="E68" i="4"/>
  <c r="F68" i="4"/>
  <c r="G68" i="4"/>
  <c r="P68" i="4"/>
  <c r="S68" i="4"/>
  <c r="AF68" i="4"/>
  <c r="E69" i="4"/>
  <c r="F69" i="4"/>
  <c r="AF69" i="4"/>
  <c r="G69" i="4"/>
  <c r="P69" i="4"/>
  <c r="S69" i="4"/>
  <c r="E70" i="4"/>
  <c r="F70" i="4"/>
  <c r="P70" i="4"/>
  <c r="S70" i="4"/>
  <c r="E71" i="4"/>
  <c r="F71" i="4"/>
  <c r="P71" i="4"/>
  <c r="S71" i="4"/>
  <c r="E72" i="4"/>
  <c r="F72" i="4"/>
  <c r="AF72" i="4"/>
  <c r="G72" i="4"/>
  <c r="P72" i="4"/>
  <c r="S72" i="4"/>
  <c r="E73" i="4"/>
  <c r="F73" i="4"/>
  <c r="G73" i="4"/>
  <c r="I73" i="4"/>
  <c r="P73" i="4"/>
  <c r="AL73" i="4"/>
  <c r="R73" i="4"/>
  <c r="S73" i="4"/>
  <c r="AF73" i="4"/>
  <c r="E74" i="4"/>
  <c r="F74" i="4"/>
  <c r="G74" i="4"/>
  <c r="P74" i="4"/>
  <c r="S74" i="4"/>
  <c r="AF74" i="4"/>
  <c r="E75" i="4"/>
  <c r="F75" i="4"/>
  <c r="G75" i="4"/>
  <c r="P75" i="4"/>
  <c r="S75" i="4"/>
  <c r="AF75" i="4"/>
  <c r="AL75" i="4"/>
  <c r="E76" i="4"/>
  <c r="F76" i="4"/>
  <c r="P76" i="4"/>
  <c r="S76" i="4"/>
  <c r="E77" i="4"/>
  <c r="F77" i="4"/>
  <c r="P77" i="4"/>
  <c r="S77" i="4"/>
  <c r="E78" i="4"/>
  <c r="F78" i="4"/>
  <c r="P78" i="4"/>
  <c r="S78" i="4"/>
  <c r="E79" i="4"/>
  <c r="F79" i="4"/>
  <c r="G79" i="4"/>
  <c r="I79" i="4"/>
  <c r="P79" i="4"/>
  <c r="S79" i="4"/>
  <c r="AF79" i="4"/>
  <c r="E80" i="4"/>
  <c r="F80" i="4"/>
  <c r="G80" i="4"/>
  <c r="P80" i="4"/>
  <c r="S80" i="4"/>
  <c r="AF80" i="4"/>
  <c r="E81" i="4"/>
  <c r="F81" i="4"/>
  <c r="G81" i="4"/>
  <c r="I81" i="4"/>
  <c r="P81" i="4"/>
  <c r="R81" i="4"/>
  <c r="S81" i="4"/>
  <c r="AF81" i="4"/>
  <c r="AI81" i="4"/>
  <c r="AL81" i="4"/>
  <c r="E82" i="4"/>
  <c r="F82" i="4"/>
  <c r="P82" i="4"/>
  <c r="S82" i="4"/>
  <c r="E83" i="4"/>
  <c r="F83" i="4"/>
  <c r="AF83" i="4"/>
  <c r="G83" i="4"/>
  <c r="I83" i="4"/>
  <c r="P83" i="4"/>
  <c r="S83" i="4"/>
  <c r="AL83" i="4"/>
  <c r="E84" i="4"/>
  <c r="F84" i="4"/>
  <c r="G84" i="4"/>
  <c r="I84" i="4"/>
  <c r="P84" i="4"/>
  <c r="S84" i="4"/>
  <c r="AL84" i="4"/>
  <c r="E85" i="4"/>
  <c r="F85" i="4"/>
  <c r="P85" i="4"/>
  <c r="S85" i="4"/>
  <c r="E86" i="4"/>
  <c r="F86" i="4"/>
  <c r="P86" i="4"/>
  <c r="S86" i="4"/>
  <c r="E87" i="4"/>
  <c r="F87" i="4"/>
  <c r="P87" i="4"/>
  <c r="S87" i="4"/>
  <c r="E88" i="4"/>
  <c r="F88" i="4"/>
  <c r="AF88" i="4"/>
  <c r="G88" i="4"/>
  <c r="I88" i="4"/>
  <c r="P88" i="4"/>
  <c r="S88" i="4"/>
  <c r="E89" i="4"/>
  <c r="F89" i="4"/>
  <c r="G89" i="4"/>
  <c r="AL89" i="4"/>
  <c r="P89" i="4"/>
  <c r="S89" i="4"/>
  <c r="AF89" i="4"/>
  <c r="E90" i="4"/>
  <c r="F90" i="4"/>
  <c r="G90" i="4"/>
  <c r="P90" i="4"/>
  <c r="R90" i="4"/>
  <c r="S90" i="4"/>
  <c r="E91" i="4"/>
  <c r="F91" i="4"/>
  <c r="G91" i="4"/>
  <c r="P91" i="4"/>
  <c r="S91" i="4"/>
  <c r="AF91" i="4"/>
  <c r="AL91" i="4"/>
  <c r="E92" i="4"/>
  <c r="F92" i="4"/>
  <c r="G92" i="4"/>
  <c r="P92" i="4"/>
  <c r="R92" i="4"/>
  <c r="S92" i="4"/>
  <c r="AI92" i="4"/>
  <c r="E93" i="4"/>
  <c r="F93" i="4"/>
  <c r="P93" i="4"/>
  <c r="S93" i="4"/>
  <c r="E94" i="4"/>
  <c r="F94" i="4"/>
  <c r="P94" i="4"/>
  <c r="S94" i="4"/>
  <c r="E95" i="4"/>
  <c r="F95" i="4"/>
  <c r="G95" i="4"/>
  <c r="P95" i="4"/>
  <c r="S95" i="4"/>
  <c r="AF95" i="4"/>
  <c r="E96" i="4"/>
  <c r="F96" i="4"/>
  <c r="G96" i="4"/>
  <c r="I96" i="4"/>
  <c r="P96" i="4"/>
  <c r="S96" i="4"/>
  <c r="AF96" i="4"/>
  <c r="E97" i="4"/>
  <c r="F97" i="4"/>
  <c r="G97" i="4"/>
  <c r="I97" i="4"/>
  <c r="P97" i="4"/>
  <c r="R97" i="4"/>
  <c r="S97" i="4"/>
  <c r="AF97" i="4"/>
  <c r="AI97" i="4"/>
  <c r="AL97" i="4"/>
  <c r="E98" i="4"/>
  <c r="F98" i="4"/>
  <c r="G98" i="4"/>
  <c r="P98" i="4"/>
  <c r="S98" i="4"/>
  <c r="AF98" i="4"/>
  <c r="E99" i="4"/>
  <c r="F99" i="4"/>
  <c r="AF99" i="4"/>
  <c r="G99" i="4"/>
  <c r="I99" i="4"/>
  <c r="P99" i="4"/>
  <c r="S99" i="4"/>
  <c r="AL99" i="4"/>
  <c r="E100" i="4"/>
  <c r="F100" i="4"/>
  <c r="P100" i="4"/>
  <c r="S100" i="4"/>
  <c r="E101" i="4"/>
  <c r="F101" i="4"/>
  <c r="AF101" i="4"/>
  <c r="G101" i="4"/>
  <c r="P101" i="4"/>
  <c r="R101" i="4"/>
  <c r="S101" i="4"/>
  <c r="E102" i="4"/>
  <c r="F102" i="4"/>
  <c r="P102" i="4"/>
  <c r="S102" i="4"/>
  <c r="E103" i="4"/>
  <c r="F103" i="4"/>
  <c r="G103" i="4"/>
  <c r="P103" i="4"/>
  <c r="S103" i="4"/>
  <c r="E104" i="4"/>
  <c r="F104" i="4"/>
  <c r="AF104" i="4"/>
  <c r="P104" i="4"/>
  <c r="S104" i="4"/>
  <c r="E105" i="4"/>
  <c r="F105" i="4"/>
  <c r="G105" i="4"/>
  <c r="R105" i="4"/>
  <c r="P105" i="4"/>
  <c r="S105" i="4"/>
  <c r="AF105" i="4"/>
  <c r="AI105" i="4"/>
  <c r="E106" i="4"/>
  <c r="F106" i="4"/>
  <c r="P106" i="4"/>
  <c r="S106" i="4"/>
  <c r="E107" i="4"/>
  <c r="F107" i="4"/>
  <c r="G107" i="4"/>
  <c r="P107" i="4"/>
  <c r="AL107" i="4"/>
  <c r="S107" i="4"/>
  <c r="AF107" i="4"/>
  <c r="E108" i="4"/>
  <c r="F108" i="4"/>
  <c r="G108" i="4"/>
  <c r="I108" i="4"/>
  <c r="P108" i="4"/>
  <c r="S108" i="4"/>
  <c r="AF108" i="4"/>
  <c r="AI108" i="4"/>
  <c r="AL108" i="4"/>
  <c r="E109" i="4"/>
  <c r="F109" i="4"/>
  <c r="P109" i="4"/>
  <c r="S109" i="4"/>
  <c r="E110" i="4"/>
  <c r="F110" i="4"/>
  <c r="P110" i="4"/>
  <c r="S110" i="4"/>
  <c r="E111" i="4"/>
  <c r="F111" i="4"/>
  <c r="G111" i="4"/>
  <c r="P111" i="4"/>
  <c r="S111" i="4"/>
  <c r="AF111" i="4"/>
  <c r="E112" i="4"/>
  <c r="F112" i="4"/>
  <c r="P112" i="4"/>
  <c r="S112" i="4"/>
  <c r="E113" i="4"/>
  <c r="F113" i="4"/>
  <c r="G113" i="4"/>
  <c r="P113" i="4"/>
  <c r="R113" i="4"/>
  <c r="S113" i="4"/>
  <c r="AF113" i="4"/>
  <c r="AI113" i="4"/>
  <c r="AL113" i="4"/>
  <c r="E114" i="4"/>
  <c r="F114" i="4"/>
  <c r="P114" i="4"/>
  <c r="S114" i="4"/>
  <c r="E115" i="4"/>
  <c r="F115" i="4"/>
  <c r="AF115" i="4"/>
  <c r="G115" i="4"/>
  <c r="I115" i="4"/>
  <c r="P115" i="4"/>
  <c r="S115" i="4"/>
  <c r="AL115" i="4"/>
  <c r="E116" i="4"/>
  <c r="F116" i="4"/>
  <c r="P116" i="4"/>
  <c r="S116" i="4"/>
  <c r="E117" i="4"/>
  <c r="F117" i="4"/>
  <c r="AF117" i="4"/>
  <c r="G117" i="4"/>
  <c r="P117" i="4"/>
  <c r="S117" i="4"/>
  <c r="E118" i="4"/>
  <c r="F118" i="4"/>
  <c r="P118" i="4"/>
  <c r="S118" i="4"/>
  <c r="E119" i="4"/>
  <c r="F119" i="4"/>
  <c r="G119" i="4"/>
  <c r="P119" i="4"/>
  <c r="S119" i="4"/>
  <c r="AF119" i="4"/>
  <c r="E120" i="4"/>
  <c r="F120" i="4"/>
  <c r="P120" i="4"/>
  <c r="S120" i="4"/>
  <c r="E121" i="4"/>
  <c r="F121" i="4"/>
  <c r="G121" i="4"/>
  <c r="I121" i="4"/>
  <c r="P121" i="4"/>
  <c r="S121" i="4"/>
  <c r="AF121" i="4"/>
  <c r="AI121" i="4"/>
  <c r="E122" i="4"/>
  <c r="F122" i="4"/>
  <c r="P122" i="4"/>
  <c r="S122" i="4"/>
  <c r="E123" i="4"/>
  <c r="F123" i="4"/>
  <c r="AF123" i="4"/>
  <c r="G123" i="4"/>
  <c r="P123" i="4"/>
  <c r="S123" i="4"/>
  <c r="E124" i="4"/>
  <c r="F124" i="4"/>
  <c r="AF124" i="4"/>
  <c r="G124" i="4"/>
  <c r="P124" i="4"/>
  <c r="S124" i="4"/>
  <c r="E125" i="4"/>
  <c r="F125" i="4"/>
  <c r="P125" i="4"/>
  <c r="S125" i="4"/>
  <c r="E126" i="4"/>
  <c r="F126" i="4"/>
  <c r="P126" i="4"/>
  <c r="S126" i="4"/>
  <c r="E127" i="4"/>
  <c r="F127" i="4"/>
  <c r="G127" i="4"/>
  <c r="AI127" i="4"/>
  <c r="P127" i="4"/>
  <c r="S127" i="4"/>
  <c r="AF127" i="4"/>
  <c r="E128" i="4"/>
  <c r="F128" i="4"/>
  <c r="AF128" i="4"/>
  <c r="G128" i="4"/>
  <c r="P128" i="4"/>
  <c r="S128" i="4"/>
  <c r="E129" i="4"/>
  <c r="F129" i="4"/>
  <c r="G129" i="4"/>
  <c r="J129" i="4"/>
  <c r="P129" i="4"/>
  <c r="S129" i="4"/>
  <c r="AF129" i="4"/>
  <c r="E130" i="4"/>
  <c r="F130" i="4"/>
  <c r="P130" i="4"/>
  <c r="S130" i="4"/>
  <c r="E131" i="4"/>
  <c r="F131" i="4"/>
  <c r="G131" i="4"/>
  <c r="P131" i="4"/>
  <c r="S131" i="4"/>
  <c r="AF131" i="4"/>
  <c r="E132" i="4"/>
  <c r="F132" i="4"/>
  <c r="G132" i="4"/>
  <c r="P132" i="4"/>
  <c r="S132" i="4"/>
  <c r="AF132" i="4"/>
  <c r="E133" i="4"/>
  <c r="F133" i="4"/>
  <c r="G133" i="4"/>
  <c r="AI133" i="4"/>
  <c r="J133" i="4"/>
  <c r="P133" i="4"/>
  <c r="S133" i="4"/>
  <c r="AF133" i="4"/>
  <c r="AL133" i="4"/>
  <c r="E134" i="4"/>
  <c r="F134" i="4"/>
  <c r="AF134" i="4"/>
  <c r="G134" i="4"/>
  <c r="J134" i="4"/>
  <c r="P134" i="4"/>
  <c r="R134" i="4"/>
  <c r="S134" i="4"/>
  <c r="E135" i="4"/>
  <c r="F135" i="4"/>
  <c r="P135" i="4"/>
  <c r="S135" i="4"/>
  <c r="E136" i="4"/>
  <c r="F136" i="4"/>
  <c r="AF136" i="4"/>
  <c r="P136" i="4"/>
  <c r="S136" i="4"/>
  <c r="E137" i="4"/>
  <c r="F137" i="4"/>
  <c r="G137" i="4"/>
  <c r="J137" i="4"/>
  <c r="P137" i="4"/>
  <c r="R137" i="4"/>
  <c r="S137" i="4"/>
  <c r="AL137" i="4"/>
  <c r="AF137" i="4"/>
  <c r="AI137" i="4"/>
  <c r="E138" i="4"/>
  <c r="F138" i="4"/>
  <c r="P138" i="4"/>
  <c r="S138" i="4"/>
  <c r="E139" i="4"/>
  <c r="F139" i="4"/>
  <c r="G139" i="4"/>
  <c r="P139" i="4"/>
  <c r="S139" i="4"/>
  <c r="E140" i="4"/>
  <c r="F140" i="4"/>
  <c r="AF140" i="4"/>
  <c r="G140" i="4"/>
  <c r="J140" i="4"/>
  <c r="P140" i="4"/>
  <c r="R140" i="4"/>
  <c r="S140" i="4"/>
  <c r="AI140" i="4"/>
  <c r="E141" i="4"/>
  <c r="F141" i="4"/>
  <c r="P141" i="4"/>
  <c r="S141" i="4"/>
  <c r="E142" i="4"/>
  <c r="F142" i="4"/>
  <c r="G142" i="4"/>
  <c r="P142" i="4"/>
  <c r="S142" i="4"/>
  <c r="E143" i="4"/>
  <c r="F143" i="4"/>
  <c r="G143" i="4"/>
  <c r="P143" i="4"/>
  <c r="S143" i="4"/>
  <c r="E144" i="4"/>
  <c r="F144" i="4"/>
  <c r="AF144" i="4"/>
  <c r="P144" i="4"/>
  <c r="S144" i="4"/>
  <c r="E145" i="4"/>
  <c r="F145" i="4"/>
  <c r="G145" i="4"/>
  <c r="J145" i="4"/>
  <c r="P145" i="4"/>
  <c r="S145" i="4"/>
  <c r="AF145" i="4"/>
  <c r="E146" i="4"/>
  <c r="F146" i="4"/>
  <c r="AF146" i="4"/>
  <c r="G146" i="4"/>
  <c r="P146" i="4"/>
  <c r="S146" i="4"/>
  <c r="E147" i="4"/>
  <c r="F147" i="4"/>
  <c r="P147" i="4"/>
  <c r="S147" i="4"/>
  <c r="E148" i="4"/>
  <c r="F148" i="4"/>
  <c r="P148" i="4"/>
  <c r="S148" i="4"/>
  <c r="E149" i="4"/>
  <c r="F149" i="4"/>
  <c r="G149" i="4"/>
  <c r="P149" i="4"/>
  <c r="S149" i="4"/>
  <c r="AF149" i="4"/>
  <c r="E150" i="4"/>
  <c r="F150" i="4"/>
  <c r="AF150" i="4"/>
  <c r="G150" i="4"/>
  <c r="J150" i="4"/>
  <c r="P150" i="4"/>
  <c r="S150" i="4"/>
  <c r="E151" i="4"/>
  <c r="F151" i="4"/>
  <c r="P151" i="4"/>
  <c r="S151" i="4"/>
  <c r="E152" i="4"/>
  <c r="F152" i="4"/>
  <c r="P152" i="4"/>
  <c r="S152" i="4"/>
  <c r="E153" i="4"/>
  <c r="F153" i="4"/>
  <c r="P153" i="4"/>
  <c r="S153" i="4"/>
  <c r="E154" i="4"/>
  <c r="F154" i="4"/>
  <c r="AF154" i="4"/>
  <c r="G154" i="4"/>
  <c r="K154" i="4"/>
  <c r="P154" i="4"/>
  <c r="S154" i="4"/>
  <c r="E155" i="4"/>
  <c r="F155" i="4"/>
  <c r="P155" i="4"/>
  <c r="S155" i="4"/>
  <c r="E156" i="4"/>
  <c r="F156" i="4"/>
  <c r="G156" i="4"/>
  <c r="P156" i="4"/>
  <c r="R156" i="4"/>
  <c r="S156" i="4"/>
  <c r="E157" i="4"/>
  <c r="F157" i="4"/>
  <c r="P157" i="4"/>
  <c r="S157" i="4"/>
  <c r="E158" i="4"/>
  <c r="F158" i="4"/>
  <c r="AF158" i="4"/>
  <c r="P158" i="4"/>
  <c r="S158" i="4"/>
  <c r="E159" i="4"/>
  <c r="F159" i="4"/>
  <c r="P159" i="4"/>
  <c r="S159" i="4"/>
  <c r="E160" i="4"/>
  <c r="F160" i="4"/>
  <c r="P160" i="4"/>
  <c r="S160" i="4"/>
  <c r="E161" i="4"/>
  <c r="F161" i="4"/>
  <c r="AF161" i="4"/>
  <c r="G161" i="4"/>
  <c r="P161" i="4"/>
  <c r="S161" i="4"/>
  <c r="E162" i="4"/>
  <c r="F162" i="4"/>
  <c r="AF162" i="4"/>
  <c r="G162" i="4"/>
  <c r="K162" i="4"/>
  <c r="P162" i="4"/>
  <c r="S162" i="4"/>
  <c r="E163" i="4"/>
  <c r="F163" i="4"/>
  <c r="P163" i="4"/>
  <c r="S163" i="4"/>
  <c r="E164" i="4"/>
  <c r="F164" i="4"/>
  <c r="G164" i="4"/>
  <c r="P164" i="4"/>
  <c r="R164" i="4"/>
  <c r="S164" i="4"/>
  <c r="AF164" i="4"/>
  <c r="E165" i="4"/>
  <c r="F165" i="4"/>
  <c r="AF165" i="4"/>
  <c r="G165" i="4"/>
  <c r="P165" i="4"/>
  <c r="S165" i="4"/>
  <c r="E166" i="4"/>
  <c r="F166" i="4"/>
  <c r="AF166" i="4"/>
  <c r="P166" i="4"/>
  <c r="S166" i="4"/>
  <c r="E167" i="4"/>
  <c r="F167" i="4"/>
  <c r="P167" i="4"/>
  <c r="S167" i="4"/>
  <c r="E168" i="4"/>
  <c r="F168" i="4"/>
  <c r="G168" i="4"/>
  <c r="P168" i="4"/>
  <c r="S168" i="4"/>
  <c r="AF168" i="4"/>
  <c r="E169" i="4"/>
  <c r="F169" i="4"/>
  <c r="P169" i="4"/>
  <c r="S169" i="4"/>
  <c r="E170" i="4"/>
  <c r="F170" i="4"/>
  <c r="AF170" i="4"/>
  <c r="P170" i="4"/>
  <c r="S170" i="4"/>
  <c r="E171" i="4"/>
  <c r="F171" i="4"/>
  <c r="P171" i="4"/>
  <c r="S171" i="4"/>
  <c r="E172" i="4"/>
  <c r="F172" i="4"/>
  <c r="P172" i="4"/>
  <c r="S172" i="4"/>
  <c r="E173" i="4"/>
  <c r="F173" i="4"/>
  <c r="G173" i="4"/>
  <c r="P173" i="4"/>
  <c r="S173" i="4"/>
  <c r="E174" i="4"/>
  <c r="F174" i="4"/>
  <c r="P174" i="4"/>
  <c r="S174" i="4"/>
  <c r="E175" i="4"/>
  <c r="F175" i="4"/>
  <c r="AF175" i="4"/>
  <c r="G175" i="4"/>
  <c r="K175" i="4"/>
  <c r="P175" i="4"/>
  <c r="S175" i="4"/>
  <c r="AL175" i="4"/>
  <c r="E176" i="4"/>
  <c r="F176" i="4"/>
  <c r="P176" i="4"/>
  <c r="S176" i="4"/>
  <c r="E177" i="4"/>
  <c r="F177" i="4"/>
  <c r="P177" i="4"/>
  <c r="S177" i="4"/>
  <c r="E178" i="4"/>
  <c r="F178" i="4"/>
  <c r="G178" i="4"/>
  <c r="P178" i="4"/>
  <c r="S178" i="4"/>
  <c r="AF178" i="4"/>
  <c r="E179" i="4"/>
  <c r="F179" i="4"/>
  <c r="G179" i="4"/>
  <c r="K179" i="4"/>
  <c r="P179" i="4"/>
  <c r="AI179" i="4"/>
  <c r="R179" i="4"/>
  <c r="S179" i="4"/>
  <c r="AF179" i="4"/>
  <c r="AL179" i="4"/>
  <c r="E180" i="4"/>
  <c r="F180" i="4"/>
  <c r="AF180" i="4"/>
  <c r="G180" i="4"/>
  <c r="P180" i="4"/>
  <c r="S180" i="4"/>
  <c r="E181" i="4"/>
  <c r="F181" i="4"/>
  <c r="G181" i="4"/>
  <c r="P181" i="4"/>
  <c r="S181" i="4"/>
  <c r="AF181" i="4"/>
  <c r="E182" i="4"/>
  <c r="F182" i="4"/>
  <c r="P182" i="4"/>
  <c r="S182" i="4"/>
  <c r="E183" i="4"/>
  <c r="F183" i="4"/>
  <c r="AF183" i="4"/>
  <c r="G183" i="4"/>
  <c r="K183" i="4"/>
  <c r="P183" i="4"/>
  <c r="S183" i="4"/>
  <c r="AI183" i="4"/>
  <c r="E184" i="4"/>
  <c r="F184" i="4"/>
  <c r="G184" i="4"/>
  <c r="P184" i="4"/>
  <c r="S184" i="4"/>
  <c r="AF184" i="4"/>
  <c r="E185" i="4"/>
  <c r="F185" i="4"/>
  <c r="P185" i="4"/>
  <c r="S185" i="4"/>
  <c r="E186" i="4"/>
  <c r="F186" i="4"/>
  <c r="AF186" i="4"/>
  <c r="G186" i="4"/>
  <c r="P186" i="4"/>
  <c r="S186" i="4"/>
  <c r="E187" i="4"/>
  <c r="F187" i="4"/>
  <c r="G187" i="4"/>
  <c r="P187" i="4"/>
  <c r="S187" i="4"/>
  <c r="AF187" i="4"/>
  <c r="E188" i="4"/>
  <c r="F188" i="4"/>
  <c r="G188" i="4"/>
  <c r="AL188" i="4"/>
  <c r="P188" i="4"/>
  <c r="R188" i="4"/>
  <c r="S188" i="4"/>
  <c r="E189" i="4"/>
  <c r="F189" i="4"/>
  <c r="AF189" i="4"/>
  <c r="G189" i="4"/>
  <c r="K189" i="4"/>
  <c r="P189" i="4"/>
  <c r="S189" i="4"/>
  <c r="E190" i="4"/>
  <c r="F190" i="4"/>
  <c r="P190" i="4"/>
  <c r="S190" i="4"/>
  <c r="E191" i="4"/>
  <c r="F191" i="4"/>
  <c r="AF191" i="4"/>
  <c r="P191" i="4"/>
  <c r="S191" i="4"/>
  <c r="E192" i="4"/>
  <c r="F192" i="4"/>
  <c r="AF192" i="4"/>
  <c r="G192" i="4"/>
  <c r="P192" i="4"/>
  <c r="S192" i="4"/>
  <c r="E193" i="4"/>
  <c r="F193" i="4"/>
  <c r="P193" i="4"/>
  <c r="S193" i="4"/>
  <c r="E194" i="4"/>
  <c r="F194" i="4"/>
  <c r="AF194" i="4"/>
  <c r="P194" i="4"/>
  <c r="S194" i="4"/>
  <c r="E195" i="4"/>
  <c r="F195" i="4"/>
  <c r="AF195" i="4"/>
  <c r="G195" i="4"/>
  <c r="P195" i="4"/>
  <c r="S195" i="4"/>
  <c r="AI195" i="4"/>
  <c r="E196" i="4"/>
  <c r="F196" i="4"/>
  <c r="G196" i="4"/>
  <c r="P196" i="4"/>
  <c r="S196" i="4"/>
  <c r="AF196" i="4"/>
  <c r="E197" i="4"/>
  <c r="F197" i="4"/>
  <c r="AF197" i="4"/>
  <c r="P197" i="4"/>
  <c r="S197" i="4"/>
  <c r="E198" i="4"/>
  <c r="F198" i="4"/>
  <c r="AF198" i="4"/>
  <c r="G198" i="4"/>
  <c r="P198" i="4"/>
  <c r="S198" i="4"/>
  <c r="E199" i="4"/>
  <c r="F199" i="4"/>
  <c r="G199" i="4"/>
  <c r="P199" i="4"/>
  <c r="S199" i="4"/>
  <c r="AF199" i="4"/>
  <c r="E200" i="4"/>
  <c r="F200" i="4"/>
  <c r="P200" i="4"/>
  <c r="S200" i="4"/>
  <c r="E201" i="4"/>
  <c r="F201" i="4"/>
  <c r="AF201" i="4"/>
  <c r="G201" i="4"/>
  <c r="P201" i="4"/>
  <c r="S201" i="4"/>
  <c r="E202" i="4"/>
  <c r="F202" i="4"/>
  <c r="P202" i="4"/>
  <c r="S202" i="4"/>
  <c r="E203" i="4"/>
  <c r="F203" i="4"/>
  <c r="G203" i="4"/>
  <c r="K203" i="4"/>
  <c r="P203" i="4"/>
  <c r="S203" i="4"/>
  <c r="AF203" i="4"/>
  <c r="AI203" i="4"/>
  <c r="E204" i="4"/>
  <c r="F204" i="4"/>
  <c r="P204" i="4"/>
  <c r="S204" i="4"/>
  <c r="E205" i="4"/>
  <c r="F205" i="4"/>
  <c r="P205" i="4"/>
  <c r="S205" i="4"/>
  <c r="E206" i="4"/>
  <c r="F206" i="4"/>
  <c r="P206" i="4"/>
  <c r="S206" i="4"/>
  <c r="E207" i="4"/>
  <c r="F207" i="4"/>
  <c r="P207" i="4"/>
  <c r="S207" i="4"/>
  <c r="E208" i="4"/>
  <c r="F208" i="4"/>
  <c r="G208" i="4"/>
  <c r="P208" i="4"/>
  <c r="S208" i="4"/>
  <c r="AF208" i="4"/>
  <c r="E209" i="4"/>
  <c r="F209" i="4"/>
  <c r="AF209" i="4"/>
  <c r="G209" i="4"/>
  <c r="P209" i="4"/>
  <c r="S209" i="4"/>
  <c r="E210" i="4"/>
  <c r="F210" i="4"/>
  <c r="AF210" i="4"/>
  <c r="P210" i="4"/>
  <c r="S210" i="4"/>
  <c r="E211" i="4"/>
  <c r="F211" i="4"/>
  <c r="P211" i="4"/>
  <c r="S211" i="4"/>
  <c r="E212" i="4"/>
  <c r="F212" i="4"/>
  <c r="P212" i="4"/>
  <c r="S212" i="4"/>
  <c r="E213" i="4"/>
  <c r="F213" i="4"/>
  <c r="AF213" i="4"/>
  <c r="G213" i="4"/>
  <c r="K213" i="4"/>
  <c r="P213" i="4"/>
  <c r="S213" i="4"/>
  <c r="AL213" i="4"/>
  <c r="AI213" i="4"/>
  <c r="E214" i="4"/>
  <c r="F214" i="4"/>
  <c r="AF214" i="4"/>
  <c r="P214" i="4"/>
  <c r="S214" i="4"/>
  <c r="E215" i="4"/>
  <c r="F215" i="4"/>
  <c r="P215" i="4"/>
  <c r="S215" i="4"/>
  <c r="E216" i="4"/>
  <c r="F216" i="4"/>
  <c r="P216" i="4"/>
  <c r="S216" i="4"/>
  <c r="E217" i="4"/>
  <c r="F217" i="4"/>
  <c r="AF217" i="4"/>
  <c r="G217" i="4"/>
  <c r="K217" i="4"/>
  <c r="P217" i="4"/>
  <c r="S217" i="4"/>
  <c r="AL217" i="4"/>
  <c r="E218" i="4"/>
  <c r="F218" i="4"/>
  <c r="AF218" i="4"/>
  <c r="P218" i="4"/>
  <c r="S218" i="4"/>
  <c r="E219" i="4"/>
  <c r="F219" i="4"/>
  <c r="P219" i="4"/>
  <c r="S219" i="4"/>
  <c r="E220" i="4"/>
  <c r="F220" i="4"/>
  <c r="P220" i="4"/>
  <c r="S220" i="4"/>
  <c r="E221" i="4"/>
  <c r="F221" i="4"/>
  <c r="AF221" i="4"/>
  <c r="G221" i="4"/>
  <c r="K221" i="4"/>
  <c r="P221" i="4"/>
  <c r="S221" i="4"/>
  <c r="AL221" i="4"/>
  <c r="AI221" i="4"/>
  <c r="E222" i="4"/>
  <c r="F222" i="4"/>
  <c r="AF222" i="4"/>
  <c r="P222" i="4"/>
  <c r="S222" i="4"/>
  <c r="E223" i="4"/>
  <c r="F223" i="4"/>
  <c r="P223" i="4"/>
  <c r="S223" i="4"/>
  <c r="E224" i="4"/>
  <c r="F224" i="4"/>
  <c r="P224" i="4"/>
  <c r="S224" i="4"/>
  <c r="E225" i="4"/>
  <c r="F225" i="4"/>
  <c r="AF225" i="4"/>
  <c r="G225" i="4"/>
  <c r="K225" i="4"/>
  <c r="P225" i="4"/>
  <c r="S225" i="4"/>
  <c r="E226" i="4"/>
  <c r="F226" i="4"/>
  <c r="AF226" i="4"/>
  <c r="P226" i="4"/>
  <c r="S226" i="4"/>
  <c r="E227" i="4"/>
  <c r="F227" i="4"/>
  <c r="P227" i="4"/>
  <c r="S227" i="4"/>
  <c r="E228" i="4"/>
  <c r="F228" i="4"/>
  <c r="G228" i="4"/>
  <c r="P228" i="4"/>
  <c r="S228" i="4"/>
  <c r="AF228" i="4"/>
  <c r="E229" i="4"/>
  <c r="F229" i="4"/>
  <c r="AF229" i="4"/>
  <c r="G229" i="4"/>
  <c r="P229" i="4"/>
  <c r="S229" i="4"/>
  <c r="AI229" i="4"/>
  <c r="E230" i="4"/>
  <c r="F230" i="4"/>
  <c r="AF230" i="4"/>
  <c r="P230" i="4"/>
  <c r="S230" i="4"/>
  <c r="E231" i="4"/>
  <c r="F231" i="4"/>
  <c r="P231" i="4"/>
  <c r="S231" i="4"/>
  <c r="E232" i="4"/>
  <c r="F232" i="4"/>
  <c r="P232" i="4"/>
  <c r="S232" i="4"/>
  <c r="E233" i="4"/>
  <c r="F233" i="4"/>
  <c r="AF233" i="4"/>
  <c r="P233" i="4"/>
  <c r="S233" i="4"/>
  <c r="E234" i="4"/>
  <c r="F234" i="4"/>
  <c r="AF234" i="4"/>
  <c r="P234" i="4"/>
  <c r="S234" i="4"/>
  <c r="E235" i="4"/>
  <c r="F235" i="4"/>
  <c r="P235" i="4"/>
  <c r="S235" i="4"/>
  <c r="E236" i="4"/>
  <c r="F236" i="4"/>
  <c r="G236" i="4"/>
  <c r="P236" i="4"/>
  <c r="S236" i="4"/>
  <c r="E237" i="4"/>
  <c r="F237" i="4"/>
  <c r="AF237" i="4"/>
  <c r="P237" i="4"/>
  <c r="S237" i="4"/>
  <c r="E238" i="4"/>
  <c r="F238" i="4"/>
  <c r="P238" i="4"/>
  <c r="S238" i="4"/>
  <c r="E239" i="4"/>
  <c r="F239" i="4"/>
  <c r="G239" i="4"/>
  <c r="AI239" i="4"/>
  <c r="K239" i="4"/>
  <c r="P239" i="4"/>
  <c r="R239" i="4"/>
  <c r="S239" i="4"/>
  <c r="AL239" i="4"/>
  <c r="E240" i="4"/>
  <c r="F240" i="4"/>
  <c r="G240" i="4"/>
  <c r="P240" i="4"/>
  <c r="S240" i="4"/>
  <c r="AF240" i="4"/>
  <c r="E241" i="4"/>
  <c r="F241" i="4"/>
  <c r="AF241" i="4"/>
  <c r="P241" i="4"/>
  <c r="S241" i="4"/>
  <c r="E242" i="4"/>
  <c r="F242" i="4"/>
  <c r="P242" i="4"/>
  <c r="S242" i="4"/>
  <c r="E243" i="4"/>
  <c r="F243" i="4"/>
  <c r="G243" i="4"/>
  <c r="K243" i="4"/>
  <c r="P243" i="4"/>
  <c r="R243" i="4"/>
  <c r="S243" i="4"/>
  <c r="AI243" i="4"/>
  <c r="AL243" i="4"/>
  <c r="E244" i="4"/>
  <c r="F244" i="4"/>
  <c r="P244" i="4"/>
  <c r="S244" i="4"/>
  <c r="E245" i="4"/>
  <c r="F245" i="4"/>
  <c r="AF245" i="4"/>
  <c r="G245" i="4"/>
  <c r="R245" i="4"/>
  <c r="P245" i="4"/>
  <c r="S245" i="4"/>
  <c r="E246" i="4"/>
  <c r="F246" i="4"/>
  <c r="P246" i="4"/>
  <c r="S246" i="4"/>
  <c r="E247" i="4"/>
  <c r="F247" i="4"/>
  <c r="P247" i="4"/>
  <c r="S247" i="4"/>
  <c r="E248" i="4"/>
  <c r="F248" i="4"/>
  <c r="P248" i="4"/>
  <c r="S248" i="4"/>
  <c r="E249" i="4"/>
  <c r="F249" i="4"/>
  <c r="AF249" i="4"/>
  <c r="G249" i="4"/>
  <c r="R249" i="4"/>
  <c r="P249" i="4"/>
  <c r="S249" i="4"/>
  <c r="AI249" i="4"/>
  <c r="E250" i="4"/>
  <c r="F250" i="4"/>
  <c r="P250" i="4"/>
  <c r="S250" i="4"/>
  <c r="E251" i="4"/>
  <c r="F251" i="4"/>
  <c r="P251" i="4"/>
  <c r="S251" i="4"/>
  <c r="E252" i="4"/>
  <c r="F252" i="4"/>
  <c r="G252" i="4"/>
  <c r="R252" i="4"/>
  <c r="P252" i="4"/>
  <c r="S252" i="4"/>
  <c r="AF252" i="4"/>
  <c r="E253" i="4"/>
  <c r="F253" i="4"/>
  <c r="AF253" i="4"/>
  <c r="G253" i="4"/>
  <c r="P253" i="4"/>
  <c r="S253" i="4"/>
  <c r="AI253" i="4"/>
  <c r="E254" i="4"/>
  <c r="F254" i="4"/>
  <c r="P254" i="4"/>
  <c r="S254" i="4"/>
  <c r="E255" i="4"/>
  <c r="F255" i="4"/>
  <c r="P255" i="4"/>
  <c r="S255" i="4"/>
  <c r="E256" i="4"/>
  <c r="F256" i="4"/>
  <c r="G256" i="4"/>
  <c r="R256" i="4"/>
  <c r="K256" i="4"/>
  <c r="P256" i="4"/>
  <c r="S256" i="4"/>
  <c r="AF256" i="4"/>
  <c r="AI256" i="4"/>
  <c r="E257" i="4"/>
  <c r="F257" i="4"/>
  <c r="AF257" i="4"/>
  <c r="G257" i="4"/>
  <c r="P257" i="4"/>
  <c r="S257" i="4"/>
  <c r="E258" i="4"/>
  <c r="F258" i="4"/>
  <c r="G258" i="4"/>
  <c r="R258" i="4"/>
  <c r="K258" i="4"/>
  <c r="P258" i="4"/>
  <c r="S258" i="4"/>
  <c r="AF258" i="4"/>
  <c r="AI258" i="4"/>
  <c r="E259" i="4"/>
  <c r="F259" i="4"/>
  <c r="P259" i="4"/>
  <c r="S259" i="4"/>
  <c r="E260" i="4"/>
  <c r="F260" i="4"/>
  <c r="P260" i="4"/>
  <c r="S260" i="4"/>
  <c r="E261" i="4"/>
  <c r="F261" i="4"/>
  <c r="P261" i="4"/>
  <c r="S261" i="4"/>
  <c r="E262" i="4"/>
  <c r="F262" i="4"/>
  <c r="P262" i="4"/>
  <c r="S262" i="4"/>
  <c r="E263" i="4"/>
  <c r="F263" i="4"/>
  <c r="AF263" i="4"/>
  <c r="P263" i="4"/>
  <c r="S263" i="4"/>
  <c r="E264" i="4"/>
  <c r="F264" i="4"/>
  <c r="G264" i="4"/>
  <c r="R264" i="4"/>
  <c r="K264" i="4"/>
  <c r="P264" i="4"/>
  <c r="S264" i="4"/>
  <c r="AF264" i="4"/>
  <c r="E265" i="4"/>
  <c r="F265" i="4"/>
  <c r="AF265" i="4"/>
  <c r="G265" i="4"/>
  <c r="AI265" i="4"/>
  <c r="P265" i="4"/>
  <c r="R265" i="4"/>
  <c r="S265" i="4"/>
  <c r="E266" i="4"/>
  <c r="F266" i="4"/>
  <c r="P266" i="4"/>
  <c r="S266" i="4"/>
  <c r="E267" i="4"/>
  <c r="F267" i="4"/>
  <c r="P267" i="4"/>
  <c r="S267" i="4"/>
  <c r="E268" i="4"/>
  <c r="F268" i="4"/>
  <c r="G268" i="4"/>
  <c r="P268" i="4"/>
  <c r="S268" i="4"/>
  <c r="AF268" i="4"/>
  <c r="E269" i="4"/>
  <c r="F269" i="4"/>
  <c r="AF269" i="4"/>
  <c r="P269" i="4"/>
  <c r="S269" i="4"/>
  <c r="E270" i="4"/>
  <c r="F270" i="4"/>
  <c r="P270" i="4"/>
  <c r="S270" i="4"/>
  <c r="E271" i="4"/>
  <c r="F271" i="4"/>
  <c r="G271" i="4"/>
  <c r="P271" i="4"/>
  <c r="S271" i="4"/>
  <c r="E272" i="4"/>
  <c r="F272" i="4"/>
  <c r="G272" i="4"/>
  <c r="R272" i="4"/>
  <c r="P272" i="4"/>
  <c r="AI272" i="4"/>
  <c r="S272" i="4"/>
  <c r="AF272" i="4"/>
  <c r="E273" i="4"/>
  <c r="F273" i="4"/>
  <c r="AF273" i="4"/>
  <c r="G273" i="4"/>
  <c r="AI273" i="4"/>
  <c r="P273" i="4"/>
  <c r="S273" i="4"/>
  <c r="E274" i="4"/>
  <c r="F274" i="4"/>
  <c r="P274" i="4"/>
  <c r="S274" i="4"/>
  <c r="E275" i="4"/>
  <c r="F275" i="4"/>
  <c r="G275" i="4"/>
  <c r="P275" i="4"/>
  <c r="R275" i="4"/>
  <c r="S275" i="4"/>
  <c r="AF275" i="4"/>
  <c r="AI275" i="4"/>
  <c r="E276" i="4"/>
  <c r="F276" i="4"/>
  <c r="P276" i="4"/>
  <c r="S276" i="4"/>
  <c r="E277" i="4"/>
  <c r="F277" i="4"/>
  <c r="AF277" i="4"/>
  <c r="G277" i="4"/>
  <c r="P277" i="4"/>
  <c r="S277" i="4"/>
  <c r="E278" i="4"/>
  <c r="F278" i="4"/>
  <c r="G278" i="4"/>
  <c r="K278" i="4"/>
  <c r="P278" i="4"/>
  <c r="AI278" i="4"/>
  <c r="R278" i="4"/>
  <c r="S278" i="4"/>
  <c r="AF278" i="4"/>
  <c r="AL278" i="4"/>
  <c r="E279" i="4"/>
  <c r="F279" i="4"/>
  <c r="P279" i="4"/>
  <c r="S279" i="4"/>
  <c r="E280" i="4"/>
  <c r="F280" i="4"/>
  <c r="P280" i="4"/>
  <c r="S280" i="4"/>
  <c r="E281" i="4"/>
  <c r="F281" i="4"/>
  <c r="AF281" i="4"/>
  <c r="G281" i="4"/>
  <c r="K281" i="4"/>
  <c r="P281" i="4"/>
  <c r="AI281" i="4"/>
  <c r="R281" i="4"/>
  <c r="S281" i="4"/>
  <c r="AL281" i="4"/>
  <c r="E282" i="4"/>
  <c r="F282" i="4"/>
  <c r="P282" i="4"/>
  <c r="S282" i="4"/>
  <c r="E283" i="4"/>
  <c r="F283" i="4"/>
  <c r="P283" i="4"/>
  <c r="S283" i="4"/>
  <c r="E284" i="4"/>
  <c r="F284" i="4"/>
  <c r="P284" i="4"/>
  <c r="S284" i="4"/>
  <c r="E285" i="4"/>
  <c r="F285" i="4"/>
  <c r="AF285" i="4"/>
  <c r="P285" i="4"/>
  <c r="S285" i="4"/>
  <c r="E286" i="4"/>
  <c r="F286" i="4"/>
  <c r="P286" i="4"/>
  <c r="S286" i="4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D28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D186" i="8"/>
  <c r="E186" i="8"/>
  <c r="D187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G4" i="5"/>
  <c r="G5" i="5"/>
  <c r="G6" i="5"/>
  <c r="G7" i="5"/>
  <c r="A9" i="5"/>
  <c r="C9" i="5" s="1"/>
  <c r="G12" i="5"/>
  <c r="M12" i="5"/>
  <c r="O12" i="5"/>
  <c r="C15" i="5"/>
  <c r="E15" i="5"/>
  <c r="E12" i="5"/>
  <c r="K15" i="5"/>
  <c r="M15" i="5"/>
  <c r="P15" i="5"/>
  <c r="C16" i="5"/>
  <c r="D16" i="5"/>
  <c r="D15" i="5"/>
  <c r="E16" i="5"/>
  <c r="F16" i="5"/>
  <c r="F15" i="5"/>
  <c r="G16" i="5"/>
  <c r="G15" i="5"/>
  <c r="H16" i="5"/>
  <c r="H15" i="5"/>
  <c r="I16" i="5"/>
  <c r="I15" i="5"/>
  <c r="J16" i="5"/>
  <c r="J15" i="5"/>
  <c r="K16" i="5"/>
  <c r="L16" i="5"/>
  <c r="L15" i="5"/>
  <c r="M16" i="5"/>
  <c r="N16" i="5"/>
  <c r="N15" i="5"/>
  <c r="O16" i="5"/>
  <c r="O15" i="5"/>
  <c r="P16" i="5"/>
  <c r="Q16" i="5"/>
  <c r="Q15" i="5"/>
  <c r="D21" i="5"/>
  <c r="J21" i="5" s="1"/>
  <c r="E21" i="5"/>
  <c r="G21" i="5"/>
  <c r="D22" i="5"/>
  <c r="J22" i="5"/>
  <c r="E22" i="5"/>
  <c r="G22" i="5"/>
  <c r="D23" i="5"/>
  <c r="L23" i="5"/>
  <c r="E23" i="5"/>
  <c r="K23" i="5"/>
  <c r="G23" i="5"/>
  <c r="J23" i="5"/>
  <c r="D24" i="5"/>
  <c r="J24" i="5"/>
  <c r="E24" i="5"/>
  <c r="K24" i="5"/>
  <c r="G24" i="5"/>
  <c r="L24" i="5"/>
  <c r="D25" i="5"/>
  <c r="E25" i="5"/>
  <c r="K25" i="5"/>
  <c r="G25" i="5"/>
  <c r="J25" i="5"/>
  <c r="L25" i="5"/>
  <c r="D26" i="5"/>
  <c r="E26" i="5"/>
  <c r="K26" i="5"/>
  <c r="G26" i="5"/>
  <c r="I26" i="5"/>
  <c r="J26" i="5"/>
  <c r="L26" i="5"/>
  <c r="D27" i="5"/>
  <c r="I27" i="5"/>
  <c r="E27" i="5"/>
  <c r="K27" i="5"/>
  <c r="G27" i="5"/>
  <c r="J27" i="5"/>
  <c r="D28" i="5"/>
  <c r="J28" i="5"/>
  <c r="E28" i="5"/>
  <c r="K28" i="5"/>
  <c r="G28" i="5"/>
  <c r="I28" i="5"/>
  <c r="D29" i="5"/>
  <c r="I29" i="5"/>
  <c r="E29" i="5"/>
  <c r="G29" i="5"/>
  <c r="D30" i="5"/>
  <c r="E30" i="5"/>
  <c r="G30" i="5"/>
  <c r="D31" i="5"/>
  <c r="F31" i="5"/>
  <c r="E31" i="5"/>
  <c r="K31" i="5"/>
  <c r="G31" i="5"/>
  <c r="H31" i="5"/>
  <c r="I31" i="5"/>
  <c r="J31" i="5"/>
  <c r="L31" i="5"/>
  <c r="D32" i="5"/>
  <c r="F32" i="5"/>
  <c r="E32" i="5"/>
  <c r="G32" i="5"/>
  <c r="D33" i="5"/>
  <c r="F33" i="5"/>
  <c r="E33" i="5"/>
  <c r="G33" i="5"/>
  <c r="H33" i="5"/>
  <c r="I33" i="5"/>
  <c r="J33" i="5"/>
  <c r="L33" i="5"/>
  <c r="D34" i="5"/>
  <c r="F34" i="5"/>
  <c r="E34" i="5"/>
  <c r="K34" i="5"/>
  <c r="G34" i="5"/>
  <c r="I34" i="5"/>
  <c r="D35" i="5"/>
  <c r="F35" i="5"/>
  <c r="E35" i="5"/>
  <c r="K35" i="5"/>
  <c r="G35" i="5"/>
  <c r="J35" i="5"/>
  <c r="L35" i="5"/>
  <c r="D36" i="5"/>
  <c r="F36" i="5"/>
  <c r="E36" i="5"/>
  <c r="G36" i="5"/>
  <c r="H36" i="5"/>
  <c r="I36" i="5"/>
  <c r="J36" i="5"/>
  <c r="L36" i="5"/>
  <c r="D37" i="5"/>
  <c r="F37" i="5"/>
  <c r="E37" i="5"/>
  <c r="K37" i="5"/>
  <c r="G37" i="5"/>
  <c r="H37" i="5"/>
  <c r="D38" i="5"/>
  <c r="E38" i="5"/>
  <c r="G38" i="5"/>
  <c r="D39" i="5"/>
  <c r="F39" i="5"/>
  <c r="E39" i="5"/>
  <c r="K39" i="5"/>
  <c r="G39" i="5"/>
  <c r="H39" i="5"/>
  <c r="I39" i="5"/>
  <c r="J39" i="5"/>
  <c r="L39" i="5"/>
  <c r="D40" i="5"/>
  <c r="F40" i="5"/>
  <c r="E40" i="5"/>
  <c r="G40" i="5"/>
  <c r="D41" i="5"/>
  <c r="F41" i="5"/>
  <c r="E41" i="5"/>
  <c r="G41" i="5"/>
  <c r="H41" i="5"/>
  <c r="I41" i="5"/>
  <c r="J41" i="5"/>
  <c r="L41" i="5"/>
  <c r="D42" i="5"/>
  <c r="F42" i="5"/>
  <c r="E42" i="5"/>
  <c r="K42" i="5"/>
  <c r="G42" i="5"/>
  <c r="I42" i="5"/>
  <c r="D43" i="5"/>
  <c r="F43" i="5"/>
  <c r="E43" i="5"/>
  <c r="K43" i="5"/>
  <c r="G43" i="5"/>
  <c r="J43" i="5"/>
  <c r="L43" i="5"/>
  <c r="D44" i="5"/>
  <c r="F44" i="5"/>
  <c r="E44" i="5"/>
  <c r="G44" i="5"/>
  <c r="H44" i="5"/>
  <c r="I44" i="5"/>
  <c r="J44" i="5"/>
  <c r="L44" i="5"/>
  <c r="D45" i="5"/>
  <c r="E45" i="5"/>
  <c r="F45" i="5"/>
  <c r="H45" i="5"/>
  <c r="I45" i="5"/>
  <c r="J45" i="5"/>
  <c r="D46" i="5"/>
  <c r="E46" i="5"/>
  <c r="G46" i="5"/>
  <c r="D47" i="5"/>
  <c r="E47" i="5"/>
  <c r="G47" i="5"/>
  <c r="J47" i="5"/>
  <c r="L47" i="5"/>
  <c r="D48" i="5"/>
  <c r="H48" i="5"/>
  <c r="E48" i="5"/>
  <c r="L48" i="5"/>
  <c r="F48" i="5"/>
  <c r="K48" i="5"/>
  <c r="D49" i="5"/>
  <c r="F49" i="5"/>
  <c r="E49" i="5"/>
  <c r="L49" i="5"/>
  <c r="G49" i="5"/>
  <c r="D50" i="5"/>
  <c r="I50" i="5"/>
  <c r="E50" i="5"/>
  <c r="F50" i="5"/>
  <c r="H50" i="5"/>
  <c r="J50" i="5"/>
  <c r="D51" i="5"/>
  <c r="J51" i="5"/>
  <c r="E51" i="5"/>
  <c r="L51" i="5"/>
  <c r="F51" i="5"/>
  <c r="G51" i="5"/>
  <c r="H51" i="5"/>
  <c r="I51" i="5"/>
  <c r="K51" i="5"/>
  <c r="D52" i="5"/>
  <c r="F52" i="5"/>
  <c r="E52" i="5"/>
  <c r="K52" i="5"/>
  <c r="G52" i="5"/>
  <c r="H52" i="5"/>
  <c r="D53" i="5"/>
  <c r="E53" i="5"/>
  <c r="F53" i="5"/>
  <c r="H53" i="5"/>
  <c r="I53" i="5"/>
  <c r="J53" i="5"/>
  <c r="K53" i="5"/>
  <c r="D54" i="5"/>
  <c r="H54" i="5"/>
  <c r="E54" i="5"/>
  <c r="F54" i="5"/>
  <c r="G54" i="5"/>
  <c r="I54" i="5"/>
  <c r="J54" i="5"/>
  <c r="K54" i="5"/>
  <c r="L54" i="5"/>
  <c r="D55" i="5"/>
  <c r="J55" i="5"/>
  <c r="E55" i="5"/>
  <c r="L55" i="5"/>
  <c r="G55" i="5"/>
  <c r="D56" i="5"/>
  <c r="F56" i="5"/>
  <c r="E56" i="5"/>
  <c r="D57" i="5"/>
  <c r="E57" i="5"/>
  <c r="D58" i="5"/>
  <c r="I58" i="5"/>
  <c r="E58" i="5"/>
  <c r="F58" i="5"/>
  <c r="G58" i="5"/>
  <c r="H58" i="5"/>
  <c r="J58" i="5"/>
  <c r="D59" i="5"/>
  <c r="J59" i="5"/>
  <c r="E59" i="5"/>
  <c r="L59" i="5"/>
  <c r="F59" i="5"/>
  <c r="G59" i="5"/>
  <c r="H59" i="5"/>
  <c r="I59" i="5"/>
  <c r="K59" i="5"/>
  <c r="D60" i="5"/>
  <c r="E60" i="5"/>
  <c r="G60" i="5"/>
  <c r="D61" i="5"/>
  <c r="E61" i="5"/>
  <c r="K61" i="5"/>
  <c r="F61" i="5"/>
  <c r="H61" i="5"/>
  <c r="I61" i="5"/>
  <c r="J61" i="5"/>
  <c r="D62" i="5"/>
  <c r="H62" i="5"/>
  <c r="E62" i="5"/>
  <c r="F62" i="5"/>
  <c r="G62" i="5"/>
  <c r="D63" i="5"/>
  <c r="E63" i="5"/>
  <c r="G63" i="5"/>
  <c r="J63" i="5"/>
  <c r="K63" i="5"/>
  <c r="L63" i="5"/>
  <c r="D64" i="5"/>
  <c r="E64" i="5"/>
  <c r="F64" i="5"/>
  <c r="H64" i="5"/>
  <c r="K64" i="5"/>
  <c r="L64" i="5"/>
  <c r="D65" i="5"/>
  <c r="E65" i="5"/>
  <c r="F65" i="5"/>
  <c r="G65" i="5"/>
  <c r="I65" i="5"/>
  <c r="L65" i="5"/>
  <c r="D66" i="5"/>
  <c r="I66" i="5"/>
  <c r="E66" i="5"/>
  <c r="F66" i="5"/>
  <c r="G66" i="5"/>
  <c r="H66" i="5"/>
  <c r="J66" i="5"/>
  <c r="D67" i="5"/>
  <c r="J67" i="5"/>
  <c r="E67" i="5"/>
  <c r="L67" i="5"/>
  <c r="F67" i="5"/>
  <c r="G67" i="5"/>
  <c r="H67" i="5"/>
  <c r="I67" i="5"/>
  <c r="K67" i="5"/>
  <c r="D68" i="5"/>
  <c r="F68" i="5"/>
  <c r="E68" i="5"/>
  <c r="K68" i="5"/>
  <c r="G68" i="5"/>
  <c r="H68" i="5"/>
  <c r="I68" i="5"/>
  <c r="J68" i="5"/>
  <c r="L68" i="5"/>
  <c r="D69" i="5"/>
  <c r="E69" i="5"/>
  <c r="F69" i="5"/>
  <c r="H69" i="5"/>
  <c r="I69" i="5"/>
  <c r="J69" i="5"/>
  <c r="K69" i="5"/>
  <c r="D70" i="5"/>
  <c r="H70" i="5"/>
  <c r="E70" i="5"/>
  <c r="G70" i="5"/>
  <c r="I70" i="5"/>
  <c r="J70" i="5"/>
  <c r="K70" i="5"/>
  <c r="L70" i="5"/>
  <c r="D71" i="5"/>
  <c r="J71" i="5"/>
  <c r="E71" i="5"/>
  <c r="G71" i="5"/>
  <c r="K71" i="5"/>
  <c r="D72" i="5"/>
  <c r="F72" i="5"/>
  <c r="E72" i="5"/>
  <c r="K72" i="5"/>
  <c r="H72" i="5"/>
  <c r="D73" i="5"/>
  <c r="I73" i="5"/>
  <c r="E73" i="5"/>
  <c r="G73" i="5"/>
  <c r="F73" i="5"/>
  <c r="D74" i="5"/>
  <c r="I74" i="5"/>
  <c r="E74" i="5"/>
  <c r="F74" i="5"/>
  <c r="H74" i="5"/>
  <c r="J74" i="5"/>
  <c r="D75" i="5"/>
  <c r="J75" i="5"/>
  <c r="E75" i="5"/>
  <c r="L75" i="5"/>
  <c r="F75" i="5"/>
  <c r="G75" i="5"/>
  <c r="H75" i="5"/>
  <c r="I75" i="5"/>
  <c r="K75" i="5"/>
  <c r="D76" i="5"/>
  <c r="F76" i="5"/>
  <c r="E76" i="5"/>
  <c r="G76" i="5"/>
  <c r="D77" i="5"/>
  <c r="E77" i="5"/>
  <c r="F77" i="5"/>
  <c r="H77" i="5"/>
  <c r="I77" i="5"/>
  <c r="J77" i="5"/>
  <c r="K77" i="5"/>
  <c r="D78" i="5"/>
  <c r="H78" i="5"/>
  <c r="E78" i="5"/>
  <c r="F78" i="5"/>
  <c r="G78" i="5"/>
  <c r="I78" i="5"/>
  <c r="D79" i="5"/>
  <c r="J79" i="5"/>
  <c r="E79" i="5"/>
  <c r="D80" i="5"/>
  <c r="E80" i="5"/>
  <c r="D81" i="5"/>
  <c r="E81" i="5"/>
  <c r="G81" i="5"/>
  <c r="I81" i="5"/>
  <c r="L81" i="5"/>
  <c r="D82" i="5"/>
  <c r="I82" i="5"/>
  <c r="E82" i="5"/>
  <c r="K82" i="5"/>
  <c r="F82" i="5"/>
  <c r="G82" i="5"/>
  <c r="H82" i="5"/>
  <c r="J82" i="5"/>
  <c r="D83" i="5"/>
  <c r="J83" i="5"/>
  <c r="E83" i="5"/>
  <c r="F83" i="5"/>
  <c r="H83" i="5"/>
  <c r="I83" i="5"/>
  <c r="D84" i="5"/>
  <c r="E84" i="5"/>
  <c r="K84" i="5"/>
  <c r="F84" i="5"/>
  <c r="G84" i="5"/>
  <c r="H84" i="5"/>
  <c r="I84" i="5"/>
  <c r="J84" i="5"/>
  <c r="L84" i="5"/>
  <c r="D85" i="5"/>
  <c r="E85" i="5"/>
  <c r="L85" i="5"/>
  <c r="F85" i="5"/>
  <c r="H85" i="5"/>
  <c r="I85" i="5"/>
  <c r="J85" i="5"/>
  <c r="K85" i="5"/>
  <c r="D86" i="5"/>
  <c r="J86" i="5"/>
  <c r="E86" i="5"/>
  <c r="G86" i="5"/>
  <c r="L86" i="5"/>
  <c r="D87" i="5"/>
  <c r="E87" i="5"/>
  <c r="G87" i="5"/>
  <c r="I87" i="5"/>
  <c r="J87" i="5"/>
  <c r="K87" i="5"/>
  <c r="L87" i="5"/>
  <c r="D88" i="5"/>
  <c r="I88" i="5"/>
  <c r="E88" i="5"/>
  <c r="H88" i="5"/>
  <c r="D89" i="5"/>
  <c r="L89" i="5"/>
  <c r="E89" i="5"/>
  <c r="D90" i="5"/>
  <c r="I90" i="5"/>
  <c r="E90" i="5"/>
  <c r="K90" i="5"/>
  <c r="F90" i="5"/>
  <c r="G90" i="5"/>
  <c r="H90" i="5"/>
  <c r="J90" i="5"/>
  <c r="D91" i="5"/>
  <c r="J91" i="5"/>
  <c r="E91" i="5"/>
  <c r="F91" i="5"/>
  <c r="H91" i="5"/>
  <c r="I91" i="5"/>
  <c r="D92" i="5"/>
  <c r="E92" i="5"/>
  <c r="K92" i="5"/>
  <c r="F92" i="5"/>
  <c r="G92" i="5"/>
  <c r="H92" i="5"/>
  <c r="I92" i="5"/>
  <c r="J92" i="5"/>
  <c r="L92" i="5"/>
  <c r="D93" i="5"/>
  <c r="E93" i="5"/>
  <c r="L93" i="5"/>
  <c r="F93" i="5"/>
  <c r="H93" i="5"/>
  <c r="I93" i="5"/>
  <c r="J93" i="5"/>
  <c r="K93" i="5"/>
  <c r="D94" i="5"/>
  <c r="J94" i="5"/>
  <c r="E94" i="5"/>
  <c r="G94" i="5"/>
  <c r="L94" i="5"/>
  <c r="D95" i="5"/>
  <c r="E95" i="5"/>
  <c r="G95" i="5"/>
  <c r="I95" i="5"/>
  <c r="J95" i="5"/>
  <c r="K95" i="5"/>
  <c r="L95" i="5"/>
  <c r="D96" i="5"/>
  <c r="I96" i="5"/>
  <c r="E96" i="5"/>
  <c r="H96" i="5"/>
  <c r="D97" i="5"/>
  <c r="E97" i="5"/>
  <c r="D98" i="5"/>
  <c r="I98" i="5"/>
  <c r="E98" i="5"/>
  <c r="K98" i="5"/>
  <c r="F98" i="5"/>
  <c r="G98" i="5"/>
  <c r="H98" i="5"/>
  <c r="J98" i="5"/>
  <c r="D99" i="5"/>
  <c r="J99" i="5"/>
  <c r="E99" i="5"/>
  <c r="F99" i="5"/>
  <c r="H99" i="5"/>
  <c r="I99" i="5"/>
  <c r="D100" i="5"/>
  <c r="E100" i="5"/>
  <c r="K100" i="5"/>
  <c r="F100" i="5"/>
  <c r="G100" i="5"/>
  <c r="H100" i="5"/>
  <c r="I100" i="5"/>
  <c r="J100" i="5"/>
  <c r="L100" i="5"/>
  <c r="D101" i="5"/>
  <c r="E101" i="5"/>
  <c r="L101" i="5"/>
  <c r="F101" i="5"/>
  <c r="H101" i="5"/>
  <c r="I101" i="5"/>
  <c r="J101" i="5"/>
  <c r="K101" i="5"/>
  <c r="D102" i="5"/>
  <c r="J102" i="5"/>
  <c r="E102" i="5"/>
  <c r="G102" i="5"/>
  <c r="L102" i="5"/>
  <c r="D103" i="5"/>
  <c r="E103" i="5"/>
  <c r="G103" i="5"/>
  <c r="I103" i="5"/>
  <c r="J103" i="5"/>
  <c r="K103" i="5"/>
  <c r="L103" i="5"/>
  <c r="D104" i="5"/>
  <c r="I104" i="5"/>
  <c r="E104" i="5"/>
  <c r="H104" i="5"/>
  <c r="D105" i="5"/>
  <c r="L105" i="5"/>
  <c r="E105" i="5"/>
  <c r="D106" i="5"/>
  <c r="I106" i="5"/>
  <c r="E106" i="5"/>
  <c r="K106" i="5"/>
  <c r="F106" i="5"/>
  <c r="G106" i="5"/>
  <c r="H106" i="5"/>
  <c r="J106" i="5"/>
  <c r="D107" i="5"/>
  <c r="J107" i="5"/>
  <c r="E107" i="5"/>
  <c r="F107" i="5"/>
  <c r="H107" i="5"/>
  <c r="I107" i="5"/>
  <c r="D108" i="5"/>
  <c r="E108" i="5"/>
  <c r="K108" i="5"/>
  <c r="F108" i="5"/>
  <c r="G108" i="5"/>
  <c r="H108" i="5"/>
  <c r="I108" i="5"/>
  <c r="J108" i="5"/>
  <c r="L108" i="5"/>
  <c r="D109" i="5"/>
  <c r="E109" i="5"/>
  <c r="L109" i="5"/>
  <c r="F109" i="5"/>
  <c r="H109" i="5"/>
  <c r="I109" i="5"/>
  <c r="J109" i="5"/>
  <c r="K109" i="5"/>
  <c r="D110" i="5"/>
  <c r="J110" i="5"/>
  <c r="E110" i="5"/>
  <c r="G110" i="5"/>
  <c r="L110" i="5"/>
  <c r="D111" i="5"/>
  <c r="E111" i="5"/>
  <c r="G111" i="5"/>
  <c r="I111" i="5"/>
  <c r="J111" i="5"/>
  <c r="K111" i="5"/>
  <c r="L111" i="5"/>
  <c r="D112" i="5"/>
  <c r="I112" i="5"/>
  <c r="E112" i="5"/>
  <c r="H112" i="5"/>
  <c r="D113" i="5"/>
  <c r="E113" i="5"/>
  <c r="D114" i="5"/>
  <c r="I114" i="5"/>
  <c r="E114" i="5"/>
  <c r="K114" i="5"/>
  <c r="F114" i="5"/>
  <c r="G114" i="5"/>
  <c r="H114" i="5"/>
  <c r="J114" i="5"/>
  <c r="D115" i="5"/>
  <c r="J115" i="5"/>
  <c r="E115" i="5"/>
  <c r="F115" i="5"/>
  <c r="H115" i="5"/>
  <c r="I115" i="5"/>
  <c r="D116" i="5"/>
  <c r="E116" i="5"/>
  <c r="K116" i="5"/>
  <c r="F116" i="5"/>
  <c r="G116" i="5"/>
  <c r="H116" i="5"/>
  <c r="I116" i="5"/>
  <c r="J116" i="5"/>
  <c r="L116" i="5"/>
  <c r="D117" i="5"/>
  <c r="E117" i="5"/>
  <c r="L117" i="5"/>
  <c r="F117" i="5"/>
  <c r="H117" i="5"/>
  <c r="I117" i="5"/>
  <c r="J117" i="5"/>
  <c r="K117" i="5"/>
  <c r="D118" i="5"/>
  <c r="J118" i="5"/>
  <c r="E118" i="5"/>
  <c r="G118" i="5"/>
  <c r="L118" i="5"/>
  <c r="D119" i="5"/>
  <c r="E119" i="5"/>
  <c r="G119" i="5"/>
  <c r="I119" i="5"/>
  <c r="J119" i="5"/>
  <c r="K119" i="5"/>
  <c r="L119" i="5"/>
  <c r="D120" i="5"/>
  <c r="I120" i="5"/>
  <c r="E120" i="5"/>
  <c r="H120" i="5"/>
  <c r="D121" i="5"/>
  <c r="L121" i="5"/>
  <c r="E121" i="5"/>
  <c r="D122" i="5"/>
  <c r="I122" i="5"/>
  <c r="E122" i="5"/>
  <c r="K122" i="5"/>
  <c r="F122" i="5"/>
  <c r="G122" i="5"/>
  <c r="H122" i="5"/>
  <c r="J122" i="5"/>
  <c r="D123" i="5"/>
  <c r="J123" i="5"/>
  <c r="E123" i="5"/>
  <c r="F123" i="5"/>
  <c r="H123" i="5"/>
  <c r="I123" i="5"/>
  <c r="D124" i="5"/>
  <c r="E124" i="5"/>
  <c r="K124" i="5"/>
  <c r="F124" i="5"/>
  <c r="G124" i="5"/>
  <c r="H124" i="5"/>
  <c r="I124" i="5"/>
  <c r="J124" i="5"/>
  <c r="L124" i="5"/>
  <c r="D125" i="5"/>
  <c r="E125" i="5"/>
  <c r="L125" i="5"/>
  <c r="F125" i="5"/>
  <c r="H125" i="5"/>
  <c r="I125" i="5"/>
  <c r="J125" i="5"/>
  <c r="K125" i="5"/>
  <c r="D126" i="5"/>
  <c r="J126" i="5"/>
  <c r="E126" i="5"/>
  <c r="G126" i="5"/>
  <c r="L126" i="5"/>
  <c r="D127" i="5"/>
  <c r="E127" i="5"/>
  <c r="G127" i="5"/>
  <c r="I127" i="5"/>
  <c r="J127" i="5"/>
  <c r="K127" i="5"/>
  <c r="L127" i="5"/>
  <c r="D128" i="5"/>
  <c r="I128" i="5"/>
  <c r="E128" i="5"/>
  <c r="H128" i="5"/>
  <c r="D129" i="5"/>
  <c r="E129" i="5"/>
  <c r="D130" i="5"/>
  <c r="I130" i="5"/>
  <c r="E130" i="5"/>
  <c r="K130" i="5"/>
  <c r="F130" i="5"/>
  <c r="G130" i="5"/>
  <c r="H130" i="5"/>
  <c r="J130" i="5"/>
  <c r="D131" i="5"/>
  <c r="J131" i="5"/>
  <c r="E131" i="5"/>
  <c r="F131" i="5"/>
  <c r="H131" i="5"/>
  <c r="I131" i="5"/>
  <c r="D132" i="5"/>
  <c r="E132" i="5"/>
  <c r="K132" i="5"/>
  <c r="F132" i="5"/>
  <c r="G132" i="5"/>
  <c r="H132" i="5"/>
  <c r="I132" i="5"/>
  <c r="J132" i="5"/>
  <c r="L132" i="5"/>
  <c r="D133" i="5"/>
  <c r="E133" i="5"/>
  <c r="L133" i="5"/>
  <c r="F133" i="5"/>
  <c r="H133" i="5"/>
  <c r="I133" i="5"/>
  <c r="J133" i="5"/>
  <c r="D134" i="5"/>
  <c r="E134" i="5"/>
  <c r="G134" i="5"/>
  <c r="L134" i="5"/>
  <c r="D135" i="5"/>
  <c r="E135" i="5"/>
  <c r="G135" i="5"/>
  <c r="I135" i="5"/>
  <c r="J135" i="5"/>
  <c r="K135" i="5"/>
  <c r="L135" i="5"/>
  <c r="D136" i="5"/>
  <c r="E136" i="5"/>
  <c r="D137" i="5"/>
  <c r="K137" i="5"/>
  <c r="E137" i="5"/>
  <c r="L137" i="5"/>
  <c r="D138" i="5"/>
  <c r="I138" i="5"/>
  <c r="E138" i="5"/>
  <c r="K138" i="5"/>
  <c r="F138" i="5"/>
  <c r="G138" i="5"/>
  <c r="H138" i="5"/>
  <c r="J138" i="5"/>
  <c r="D139" i="5"/>
  <c r="J139" i="5"/>
  <c r="E139" i="5"/>
  <c r="F139" i="5"/>
  <c r="H139" i="5"/>
  <c r="I139" i="5"/>
  <c r="K139" i="5"/>
  <c r="D140" i="5"/>
  <c r="E140" i="5"/>
  <c r="K140" i="5"/>
  <c r="F140" i="5"/>
  <c r="G140" i="5"/>
  <c r="H140" i="5"/>
  <c r="I140" i="5"/>
  <c r="J140" i="5"/>
  <c r="L140" i="5"/>
  <c r="D141" i="5"/>
  <c r="E141" i="5"/>
  <c r="L141" i="5"/>
  <c r="F141" i="5"/>
  <c r="H141" i="5"/>
  <c r="I141" i="5"/>
  <c r="J141" i="5"/>
  <c r="D142" i="5"/>
  <c r="E142" i="5"/>
  <c r="G142" i="5"/>
  <c r="L142" i="5"/>
  <c r="D143" i="5"/>
  <c r="E143" i="5"/>
  <c r="G143" i="5"/>
  <c r="I143" i="5"/>
  <c r="J143" i="5"/>
  <c r="K143" i="5"/>
  <c r="L143" i="5"/>
  <c r="D144" i="5"/>
  <c r="E144" i="5"/>
  <c r="D145" i="5"/>
  <c r="K145" i="5"/>
  <c r="E145" i="5"/>
  <c r="L145" i="5"/>
  <c r="D146" i="5"/>
  <c r="I146" i="5"/>
  <c r="E146" i="5"/>
  <c r="K146" i="5"/>
  <c r="F146" i="5"/>
  <c r="G146" i="5"/>
  <c r="H146" i="5"/>
  <c r="J146" i="5"/>
  <c r="D147" i="5"/>
  <c r="J147" i="5"/>
  <c r="E147" i="5"/>
  <c r="F147" i="5"/>
  <c r="H147" i="5"/>
  <c r="I147" i="5"/>
  <c r="K147" i="5"/>
  <c r="D148" i="5"/>
  <c r="E148" i="5"/>
  <c r="K148" i="5"/>
  <c r="F148" i="5"/>
  <c r="G148" i="5"/>
  <c r="H148" i="5"/>
  <c r="I148" i="5"/>
  <c r="J148" i="5"/>
  <c r="L148" i="5"/>
  <c r="D149" i="5"/>
  <c r="E149" i="5"/>
  <c r="L149" i="5"/>
  <c r="F149" i="5"/>
  <c r="H149" i="5"/>
  <c r="I149" i="5"/>
  <c r="J149" i="5"/>
  <c r="K149" i="5"/>
  <c r="D150" i="5"/>
  <c r="L150" i="5"/>
  <c r="E150" i="5"/>
  <c r="G150" i="5"/>
  <c r="D151" i="5"/>
  <c r="E151" i="5"/>
  <c r="G151" i="5"/>
  <c r="I151" i="5"/>
  <c r="J151" i="5"/>
  <c r="K151" i="5"/>
  <c r="L151" i="5"/>
  <c r="D152" i="5"/>
  <c r="E152" i="5"/>
  <c r="D153" i="5"/>
  <c r="E153" i="5"/>
  <c r="K153" i="5"/>
  <c r="L153" i="5"/>
  <c r="D154" i="5"/>
  <c r="I154" i="5"/>
  <c r="E154" i="5"/>
  <c r="K154" i="5"/>
  <c r="F154" i="5"/>
  <c r="G154" i="5"/>
  <c r="H154" i="5"/>
  <c r="J154" i="5"/>
  <c r="L154" i="5"/>
  <c r="D155" i="5"/>
  <c r="J155" i="5"/>
  <c r="E155" i="5"/>
  <c r="F155" i="5"/>
  <c r="H155" i="5"/>
  <c r="I155" i="5"/>
  <c r="K155" i="5"/>
  <c r="D156" i="5"/>
  <c r="E156" i="5"/>
  <c r="K156" i="5"/>
  <c r="F156" i="5"/>
  <c r="G156" i="5"/>
  <c r="H156" i="5"/>
  <c r="I156" i="5"/>
  <c r="J156" i="5"/>
  <c r="L156" i="5"/>
  <c r="D157" i="5"/>
  <c r="E157" i="5"/>
  <c r="L157" i="5"/>
  <c r="F157" i="5"/>
  <c r="H157" i="5"/>
  <c r="I157" i="5"/>
  <c r="J157" i="5"/>
  <c r="D158" i="5"/>
  <c r="E158" i="5"/>
  <c r="G158" i="5"/>
  <c r="L158" i="5"/>
  <c r="D159" i="5"/>
  <c r="E159" i="5"/>
  <c r="G159" i="5"/>
  <c r="I159" i="5"/>
  <c r="J159" i="5"/>
  <c r="K159" i="5"/>
  <c r="L159" i="5"/>
  <c r="D160" i="5"/>
  <c r="E160" i="5"/>
  <c r="D161" i="5"/>
  <c r="E161" i="5"/>
  <c r="K161" i="5"/>
  <c r="L161" i="5"/>
  <c r="D162" i="5"/>
  <c r="I162" i="5"/>
  <c r="E162" i="5"/>
  <c r="K162" i="5"/>
  <c r="F162" i="5"/>
  <c r="G162" i="5"/>
  <c r="H162" i="5"/>
  <c r="J162" i="5"/>
  <c r="L162" i="5"/>
  <c r="D163" i="5"/>
  <c r="J163" i="5"/>
  <c r="E163" i="5"/>
  <c r="F163" i="5"/>
  <c r="H163" i="5"/>
  <c r="I163" i="5"/>
  <c r="K163" i="5"/>
  <c r="D164" i="5"/>
  <c r="E164" i="5"/>
  <c r="K164" i="5"/>
  <c r="F164" i="5"/>
  <c r="G164" i="5"/>
  <c r="H164" i="5"/>
  <c r="I164" i="5"/>
  <c r="J164" i="5"/>
  <c r="L164" i="5"/>
  <c r="D165" i="5"/>
  <c r="E165" i="5"/>
  <c r="L165" i="5"/>
  <c r="F165" i="5"/>
  <c r="H165" i="5"/>
  <c r="I165" i="5"/>
  <c r="J165" i="5"/>
  <c r="D166" i="5"/>
  <c r="E166" i="5"/>
  <c r="G166" i="5"/>
  <c r="H166" i="5"/>
  <c r="L166" i="5"/>
  <c r="D167" i="5"/>
  <c r="E167" i="5"/>
  <c r="G167" i="5"/>
  <c r="I167" i="5"/>
  <c r="J167" i="5"/>
  <c r="K167" i="5"/>
  <c r="L167" i="5"/>
  <c r="D168" i="5"/>
  <c r="E168" i="5"/>
  <c r="H168" i="5"/>
  <c r="J168" i="5"/>
  <c r="D169" i="5"/>
  <c r="E169" i="5"/>
  <c r="K169" i="5"/>
  <c r="D170" i="5"/>
  <c r="I170" i="5"/>
  <c r="E170" i="5"/>
  <c r="K170" i="5"/>
  <c r="F170" i="5"/>
  <c r="G170" i="5"/>
  <c r="H170" i="5"/>
  <c r="J170" i="5"/>
  <c r="L170" i="5"/>
  <c r="D171" i="5"/>
  <c r="J171" i="5"/>
  <c r="E171" i="5"/>
  <c r="F171" i="5"/>
  <c r="H171" i="5"/>
  <c r="I171" i="5"/>
  <c r="K171" i="5"/>
  <c r="D172" i="5"/>
  <c r="E172" i="5"/>
  <c r="K172" i="5"/>
  <c r="F172" i="5"/>
  <c r="G172" i="5"/>
  <c r="H172" i="5"/>
  <c r="I172" i="5"/>
  <c r="J172" i="5"/>
  <c r="L172" i="5"/>
  <c r="D173" i="5"/>
  <c r="E173" i="5"/>
  <c r="F173" i="5"/>
  <c r="H173" i="5"/>
  <c r="I173" i="5"/>
  <c r="J173" i="5"/>
  <c r="D174" i="5"/>
  <c r="E174" i="5"/>
  <c r="G174" i="5"/>
  <c r="H174" i="5"/>
  <c r="L174" i="5"/>
  <c r="D175" i="5"/>
  <c r="E175" i="5"/>
  <c r="G175" i="5"/>
  <c r="I175" i="5"/>
  <c r="J175" i="5"/>
  <c r="K175" i="5"/>
  <c r="L175" i="5"/>
  <c r="D176" i="5"/>
  <c r="E176" i="5"/>
  <c r="H176" i="5"/>
  <c r="J176" i="5"/>
  <c r="D177" i="5"/>
  <c r="E177" i="5"/>
  <c r="K177" i="5"/>
  <c r="D178" i="5"/>
  <c r="I178" i="5"/>
  <c r="E178" i="5"/>
  <c r="K178" i="5"/>
  <c r="F178" i="5"/>
  <c r="G178" i="5"/>
  <c r="H178" i="5"/>
  <c r="J178" i="5"/>
  <c r="L178" i="5"/>
  <c r="D179" i="5"/>
  <c r="J179" i="5"/>
  <c r="E179" i="5"/>
  <c r="F179" i="5"/>
  <c r="H179" i="5"/>
  <c r="I179" i="5"/>
  <c r="K179" i="5"/>
  <c r="D180" i="5"/>
  <c r="E180" i="5"/>
  <c r="K180" i="5"/>
  <c r="F180" i="5"/>
  <c r="G180" i="5"/>
  <c r="H180" i="5"/>
  <c r="I180" i="5"/>
  <c r="J180" i="5"/>
  <c r="L180" i="5"/>
  <c r="D181" i="5"/>
  <c r="E181" i="5"/>
  <c r="F181" i="5"/>
  <c r="H181" i="5"/>
  <c r="I181" i="5"/>
  <c r="J181" i="5"/>
  <c r="D182" i="5"/>
  <c r="E182" i="5"/>
  <c r="G182" i="5"/>
  <c r="H182" i="5"/>
  <c r="L182" i="5"/>
  <c r="D183" i="5"/>
  <c r="E183" i="5"/>
  <c r="G183" i="5"/>
  <c r="I183" i="5"/>
  <c r="J183" i="5"/>
  <c r="K183" i="5"/>
  <c r="L183" i="5"/>
  <c r="D184" i="5"/>
  <c r="E184" i="5"/>
  <c r="H184" i="5"/>
  <c r="J184" i="5"/>
  <c r="D185" i="5"/>
  <c r="E185" i="5"/>
  <c r="K185" i="5"/>
  <c r="D186" i="5"/>
  <c r="I186" i="5"/>
  <c r="E186" i="5"/>
  <c r="K186" i="5"/>
  <c r="F186" i="5"/>
  <c r="G186" i="5"/>
  <c r="H186" i="5"/>
  <c r="J186" i="5"/>
  <c r="L186" i="5"/>
  <c r="D187" i="5"/>
  <c r="J187" i="5"/>
  <c r="E187" i="5"/>
  <c r="F187" i="5"/>
  <c r="H187" i="5"/>
  <c r="I187" i="5"/>
  <c r="K187" i="5"/>
  <c r="D188" i="5"/>
  <c r="E188" i="5"/>
  <c r="K188" i="5"/>
  <c r="F188" i="5"/>
  <c r="G188" i="5"/>
  <c r="H188" i="5"/>
  <c r="I188" i="5"/>
  <c r="J188" i="5"/>
  <c r="L188" i="5"/>
  <c r="D189" i="5"/>
  <c r="E189" i="5"/>
  <c r="F189" i="5"/>
  <c r="H189" i="5"/>
  <c r="I189" i="5"/>
  <c r="J189" i="5"/>
  <c r="D190" i="5"/>
  <c r="E190" i="5"/>
  <c r="G190" i="5"/>
  <c r="H190" i="5"/>
  <c r="L190" i="5"/>
  <c r="D191" i="5"/>
  <c r="E191" i="5"/>
  <c r="G191" i="5"/>
  <c r="I191" i="5"/>
  <c r="J191" i="5"/>
  <c r="K191" i="5"/>
  <c r="L191" i="5"/>
  <c r="D192" i="5"/>
  <c r="E192" i="5"/>
  <c r="H192" i="5"/>
  <c r="J192" i="5"/>
  <c r="D193" i="5"/>
  <c r="E193" i="5"/>
  <c r="K193" i="5"/>
  <c r="D194" i="5"/>
  <c r="I194" i="5"/>
  <c r="E194" i="5"/>
  <c r="K194" i="5"/>
  <c r="F194" i="5"/>
  <c r="G194" i="5"/>
  <c r="H194" i="5"/>
  <c r="J194" i="5"/>
  <c r="L194" i="5"/>
  <c r="D195" i="5"/>
  <c r="J195" i="5"/>
  <c r="E195" i="5"/>
  <c r="F195" i="5"/>
  <c r="H195" i="5"/>
  <c r="I195" i="5"/>
  <c r="K195" i="5"/>
  <c r="D196" i="5"/>
  <c r="E196" i="5"/>
  <c r="K196" i="5"/>
  <c r="F196" i="5"/>
  <c r="G196" i="5"/>
  <c r="H196" i="5"/>
  <c r="I196" i="5"/>
  <c r="J196" i="5"/>
  <c r="L196" i="5"/>
  <c r="D197" i="5"/>
  <c r="E197" i="5"/>
  <c r="F197" i="5"/>
  <c r="H197" i="5"/>
  <c r="I197" i="5"/>
  <c r="J197" i="5"/>
  <c r="D198" i="5"/>
  <c r="E198" i="5"/>
  <c r="G198" i="5"/>
  <c r="H198" i="5"/>
  <c r="L198" i="5"/>
  <c r="D199" i="5"/>
  <c r="E199" i="5"/>
  <c r="G199" i="5"/>
  <c r="I199" i="5"/>
  <c r="J199" i="5"/>
  <c r="K199" i="5"/>
  <c r="L199" i="5"/>
  <c r="D200" i="5"/>
  <c r="E200" i="5"/>
  <c r="H200" i="5"/>
  <c r="J200" i="5"/>
  <c r="D201" i="5"/>
  <c r="E201" i="5"/>
  <c r="K201" i="5"/>
  <c r="D202" i="5"/>
  <c r="I202" i="5"/>
  <c r="E202" i="5"/>
  <c r="K202" i="5"/>
  <c r="F202" i="5"/>
  <c r="G202" i="5"/>
  <c r="H202" i="5"/>
  <c r="J202" i="5"/>
  <c r="L202" i="5"/>
  <c r="D203" i="5"/>
  <c r="J203" i="5"/>
  <c r="E203" i="5"/>
  <c r="F203" i="5"/>
  <c r="H203" i="5"/>
  <c r="I203" i="5"/>
  <c r="K203" i="5"/>
  <c r="D204" i="5"/>
  <c r="E204" i="5"/>
  <c r="K204" i="5"/>
  <c r="F204" i="5"/>
  <c r="G204" i="5"/>
  <c r="H204" i="5"/>
  <c r="I204" i="5"/>
  <c r="J204" i="5"/>
  <c r="L204" i="5"/>
  <c r="D205" i="5"/>
  <c r="E205" i="5"/>
  <c r="F205" i="5"/>
  <c r="H205" i="5"/>
  <c r="I205" i="5"/>
  <c r="J205" i="5"/>
  <c r="D206" i="5"/>
  <c r="E206" i="5"/>
  <c r="G206" i="5"/>
  <c r="H206" i="5"/>
  <c r="L206" i="5"/>
  <c r="D207" i="5"/>
  <c r="E207" i="5"/>
  <c r="G207" i="5"/>
  <c r="I207" i="5"/>
  <c r="J207" i="5"/>
  <c r="K207" i="5"/>
  <c r="L207" i="5"/>
  <c r="D208" i="5"/>
  <c r="E208" i="5"/>
  <c r="H208" i="5"/>
  <c r="J208" i="5"/>
  <c r="D209" i="5"/>
  <c r="E209" i="5"/>
  <c r="K209" i="5"/>
  <c r="D210" i="5"/>
  <c r="I210" i="5"/>
  <c r="E210" i="5"/>
  <c r="K210" i="5"/>
  <c r="F210" i="5"/>
  <c r="G210" i="5"/>
  <c r="H210" i="5"/>
  <c r="J210" i="5"/>
  <c r="L210" i="5"/>
  <c r="D211" i="5"/>
  <c r="J211" i="5"/>
  <c r="E211" i="5"/>
  <c r="F211" i="5"/>
  <c r="H211" i="5"/>
  <c r="I211" i="5"/>
  <c r="K211" i="5"/>
  <c r="D212" i="5"/>
  <c r="E212" i="5"/>
  <c r="K212" i="5"/>
  <c r="F212" i="5"/>
  <c r="G212" i="5"/>
  <c r="H212" i="5"/>
  <c r="I212" i="5"/>
  <c r="J212" i="5"/>
  <c r="L212" i="5"/>
  <c r="D213" i="5"/>
  <c r="E213" i="5"/>
  <c r="F213" i="5"/>
  <c r="H213" i="5"/>
  <c r="I213" i="5"/>
  <c r="J213" i="5"/>
  <c r="D214" i="5"/>
  <c r="E214" i="5"/>
  <c r="G214" i="5"/>
  <c r="H214" i="5"/>
  <c r="L214" i="5"/>
  <c r="D215" i="5"/>
  <c r="E215" i="5"/>
  <c r="G215" i="5"/>
  <c r="I215" i="5"/>
  <c r="J215" i="5"/>
  <c r="K215" i="5"/>
  <c r="L215" i="5"/>
  <c r="D216" i="5"/>
  <c r="E216" i="5"/>
  <c r="H216" i="5"/>
  <c r="J216" i="5"/>
  <c r="D217" i="5"/>
  <c r="E217" i="5"/>
  <c r="K217" i="5"/>
  <c r="D218" i="5"/>
  <c r="I218" i="5"/>
  <c r="E218" i="5"/>
  <c r="K218" i="5"/>
  <c r="F218" i="5"/>
  <c r="G218" i="5"/>
  <c r="H218" i="5"/>
  <c r="J218" i="5"/>
  <c r="L218" i="5"/>
  <c r="D219" i="5"/>
  <c r="J219" i="5"/>
  <c r="E219" i="5"/>
  <c r="F219" i="5"/>
  <c r="H219" i="5"/>
  <c r="I219" i="5"/>
  <c r="K219" i="5"/>
  <c r="D220" i="5"/>
  <c r="E220" i="5"/>
  <c r="K220" i="5"/>
  <c r="F220" i="5"/>
  <c r="G220" i="5"/>
  <c r="H220" i="5"/>
  <c r="I220" i="5"/>
  <c r="J220" i="5"/>
  <c r="L220" i="5"/>
  <c r="D221" i="5"/>
  <c r="E221" i="5"/>
  <c r="F221" i="5"/>
  <c r="H221" i="5"/>
  <c r="I221" i="5"/>
  <c r="J221" i="5"/>
  <c r="D222" i="5"/>
  <c r="E222" i="5"/>
  <c r="G222" i="5"/>
  <c r="H222" i="5"/>
  <c r="L222" i="5"/>
  <c r="D223" i="5"/>
  <c r="E223" i="5"/>
  <c r="G223" i="5"/>
  <c r="I223" i="5"/>
  <c r="J223" i="5"/>
  <c r="K223" i="5"/>
  <c r="L223" i="5"/>
  <c r="D224" i="5"/>
  <c r="E224" i="5"/>
  <c r="H224" i="5"/>
  <c r="J224" i="5"/>
  <c r="D225" i="5"/>
  <c r="E225" i="5"/>
  <c r="K225" i="5"/>
  <c r="D226" i="5"/>
  <c r="I226" i="5"/>
  <c r="E226" i="5"/>
  <c r="K226" i="5"/>
  <c r="F226" i="5"/>
  <c r="G226" i="5"/>
  <c r="H226" i="5"/>
  <c r="J226" i="5"/>
  <c r="L226" i="5"/>
  <c r="D227" i="5"/>
  <c r="J227" i="5"/>
  <c r="E227" i="5"/>
  <c r="F227" i="5"/>
  <c r="H227" i="5"/>
  <c r="I227" i="5"/>
  <c r="K227" i="5"/>
  <c r="D228" i="5"/>
  <c r="E228" i="5"/>
  <c r="K228" i="5"/>
  <c r="F228" i="5"/>
  <c r="G228" i="5"/>
  <c r="H228" i="5"/>
  <c r="I228" i="5"/>
  <c r="J228" i="5"/>
  <c r="L228" i="5"/>
  <c r="D229" i="5"/>
  <c r="E229" i="5"/>
  <c r="F229" i="5"/>
  <c r="H229" i="5"/>
  <c r="I229" i="5"/>
  <c r="J229" i="5"/>
  <c r="D230" i="5"/>
  <c r="E230" i="5"/>
  <c r="G230" i="5"/>
  <c r="H230" i="5"/>
  <c r="L230" i="5"/>
  <c r="D231" i="5"/>
  <c r="E231" i="5"/>
  <c r="G231" i="5"/>
  <c r="I231" i="5"/>
  <c r="J231" i="5"/>
  <c r="K231" i="5"/>
  <c r="L231" i="5"/>
  <c r="D232" i="5"/>
  <c r="E232" i="5"/>
  <c r="H232" i="5"/>
  <c r="J232" i="5"/>
  <c r="D233" i="5"/>
  <c r="E233" i="5"/>
  <c r="K233" i="5"/>
  <c r="D234" i="5"/>
  <c r="I234" i="5"/>
  <c r="E234" i="5"/>
  <c r="K234" i="5"/>
  <c r="F234" i="5"/>
  <c r="G234" i="5"/>
  <c r="H234" i="5"/>
  <c r="J234" i="5"/>
  <c r="L234" i="5"/>
  <c r="D235" i="5"/>
  <c r="J235" i="5"/>
  <c r="E235" i="5"/>
  <c r="F235" i="5"/>
  <c r="H235" i="5"/>
  <c r="I235" i="5"/>
  <c r="K235" i="5"/>
  <c r="D236" i="5"/>
  <c r="E236" i="5"/>
  <c r="K236" i="5"/>
  <c r="F236" i="5"/>
  <c r="G236" i="5"/>
  <c r="H236" i="5"/>
  <c r="I236" i="5"/>
  <c r="J236" i="5"/>
  <c r="L236" i="5"/>
  <c r="D237" i="5"/>
  <c r="E237" i="5"/>
  <c r="F237" i="5"/>
  <c r="H237" i="5"/>
  <c r="I237" i="5"/>
  <c r="J237" i="5"/>
  <c r="D238" i="5"/>
  <c r="E238" i="5"/>
  <c r="G238" i="5"/>
  <c r="H238" i="5"/>
  <c r="L238" i="5"/>
  <c r="D239" i="5"/>
  <c r="E239" i="5"/>
  <c r="G239" i="5"/>
  <c r="I239" i="5"/>
  <c r="J239" i="5"/>
  <c r="K239" i="5"/>
  <c r="L239" i="5"/>
  <c r="D240" i="5"/>
  <c r="E240" i="5"/>
  <c r="H240" i="5"/>
  <c r="J240" i="5"/>
  <c r="D241" i="5"/>
  <c r="E241" i="5"/>
  <c r="K241" i="5"/>
  <c r="D242" i="5"/>
  <c r="I242" i="5"/>
  <c r="E242" i="5"/>
  <c r="K242" i="5"/>
  <c r="F242" i="5"/>
  <c r="G242" i="5"/>
  <c r="H242" i="5"/>
  <c r="J242" i="5"/>
  <c r="L242" i="5"/>
  <c r="D243" i="5"/>
  <c r="J243" i="5"/>
  <c r="E243" i="5"/>
  <c r="F243" i="5"/>
  <c r="H243" i="5"/>
  <c r="I243" i="5"/>
  <c r="K243" i="5"/>
  <c r="D244" i="5"/>
  <c r="E244" i="5"/>
  <c r="K244" i="5"/>
  <c r="F244" i="5"/>
  <c r="G244" i="5"/>
  <c r="H244" i="5"/>
  <c r="I244" i="5"/>
  <c r="J244" i="5"/>
  <c r="L244" i="5"/>
  <c r="D245" i="5"/>
  <c r="E245" i="5"/>
  <c r="F245" i="5"/>
  <c r="H245" i="5"/>
  <c r="I245" i="5"/>
  <c r="J245" i="5"/>
  <c r="D246" i="5"/>
  <c r="E246" i="5"/>
  <c r="G246" i="5"/>
  <c r="H246" i="5"/>
  <c r="L246" i="5"/>
  <c r="D247" i="5"/>
  <c r="E247" i="5"/>
  <c r="G247" i="5"/>
  <c r="I247" i="5"/>
  <c r="J247" i="5"/>
  <c r="K247" i="5"/>
  <c r="L247" i="5"/>
  <c r="D248" i="5"/>
  <c r="E248" i="5"/>
  <c r="H248" i="5"/>
  <c r="J248" i="5"/>
  <c r="D249" i="5"/>
  <c r="E249" i="5"/>
  <c r="K249" i="5"/>
  <c r="D250" i="5"/>
  <c r="I250" i="5"/>
  <c r="E250" i="5"/>
  <c r="K250" i="5"/>
  <c r="F250" i="5"/>
  <c r="G250" i="5"/>
  <c r="H250" i="5"/>
  <c r="J250" i="5"/>
  <c r="L250" i="5"/>
  <c r="D251" i="5"/>
  <c r="J251" i="5"/>
  <c r="E251" i="5"/>
  <c r="F251" i="5"/>
  <c r="H251" i="5"/>
  <c r="I251" i="5"/>
  <c r="K251" i="5"/>
  <c r="D252" i="5"/>
  <c r="E252" i="5"/>
  <c r="K252" i="5"/>
  <c r="F252" i="5"/>
  <c r="G252" i="5"/>
  <c r="H252" i="5"/>
  <c r="I252" i="5"/>
  <c r="J252" i="5"/>
  <c r="L252" i="5"/>
  <c r="D253" i="5"/>
  <c r="E253" i="5"/>
  <c r="F253" i="5"/>
  <c r="H253" i="5"/>
  <c r="I253" i="5"/>
  <c r="J253" i="5"/>
  <c r="D254" i="5"/>
  <c r="E254" i="5"/>
  <c r="G254" i="5"/>
  <c r="H254" i="5"/>
  <c r="L254" i="5"/>
  <c r="D255" i="5"/>
  <c r="E255" i="5"/>
  <c r="G255" i="5"/>
  <c r="I255" i="5"/>
  <c r="J255" i="5"/>
  <c r="K255" i="5"/>
  <c r="L255" i="5"/>
  <c r="D256" i="5"/>
  <c r="E256" i="5"/>
  <c r="H256" i="5"/>
  <c r="J256" i="5"/>
  <c r="D257" i="5"/>
  <c r="E257" i="5"/>
  <c r="K257" i="5"/>
  <c r="D258" i="5"/>
  <c r="I258" i="5"/>
  <c r="E258" i="5"/>
  <c r="K258" i="5"/>
  <c r="F258" i="5"/>
  <c r="G258" i="5"/>
  <c r="H258" i="5"/>
  <c r="J258" i="5"/>
  <c r="L258" i="5"/>
  <c r="D259" i="5"/>
  <c r="J259" i="5"/>
  <c r="E259" i="5"/>
  <c r="F259" i="5"/>
  <c r="H259" i="5"/>
  <c r="I259" i="5"/>
  <c r="K259" i="5"/>
  <c r="D260" i="5"/>
  <c r="E260" i="5"/>
  <c r="K260" i="5"/>
  <c r="F260" i="5"/>
  <c r="G260" i="5"/>
  <c r="H260" i="5"/>
  <c r="I260" i="5"/>
  <c r="J260" i="5"/>
  <c r="L260" i="5"/>
  <c r="D261" i="5"/>
  <c r="E261" i="5"/>
  <c r="F261" i="5"/>
  <c r="H261" i="5"/>
  <c r="I261" i="5"/>
  <c r="J261" i="5"/>
  <c r="D262" i="5"/>
  <c r="E262" i="5"/>
  <c r="G262" i="5"/>
  <c r="H262" i="5"/>
  <c r="L262" i="5"/>
  <c r="D263" i="5"/>
  <c r="E263" i="5"/>
  <c r="G263" i="5"/>
  <c r="I263" i="5"/>
  <c r="J263" i="5"/>
  <c r="K263" i="5"/>
  <c r="L263" i="5"/>
  <c r="D264" i="5"/>
  <c r="E264" i="5"/>
  <c r="H264" i="5"/>
  <c r="J264" i="5"/>
  <c r="D265" i="5"/>
  <c r="E265" i="5"/>
  <c r="K265" i="5"/>
  <c r="D266" i="5"/>
  <c r="I266" i="5"/>
  <c r="E266" i="5"/>
  <c r="K266" i="5"/>
  <c r="F266" i="5"/>
  <c r="G266" i="5"/>
  <c r="H266" i="5"/>
  <c r="J266" i="5"/>
  <c r="L266" i="5"/>
  <c r="D267" i="5"/>
  <c r="J267" i="5"/>
  <c r="E267" i="5"/>
  <c r="F267" i="5"/>
  <c r="H267" i="5"/>
  <c r="I267" i="5"/>
  <c r="K267" i="5"/>
  <c r="D268" i="5"/>
  <c r="L268" i="5"/>
  <c r="E268" i="5"/>
  <c r="K268" i="5"/>
  <c r="F268" i="5"/>
  <c r="G268" i="5"/>
  <c r="H268" i="5"/>
  <c r="I268" i="5"/>
  <c r="J268" i="5"/>
  <c r="D269" i="5"/>
  <c r="E269" i="5"/>
  <c r="F269" i="5"/>
  <c r="H269" i="5"/>
  <c r="I269" i="5"/>
  <c r="J269" i="5"/>
  <c r="D270" i="5"/>
  <c r="E270" i="5"/>
  <c r="G270" i="5"/>
  <c r="D271" i="5"/>
  <c r="E271" i="5"/>
  <c r="G271" i="5"/>
  <c r="I271" i="5"/>
  <c r="J271" i="5"/>
  <c r="K271" i="5"/>
  <c r="L271" i="5"/>
  <c r="D272" i="5"/>
  <c r="E272" i="5"/>
  <c r="D273" i="5"/>
  <c r="E273" i="5"/>
  <c r="D274" i="5"/>
  <c r="I274" i="5"/>
  <c r="E274" i="5"/>
  <c r="F274" i="5"/>
  <c r="H274" i="5"/>
  <c r="J274" i="5"/>
  <c r="D275" i="5"/>
  <c r="J275" i="5"/>
  <c r="E275" i="5"/>
  <c r="F275" i="5"/>
  <c r="H275" i="5"/>
  <c r="I275" i="5"/>
  <c r="K275" i="5"/>
  <c r="L275" i="5"/>
  <c r="D276" i="5"/>
  <c r="J276" i="5"/>
  <c r="E276" i="5"/>
  <c r="F276" i="5"/>
  <c r="H276" i="5"/>
  <c r="I276" i="5"/>
  <c r="D277" i="5"/>
  <c r="E277" i="5"/>
  <c r="L277" i="5"/>
  <c r="F277" i="5"/>
  <c r="G277" i="5"/>
  <c r="H277" i="5"/>
  <c r="I277" i="5"/>
  <c r="J277" i="5"/>
  <c r="K277" i="5"/>
  <c r="D278" i="5"/>
  <c r="E278" i="5"/>
  <c r="G278" i="5"/>
  <c r="D279" i="5"/>
  <c r="E279" i="5"/>
  <c r="G279" i="5"/>
  <c r="D280" i="5"/>
  <c r="E280" i="5"/>
  <c r="F280" i="5"/>
  <c r="H280" i="5"/>
  <c r="I280" i="5"/>
  <c r="J280" i="5"/>
  <c r="K280" i="5"/>
  <c r="D281" i="5"/>
  <c r="I281" i="5"/>
  <c r="E281" i="5"/>
  <c r="J281" i="5"/>
  <c r="K281" i="5"/>
  <c r="D282" i="5"/>
  <c r="E282" i="5"/>
  <c r="G282" i="5"/>
  <c r="H282" i="5"/>
  <c r="L282" i="5"/>
  <c r="D283" i="5"/>
  <c r="J283" i="5"/>
  <c r="E283" i="5"/>
  <c r="F283" i="5"/>
  <c r="G283" i="5"/>
  <c r="H283" i="5"/>
  <c r="I283" i="5"/>
  <c r="K283" i="5"/>
  <c r="L283" i="5"/>
  <c r="D284" i="5"/>
  <c r="H284" i="5"/>
  <c r="E284" i="5"/>
  <c r="F284" i="5"/>
  <c r="I284" i="5"/>
  <c r="J284" i="5"/>
  <c r="D285" i="5"/>
  <c r="E285" i="5"/>
  <c r="F285" i="5"/>
  <c r="G285" i="5"/>
  <c r="H285" i="5"/>
  <c r="I285" i="5"/>
  <c r="J285" i="5"/>
  <c r="K285" i="5"/>
  <c r="D286" i="5"/>
  <c r="K286" i="5"/>
  <c r="E286" i="5"/>
  <c r="F286" i="5"/>
  <c r="G286" i="5"/>
  <c r="H286" i="5"/>
  <c r="I286" i="5"/>
  <c r="J286" i="5"/>
  <c r="L286" i="5"/>
  <c r="D287" i="5"/>
  <c r="E287" i="5"/>
  <c r="G287" i="5"/>
  <c r="L287" i="5"/>
  <c r="D288" i="5"/>
  <c r="F288" i="5"/>
  <c r="E288" i="5"/>
  <c r="G288" i="5"/>
  <c r="K288" i="5"/>
  <c r="L288" i="5"/>
  <c r="D289" i="5"/>
  <c r="H289" i="5"/>
  <c r="E289" i="5"/>
  <c r="F289" i="5"/>
  <c r="G289" i="5"/>
  <c r="I289" i="5"/>
  <c r="J289" i="5"/>
  <c r="D290" i="5"/>
  <c r="E290" i="5"/>
  <c r="H290" i="5"/>
  <c r="J290" i="5"/>
  <c r="D291" i="5"/>
  <c r="E291" i="5"/>
  <c r="G291" i="5"/>
  <c r="H291" i="5"/>
  <c r="D292" i="5"/>
  <c r="E292" i="5"/>
  <c r="K292" i="5"/>
  <c r="F292" i="5"/>
  <c r="G292" i="5"/>
  <c r="H292" i="5"/>
  <c r="I292" i="5"/>
  <c r="J292" i="5"/>
  <c r="L292" i="5"/>
  <c r="D293" i="5"/>
  <c r="E293" i="5"/>
  <c r="F293" i="5"/>
  <c r="H293" i="5"/>
  <c r="I293" i="5"/>
  <c r="J293" i="5"/>
  <c r="D294" i="5"/>
  <c r="F294" i="5"/>
  <c r="E294" i="5"/>
  <c r="G294" i="5"/>
  <c r="J294" i="5"/>
  <c r="K294" i="5"/>
  <c r="D295" i="5"/>
  <c r="E295" i="5"/>
  <c r="G295" i="5"/>
  <c r="I295" i="5"/>
  <c r="J295" i="5"/>
  <c r="D296" i="5"/>
  <c r="E296" i="5"/>
  <c r="G296" i="5"/>
  <c r="H296" i="5"/>
  <c r="I296" i="5"/>
  <c r="L296" i="5"/>
  <c r="D297" i="5"/>
  <c r="E297" i="5"/>
  <c r="G297" i="5"/>
  <c r="D298" i="5"/>
  <c r="I298" i="5"/>
  <c r="E298" i="5"/>
  <c r="F298" i="5"/>
  <c r="H298" i="5"/>
  <c r="J298" i="5"/>
  <c r="D299" i="5"/>
  <c r="E299" i="5"/>
  <c r="K299" i="5"/>
  <c r="H299" i="5"/>
  <c r="I299" i="5"/>
  <c r="D300" i="5"/>
  <c r="E300" i="5"/>
  <c r="K300" i="5"/>
  <c r="G300" i="5"/>
  <c r="H300" i="5"/>
  <c r="L300" i="5"/>
  <c r="D301" i="5"/>
  <c r="J301" i="5"/>
  <c r="E301" i="5"/>
  <c r="I301" i="5"/>
  <c r="L301" i="5"/>
  <c r="D302" i="5"/>
  <c r="E302" i="5"/>
  <c r="F302" i="5"/>
  <c r="G302" i="5"/>
  <c r="H302" i="5"/>
  <c r="I302" i="5"/>
  <c r="J302" i="5"/>
  <c r="D303" i="5"/>
  <c r="E303" i="5"/>
  <c r="L303" i="5"/>
  <c r="F303" i="5"/>
  <c r="G303" i="5"/>
  <c r="H303" i="5"/>
  <c r="I303" i="5"/>
  <c r="J303" i="5"/>
  <c r="K303" i="5"/>
  <c r="D304" i="5"/>
  <c r="E304" i="5"/>
  <c r="G304" i="5"/>
  <c r="H304" i="5"/>
  <c r="I304" i="5"/>
  <c r="L304" i="5"/>
  <c r="D305" i="5"/>
  <c r="E305" i="5"/>
  <c r="D306" i="5"/>
  <c r="H306" i="5"/>
  <c r="E306" i="5"/>
  <c r="F306" i="5"/>
  <c r="I306" i="5"/>
  <c r="J306" i="5"/>
  <c r="K306" i="5"/>
  <c r="D307" i="5"/>
  <c r="F307" i="5"/>
  <c r="E307" i="5"/>
  <c r="G307" i="5"/>
  <c r="J307" i="5"/>
  <c r="K307" i="5"/>
  <c r="L307" i="5"/>
  <c r="D308" i="5"/>
  <c r="E308" i="5"/>
  <c r="G308" i="5"/>
  <c r="H308" i="5"/>
  <c r="K308" i="5"/>
  <c r="D309" i="5"/>
  <c r="J309" i="5"/>
  <c r="E309" i="5"/>
  <c r="F309" i="5"/>
  <c r="H309" i="5"/>
  <c r="D310" i="5"/>
  <c r="E310" i="5"/>
  <c r="F310" i="5"/>
  <c r="H310" i="5"/>
  <c r="I310" i="5"/>
  <c r="J310" i="5"/>
  <c r="D311" i="5"/>
  <c r="E311" i="5"/>
  <c r="L311" i="5"/>
  <c r="F311" i="5"/>
  <c r="G311" i="5"/>
  <c r="H311" i="5"/>
  <c r="I311" i="5"/>
  <c r="J311" i="5"/>
  <c r="K311" i="5"/>
  <c r="D312" i="5"/>
  <c r="E312" i="5"/>
  <c r="G312" i="5"/>
  <c r="D313" i="5"/>
  <c r="F313" i="5"/>
  <c r="E313" i="5"/>
  <c r="H313" i="5"/>
  <c r="I313" i="5"/>
  <c r="J313" i="5"/>
  <c r="L313" i="5"/>
  <c r="D314" i="5"/>
  <c r="H314" i="5"/>
  <c r="E314" i="5"/>
  <c r="F314" i="5"/>
  <c r="I314" i="5"/>
  <c r="J314" i="5"/>
  <c r="K314" i="5"/>
  <c r="D315" i="5"/>
  <c r="E315" i="5"/>
  <c r="F315" i="5"/>
  <c r="G315" i="5"/>
  <c r="K315" i="5"/>
  <c r="L315" i="5"/>
  <c r="D316" i="5"/>
  <c r="E316" i="5"/>
  <c r="D317" i="5"/>
  <c r="J317" i="5"/>
  <c r="E317" i="5"/>
  <c r="D318" i="5"/>
  <c r="E318" i="5"/>
  <c r="G318" i="5"/>
  <c r="F318" i="5"/>
  <c r="H318" i="5"/>
  <c r="I318" i="5"/>
  <c r="J318" i="5"/>
  <c r="D319" i="5"/>
  <c r="E319" i="5"/>
  <c r="L319" i="5"/>
  <c r="F319" i="5"/>
  <c r="G319" i="5"/>
  <c r="H319" i="5"/>
  <c r="I319" i="5"/>
  <c r="J319" i="5"/>
  <c r="K319" i="5"/>
  <c r="D320" i="5"/>
  <c r="H320" i="5"/>
  <c r="E320" i="5"/>
  <c r="G320" i="5"/>
  <c r="I320" i="5"/>
  <c r="K320" i="5"/>
  <c r="L320" i="5"/>
  <c r="D321" i="5"/>
  <c r="F321" i="5"/>
  <c r="E321" i="5"/>
  <c r="H321" i="5"/>
  <c r="I321" i="5"/>
  <c r="J321" i="5"/>
  <c r="D322" i="5"/>
  <c r="H322" i="5"/>
  <c r="E322" i="5"/>
  <c r="F322" i="5"/>
  <c r="I322" i="5"/>
  <c r="J322" i="5"/>
  <c r="D323" i="5"/>
  <c r="E323" i="5"/>
  <c r="G323" i="5"/>
  <c r="L323" i="5"/>
  <c r="D324" i="5"/>
  <c r="H324" i="5"/>
  <c r="E324" i="5"/>
  <c r="G324" i="5"/>
  <c r="K324" i="5"/>
  <c r="L324" i="5"/>
  <c r="D325" i="5"/>
  <c r="J325" i="5"/>
  <c r="E325" i="5"/>
  <c r="H325" i="5"/>
  <c r="I325" i="5"/>
  <c r="L325" i="5"/>
  <c r="D326" i="5"/>
  <c r="E326" i="5"/>
  <c r="F326" i="5"/>
  <c r="H326" i="5"/>
  <c r="I326" i="5"/>
  <c r="J326" i="5"/>
  <c r="D327" i="5"/>
  <c r="E327" i="5"/>
  <c r="L327" i="5"/>
  <c r="F327" i="5"/>
  <c r="G327" i="5"/>
  <c r="H327" i="5"/>
  <c r="I327" i="5"/>
  <c r="J327" i="5"/>
  <c r="K327" i="5"/>
  <c r="D328" i="5"/>
  <c r="E328" i="5"/>
  <c r="G328" i="5"/>
  <c r="D329" i="5"/>
  <c r="F329" i="5"/>
  <c r="E329" i="5"/>
  <c r="G329" i="5"/>
  <c r="I329" i="5"/>
  <c r="J329" i="5"/>
  <c r="K329" i="5"/>
  <c r="D330" i="5"/>
  <c r="E330" i="5"/>
  <c r="D331" i="5"/>
  <c r="E331" i="5"/>
  <c r="G331" i="5"/>
  <c r="F331" i="5"/>
  <c r="J331" i="5"/>
  <c r="K331" i="5"/>
  <c r="L331" i="5"/>
  <c r="D332" i="5"/>
  <c r="E332" i="5"/>
  <c r="F332" i="5"/>
  <c r="G332" i="5"/>
  <c r="H332" i="5"/>
  <c r="L332" i="5"/>
  <c r="D333" i="5"/>
  <c r="E333" i="5"/>
  <c r="D334" i="5"/>
  <c r="E334" i="5"/>
  <c r="F334" i="5"/>
  <c r="G334" i="5"/>
  <c r="H334" i="5"/>
  <c r="I334" i="5"/>
  <c r="J334" i="5"/>
  <c r="D335" i="5"/>
  <c r="E335" i="5"/>
  <c r="L335" i="5"/>
  <c r="F335" i="5"/>
  <c r="G335" i="5"/>
  <c r="H335" i="5"/>
  <c r="I335" i="5"/>
  <c r="J335" i="5"/>
  <c r="K335" i="5"/>
  <c r="D336" i="5"/>
  <c r="F336" i="5"/>
  <c r="E336" i="5"/>
  <c r="G336" i="5"/>
  <c r="H336" i="5"/>
  <c r="J336" i="5"/>
  <c r="K336" i="5"/>
  <c r="D337" i="5"/>
  <c r="F337" i="5"/>
  <c r="E337" i="5"/>
  <c r="G337" i="5"/>
  <c r="H337" i="5"/>
  <c r="I337" i="5"/>
  <c r="J337" i="5"/>
  <c r="K337" i="5"/>
  <c r="L337" i="5"/>
  <c r="D338" i="5"/>
  <c r="H338" i="5"/>
  <c r="E338" i="5"/>
  <c r="G338" i="5"/>
  <c r="F338" i="5"/>
  <c r="I338" i="5"/>
  <c r="J338" i="5"/>
  <c r="L338" i="5"/>
  <c r="D339" i="5"/>
  <c r="E339" i="5"/>
  <c r="D340" i="5"/>
  <c r="F340" i="5"/>
  <c r="E340" i="5"/>
  <c r="G340" i="5"/>
  <c r="H340" i="5"/>
  <c r="K340" i="5"/>
  <c r="L340" i="5"/>
  <c r="D341" i="5"/>
  <c r="J341" i="5"/>
  <c r="E341" i="5"/>
  <c r="F341" i="5"/>
  <c r="I341" i="5"/>
  <c r="D342" i="5"/>
  <c r="E342" i="5"/>
  <c r="G342" i="5"/>
  <c r="F342" i="5"/>
  <c r="H342" i="5"/>
  <c r="I342" i="5"/>
  <c r="J342" i="5"/>
  <c r="D343" i="5"/>
  <c r="E343" i="5"/>
  <c r="L343" i="5"/>
  <c r="F343" i="5"/>
  <c r="G343" i="5"/>
  <c r="H343" i="5"/>
  <c r="I343" i="5"/>
  <c r="J343" i="5"/>
  <c r="K343" i="5"/>
  <c r="D344" i="5"/>
  <c r="F344" i="5"/>
  <c r="E344" i="5"/>
  <c r="G344" i="5"/>
  <c r="H344" i="5"/>
  <c r="I344" i="5"/>
  <c r="J344" i="5"/>
  <c r="D345" i="5"/>
  <c r="E345" i="5"/>
  <c r="D346" i="5"/>
  <c r="H346" i="5"/>
  <c r="E346" i="5"/>
  <c r="G346" i="5"/>
  <c r="I346" i="5"/>
  <c r="J346" i="5"/>
  <c r="K346" i="5"/>
  <c r="L346" i="5"/>
  <c r="D347" i="5"/>
  <c r="E347" i="5"/>
  <c r="F347" i="5"/>
  <c r="G347" i="5"/>
  <c r="D348" i="5"/>
  <c r="L348" i="5"/>
  <c r="E348" i="5"/>
  <c r="G348" i="5"/>
  <c r="D349" i="5"/>
  <c r="J349" i="5"/>
  <c r="E349" i="5"/>
  <c r="G349" i="5"/>
  <c r="H349" i="5"/>
  <c r="I349" i="5"/>
  <c r="D350" i="5"/>
  <c r="E350" i="5"/>
  <c r="F350" i="5"/>
  <c r="H350" i="5"/>
  <c r="I350" i="5"/>
  <c r="J350" i="5"/>
  <c r="D351" i="5"/>
  <c r="E351" i="5"/>
  <c r="L351" i="5"/>
  <c r="F351" i="5"/>
  <c r="G351" i="5"/>
  <c r="H351" i="5"/>
  <c r="I351" i="5"/>
  <c r="J351" i="5"/>
  <c r="K351" i="5"/>
  <c r="D352" i="5"/>
  <c r="F352" i="5"/>
  <c r="E352" i="5"/>
  <c r="G352" i="5"/>
  <c r="H352" i="5"/>
  <c r="I352" i="5"/>
  <c r="J352" i="5"/>
  <c r="K352" i="5"/>
  <c r="L352" i="5"/>
  <c r="D353" i="5"/>
  <c r="F353" i="5"/>
  <c r="E353" i="5"/>
  <c r="H353" i="5"/>
  <c r="I353" i="5"/>
  <c r="D354" i="5"/>
  <c r="E354" i="5"/>
  <c r="G354" i="5"/>
  <c r="L354" i="5"/>
  <c r="D355" i="5"/>
  <c r="F355" i="5"/>
  <c r="E355" i="5"/>
  <c r="L355" i="5"/>
  <c r="G355" i="5"/>
  <c r="J355" i="5"/>
  <c r="K355" i="5"/>
  <c r="D356" i="5"/>
  <c r="E356" i="5"/>
  <c r="F356" i="5"/>
  <c r="D357" i="5"/>
  <c r="J357" i="5"/>
  <c r="E357" i="5"/>
  <c r="G357" i="5"/>
  <c r="F357" i="5"/>
  <c r="H357" i="5"/>
  <c r="I357" i="5"/>
  <c r="L357" i="5"/>
  <c r="D358" i="5"/>
  <c r="E358" i="5"/>
  <c r="F358" i="5"/>
  <c r="G358" i="5"/>
  <c r="H358" i="5"/>
  <c r="I358" i="5"/>
  <c r="J358" i="5"/>
  <c r="D359" i="5"/>
  <c r="E359" i="5"/>
  <c r="L359" i="5"/>
  <c r="F359" i="5"/>
  <c r="G359" i="5"/>
  <c r="H359" i="5"/>
  <c r="I359" i="5"/>
  <c r="J359" i="5"/>
  <c r="K359" i="5"/>
  <c r="D360" i="5"/>
  <c r="L360" i="5"/>
  <c r="E360" i="5"/>
  <c r="G360" i="5"/>
  <c r="D361" i="5"/>
  <c r="F361" i="5"/>
  <c r="E361" i="5"/>
  <c r="G361" i="5"/>
  <c r="I361" i="5"/>
  <c r="J361" i="5"/>
  <c r="K361" i="5"/>
  <c r="D362" i="5"/>
  <c r="E362" i="5"/>
  <c r="F362" i="5"/>
  <c r="D363" i="5"/>
  <c r="E363" i="5"/>
  <c r="G363" i="5"/>
  <c r="F363" i="5"/>
  <c r="J363" i="5"/>
  <c r="K363" i="5"/>
  <c r="L363" i="5"/>
  <c r="D364" i="5"/>
  <c r="E364" i="5"/>
  <c r="F364" i="5"/>
  <c r="G364" i="5"/>
  <c r="H364" i="5"/>
  <c r="D365" i="5"/>
  <c r="E365" i="5"/>
  <c r="D366" i="5"/>
  <c r="E366" i="5"/>
  <c r="F366" i="5"/>
  <c r="G366" i="5"/>
  <c r="H366" i="5"/>
  <c r="I366" i="5"/>
  <c r="J366" i="5"/>
  <c r="D367" i="5"/>
  <c r="E367" i="5"/>
  <c r="L367" i="5"/>
  <c r="F367" i="5"/>
  <c r="G367" i="5"/>
  <c r="H367" i="5"/>
  <c r="I367" i="5"/>
  <c r="J367" i="5"/>
  <c r="K367" i="5"/>
  <c r="D368" i="5"/>
  <c r="F368" i="5"/>
  <c r="E368" i="5"/>
  <c r="G368" i="5"/>
  <c r="H368" i="5"/>
  <c r="K368" i="5"/>
  <c r="D369" i="5"/>
  <c r="F369" i="5"/>
  <c r="E369" i="5"/>
  <c r="G369" i="5"/>
  <c r="H369" i="5"/>
  <c r="I369" i="5"/>
  <c r="J369" i="5"/>
  <c r="K369" i="5"/>
  <c r="L369" i="5"/>
  <c r="D370" i="5"/>
  <c r="H370" i="5"/>
  <c r="E370" i="5"/>
  <c r="G370" i="5"/>
  <c r="F370" i="5"/>
  <c r="I370" i="5"/>
  <c r="J370" i="5"/>
  <c r="D371" i="5"/>
  <c r="E371" i="5"/>
  <c r="D372" i="5"/>
  <c r="I372" i="5"/>
  <c r="E372" i="5"/>
  <c r="L372" i="5"/>
  <c r="H372" i="5"/>
  <c r="J372" i="5"/>
  <c r="K372" i="5"/>
  <c r="D373" i="5"/>
  <c r="E373" i="5"/>
  <c r="D374" i="5"/>
  <c r="I374" i="5"/>
  <c r="E374" i="5"/>
  <c r="K374" i="5"/>
  <c r="F374" i="5"/>
  <c r="G374" i="5"/>
  <c r="H374" i="5"/>
  <c r="J374" i="5"/>
  <c r="L374" i="5"/>
  <c r="D375" i="5"/>
  <c r="E375" i="5"/>
  <c r="L375" i="5"/>
  <c r="F375" i="5"/>
  <c r="H375" i="5"/>
  <c r="I375" i="5"/>
  <c r="J375" i="5"/>
  <c r="D376" i="5"/>
  <c r="E376" i="5"/>
  <c r="G376" i="5"/>
  <c r="J376" i="5"/>
  <c r="L376" i="5"/>
  <c r="D377" i="5"/>
  <c r="E377" i="5"/>
  <c r="G377" i="5"/>
  <c r="D378" i="5"/>
  <c r="L378" i="5"/>
  <c r="E378" i="5"/>
  <c r="G378" i="5"/>
  <c r="H378" i="5"/>
  <c r="I378" i="5"/>
  <c r="J378" i="5"/>
  <c r="D379" i="5"/>
  <c r="K379" i="5"/>
  <c r="E379" i="5"/>
  <c r="G379" i="5"/>
  <c r="D380" i="5"/>
  <c r="I380" i="5"/>
  <c r="E380" i="5"/>
  <c r="F380" i="5"/>
  <c r="D381" i="5"/>
  <c r="J381" i="5"/>
  <c r="E381" i="5"/>
  <c r="G381" i="5"/>
  <c r="H381" i="5"/>
  <c r="I381" i="5"/>
  <c r="K381" i="5"/>
  <c r="D382" i="5"/>
  <c r="E382" i="5"/>
  <c r="L382" i="5"/>
  <c r="D383" i="5"/>
  <c r="E383" i="5"/>
  <c r="F383" i="5"/>
  <c r="G383" i="5"/>
  <c r="H383" i="5"/>
  <c r="I383" i="5"/>
  <c r="J383" i="5"/>
  <c r="D384" i="5"/>
  <c r="J384" i="5"/>
  <c r="E384" i="5"/>
  <c r="G384" i="5"/>
  <c r="H384" i="5"/>
  <c r="I384" i="5"/>
  <c r="L384" i="5"/>
  <c r="D385" i="5"/>
  <c r="F385" i="5"/>
  <c r="E385" i="5"/>
  <c r="G385" i="5"/>
  <c r="H385" i="5"/>
  <c r="I385" i="5"/>
  <c r="J385" i="5"/>
  <c r="K385" i="5"/>
  <c r="L385" i="5"/>
  <c r="D386" i="5"/>
  <c r="E386" i="5"/>
  <c r="F386" i="5"/>
  <c r="D387" i="5"/>
  <c r="H387" i="5"/>
  <c r="E387" i="5"/>
  <c r="K387" i="5"/>
  <c r="G387" i="5"/>
  <c r="I387" i="5"/>
  <c r="J387" i="5"/>
  <c r="D388" i="5"/>
  <c r="K388" i="5"/>
  <c r="E388" i="5"/>
  <c r="G388" i="5"/>
  <c r="D389" i="5"/>
  <c r="J389" i="5"/>
  <c r="E389" i="5"/>
  <c r="F389" i="5"/>
  <c r="D390" i="5"/>
  <c r="F390" i="5"/>
  <c r="E390" i="5"/>
  <c r="K390" i="5"/>
  <c r="H390" i="5"/>
  <c r="I390" i="5"/>
  <c r="J390" i="5"/>
  <c r="D391" i="5"/>
  <c r="E391" i="5"/>
  <c r="L391" i="5"/>
  <c r="F391" i="5"/>
  <c r="G391" i="5"/>
  <c r="H391" i="5"/>
  <c r="I391" i="5"/>
  <c r="J391" i="5"/>
  <c r="K391" i="5"/>
  <c r="D392" i="5"/>
  <c r="E392" i="5"/>
  <c r="F392" i="5"/>
  <c r="G392" i="5"/>
  <c r="D393" i="5"/>
  <c r="F393" i="5"/>
  <c r="E393" i="5"/>
  <c r="K393" i="5"/>
  <c r="G393" i="5"/>
  <c r="H393" i="5"/>
  <c r="I393" i="5"/>
  <c r="L393" i="5"/>
  <c r="D394" i="5"/>
  <c r="E394" i="5"/>
  <c r="G394" i="5"/>
  <c r="F394" i="5"/>
  <c r="H394" i="5"/>
  <c r="I394" i="5"/>
  <c r="J394" i="5"/>
  <c r="K394" i="5"/>
  <c r="L394" i="5"/>
  <c r="D395" i="5"/>
  <c r="E395" i="5"/>
  <c r="F395" i="5"/>
  <c r="D396" i="5"/>
  <c r="I396" i="5"/>
  <c r="E396" i="5"/>
  <c r="K396" i="5"/>
  <c r="G396" i="5"/>
  <c r="H396" i="5"/>
  <c r="J396" i="5"/>
  <c r="D397" i="5"/>
  <c r="K397" i="5"/>
  <c r="E397" i="5"/>
  <c r="G397" i="5"/>
  <c r="D398" i="5"/>
  <c r="H398" i="5"/>
  <c r="E398" i="5"/>
  <c r="F398" i="5"/>
  <c r="G398" i="5"/>
  <c r="J398" i="5"/>
  <c r="D399" i="5"/>
  <c r="E399" i="5"/>
  <c r="L399" i="5"/>
  <c r="F399" i="5"/>
  <c r="G399" i="5"/>
  <c r="H399" i="5"/>
  <c r="I399" i="5"/>
  <c r="J399" i="5"/>
  <c r="K399" i="5"/>
  <c r="D400" i="5"/>
  <c r="E400" i="5"/>
  <c r="F400" i="5"/>
  <c r="G400" i="5"/>
  <c r="H400" i="5"/>
  <c r="I400" i="5"/>
  <c r="J400" i="5"/>
  <c r="K400" i="5"/>
  <c r="L400" i="5"/>
  <c r="D401" i="5"/>
  <c r="E401" i="5"/>
  <c r="L401" i="5"/>
  <c r="D402" i="5"/>
  <c r="J402" i="5"/>
  <c r="E402" i="5"/>
  <c r="G402" i="5"/>
  <c r="F402" i="5"/>
  <c r="H402" i="5"/>
  <c r="I402" i="5"/>
  <c r="L402" i="5"/>
  <c r="D403" i="5"/>
  <c r="H403" i="5"/>
  <c r="E403" i="5"/>
  <c r="G403" i="5"/>
  <c r="F403" i="5"/>
  <c r="I403" i="5"/>
  <c r="J403" i="5"/>
  <c r="K403" i="5"/>
  <c r="L403" i="5"/>
  <c r="D404" i="5"/>
  <c r="E404" i="5"/>
  <c r="F404" i="5"/>
  <c r="J404" i="5"/>
  <c r="D405" i="5"/>
  <c r="H405" i="5"/>
  <c r="E405" i="5"/>
  <c r="G405" i="5"/>
  <c r="D406" i="5"/>
  <c r="J406" i="5"/>
  <c r="E406" i="5"/>
  <c r="G406" i="5"/>
  <c r="D407" i="5"/>
  <c r="E407" i="5"/>
  <c r="F407" i="5"/>
  <c r="H407" i="5"/>
  <c r="I407" i="5"/>
  <c r="J407" i="5"/>
  <c r="D408" i="5"/>
  <c r="I408" i="5"/>
  <c r="E408" i="5"/>
  <c r="F408" i="5"/>
  <c r="G408" i="5"/>
  <c r="H408" i="5"/>
  <c r="J408" i="5"/>
  <c r="K408" i="5"/>
  <c r="L408" i="5"/>
  <c r="D409" i="5"/>
  <c r="F409" i="5"/>
  <c r="E409" i="5"/>
  <c r="H409" i="5"/>
  <c r="I409" i="5"/>
  <c r="J409" i="5"/>
  <c r="D410" i="5"/>
  <c r="E410" i="5"/>
  <c r="I410" i="5"/>
  <c r="D411" i="5"/>
  <c r="H411" i="5"/>
  <c r="E411" i="5"/>
  <c r="K411" i="5"/>
  <c r="F411" i="5"/>
  <c r="G411" i="5"/>
  <c r="I411" i="5"/>
  <c r="L411" i="5"/>
  <c r="D412" i="5"/>
  <c r="I412" i="5"/>
  <c r="E412" i="5"/>
  <c r="G412" i="5"/>
  <c r="F412" i="5"/>
  <c r="H412" i="5"/>
  <c r="J412" i="5"/>
  <c r="K412" i="5"/>
  <c r="L412" i="5"/>
  <c r="D413" i="5"/>
  <c r="E413" i="5"/>
  <c r="F413" i="5"/>
  <c r="D414" i="5"/>
  <c r="E414" i="5"/>
  <c r="G414" i="5"/>
  <c r="H414" i="5"/>
  <c r="D415" i="5"/>
  <c r="E415" i="5"/>
  <c r="L415" i="5"/>
  <c r="F415" i="5"/>
  <c r="H415" i="5"/>
  <c r="I415" i="5"/>
  <c r="J415" i="5"/>
  <c r="K415" i="5"/>
  <c r="D416" i="5"/>
  <c r="E416" i="5"/>
  <c r="G416" i="5"/>
  <c r="D417" i="5"/>
  <c r="F417" i="5"/>
  <c r="E417" i="5"/>
  <c r="G417" i="5"/>
  <c r="H417" i="5"/>
  <c r="D418" i="5"/>
  <c r="F418" i="5"/>
  <c r="E418" i="5"/>
  <c r="K418" i="5"/>
  <c r="H418" i="5"/>
  <c r="I418" i="5"/>
  <c r="J418" i="5"/>
  <c r="D419" i="5"/>
  <c r="E419" i="5"/>
  <c r="D420" i="5"/>
  <c r="I420" i="5"/>
  <c r="E420" i="5"/>
  <c r="K420" i="5"/>
  <c r="F420" i="5"/>
  <c r="G420" i="5"/>
  <c r="H420" i="5"/>
  <c r="L420" i="5"/>
  <c r="D421" i="5"/>
  <c r="J421" i="5"/>
  <c r="E421" i="5"/>
  <c r="G421" i="5"/>
  <c r="F421" i="5"/>
  <c r="H421" i="5"/>
  <c r="I421" i="5"/>
  <c r="K421" i="5"/>
  <c r="L421" i="5"/>
  <c r="D422" i="5"/>
  <c r="E422" i="5"/>
  <c r="D423" i="5"/>
  <c r="E423" i="5"/>
  <c r="L423" i="5"/>
  <c r="F423" i="5"/>
  <c r="G423" i="5"/>
  <c r="H423" i="5"/>
  <c r="I423" i="5"/>
  <c r="J423" i="5"/>
  <c r="K423" i="5"/>
  <c r="D424" i="5"/>
  <c r="K424" i="5"/>
  <c r="E424" i="5"/>
  <c r="G424" i="5"/>
  <c r="H424" i="5"/>
  <c r="I424" i="5"/>
  <c r="J424" i="5"/>
  <c r="L424" i="5"/>
  <c r="D425" i="5"/>
  <c r="E425" i="5"/>
  <c r="G425" i="5"/>
  <c r="H425" i="5"/>
  <c r="K425" i="5"/>
  <c r="D426" i="5"/>
  <c r="I426" i="5"/>
  <c r="E426" i="5"/>
  <c r="F426" i="5"/>
  <c r="H426" i="5"/>
  <c r="K426" i="5"/>
  <c r="D427" i="5"/>
  <c r="H427" i="5"/>
  <c r="E427" i="5"/>
  <c r="I427" i="5"/>
  <c r="J427" i="5"/>
  <c r="K427" i="5"/>
  <c r="D428" i="5"/>
  <c r="E428" i="5"/>
  <c r="G428" i="5"/>
  <c r="J428" i="5"/>
  <c r="K428" i="5"/>
  <c r="D429" i="5"/>
  <c r="H429" i="5"/>
  <c r="E429" i="5"/>
  <c r="K429" i="5"/>
  <c r="L429" i="5"/>
  <c r="D430" i="5"/>
  <c r="I430" i="5"/>
  <c r="E430" i="5"/>
  <c r="F430" i="5"/>
  <c r="L430" i="5"/>
  <c r="D431" i="5"/>
  <c r="H431" i="5"/>
  <c r="E431" i="5"/>
  <c r="G431" i="5"/>
  <c r="F431" i="5"/>
  <c r="J431" i="5"/>
  <c r="D432" i="5"/>
  <c r="I432" i="5"/>
  <c r="E432" i="5"/>
  <c r="F432" i="5"/>
  <c r="G432" i="5"/>
  <c r="H432" i="5"/>
  <c r="J432" i="5"/>
  <c r="K432" i="5"/>
  <c r="D433" i="5"/>
  <c r="E433" i="5"/>
  <c r="G433" i="5"/>
  <c r="I433" i="5"/>
  <c r="L433" i="5"/>
  <c r="D434" i="5"/>
  <c r="F434" i="5"/>
  <c r="E434" i="5"/>
  <c r="H434" i="5"/>
  <c r="I434" i="5"/>
  <c r="J434" i="5"/>
  <c r="D435" i="5"/>
  <c r="E435" i="5"/>
  <c r="L435" i="5"/>
  <c r="F435" i="5"/>
  <c r="H435" i="5"/>
  <c r="I435" i="5"/>
  <c r="J435" i="5"/>
  <c r="K435" i="5"/>
  <c r="D436" i="5"/>
  <c r="J436" i="5"/>
  <c r="E436" i="5"/>
  <c r="G436" i="5"/>
  <c r="L436" i="5"/>
  <c r="D437" i="5"/>
  <c r="H437" i="5"/>
  <c r="E437" i="5"/>
  <c r="L437" i="5"/>
  <c r="D438" i="5"/>
  <c r="E438" i="5"/>
  <c r="L438" i="5"/>
  <c r="F438" i="5"/>
  <c r="I438" i="5"/>
  <c r="D439" i="5"/>
  <c r="H439" i="5"/>
  <c r="E439" i="5"/>
  <c r="G439" i="5"/>
  <c r="F439" i="5"/>
  <c r="J439" i="5"/>
  <c r="D440" i="5"/>
  <c r="I440" i="5"/>
  <c r="E440" i="5"/>
  <c r="F440" i="5"/>
  <c r="G440" i="5"/>
  <c r="H440" i="5"/>
  <c r="J440" i="5"/>
  <c r="K440" i="5"/>
  <c r="D441" i="5"/>
  <c r="E441" i="5"/>
  <c r="G441" i="5"/>
  <c r="H441" i="5"/>
  <c r="I441" i="5"/>
  <c r="D442" i="5"/>
  <c r="F442" i="5"/>
  <c r="E442" i="5"/>
  <c r="H442" i="5"/>
  <c r="I442" i="5"/>
  <c r="J442" i="5"/>
  <c r="D443" i="5"/>
  <c r="E443" i="5"/>
  <c r="L443" i="5"/>
  <c r="F443" i="5"/>
  <c r="H443" i="5"/>
  <c r="I443" i="5"/>
  <c r="J443" i="5"/>
  <c r="K443" i="5"/>
  <c r="D444" i="5"/>
  <c r="J444" i="5"/>
  <c r="E444" i="5"/>
  <c r="G444" i="5"/>
  <c r="D445" i="5"/>
  <c r="K445" i="5"/>
  <c r="E445" i="5"/>
  <c r="H445" i="5"/>
  <c r="D446" i="5"/>
  <c r="E446" i="5"/>
  <c r="L446" i="5"/>
  <c r="D447" i="5"/>
  <c r="H447" i="5"/>
  <c r="E447" i="5"/>
  <c r="F447" i="5"/>
  <c r="G447" i="5"/>
  <c r="J447" i="5"/>
  <c r="D448" i="5"/>
  <c r="I448" i="5"/>
  <c r="E448" i="5"/>
  <c r="F448" i="5"/>
  <c r="G448" i="5"/>
  <c r="H448" i="5"/>
  <c r="J448" i="5"/>
  <c r="K448" i="5"/>
  <c r="D449" i="5"/>
  <c r="H449" i="5"/>
  <c r="E449" i="5"/>
  <c r="G449" i="5"/>
  <c r="L449" i="5"/>
  <c r="D450" i="5"/>
  <c r="F450" i="5"/>
  <c r="E450" i="5"/>
  <c r="H450" i="5"/>
  <c r="I450" i="5"/>
  <c r="J450" i="5"/>
  <c r="D451" i="5"/>
  <c r="E451" i="5"/>
  <c r="L451" i="5"/>
  <c r="F451" i="5"/>
  <c r="H451" i="5"/>
  <c r="I451" i="5"/>
  <c r="J451" i="5"/>
  <c r="K451" i="5"/>
  <c r="D452" i="5"/>
  <c r="E452" i="5"/>
  <c r="G452" i="5"/>
  <c r="K452" i="5"/>
  <c r="L452" i="5"/>
  <c r="D453" i="5"/>
  <c r="E453" i="5"/>
  <c r="H453" i="5"/>
  <c r="D454" i="5"/>
  <c r="E454" i="5"/>
  <c r="F454" i="5"/>
  <c r="I454" i="5"/>
  <c r="D455" i="5"/>
  <c r="H455" i="5"/>
  <c r="E455" i="5"/>
  <c r="F455" i="5"/>
  <c r="G455" i="5"/>
  <c r="J455" i="5"/>
  <c r="D456" i="5"/>
  <c r="I456" i="5"/>
  <c r="E456" i="5"/>
  <c r="F456" i="5"/>
  <c r="G456" i="5"/>
  <c r="H456" i="5"/>
  <c r="J456" i="5"/>
  <c r="K456" i="5"/>
  <c r="D457" i="5"/>
  <c r="H457" i="5"/>
  <c r="E457" i="5"/>
  <c r="G457" i="5"/>
  <c r="D458" i="5"/>
  <c r="F458" i="5"/>
  <c r="E458" i="5"/>
  <c r="H458" i="5"/>
  <c r="I458" i="5"/>
  <c r="J458" i="5"/>
  <c r="D459" i="5"/>
  <c r="E459" i="5"/>
  <c r="L459" i="5"/>
  <c r="F459" i="5"/>
  <c r="H459" i="5"/>
  <c r="I459" i="5"/>
  <c r="J459" i="5"/>
  <c r="K459" i="5"/>
  <c r="D460" i="5"/>
  <c r="E460" i="5"/>
  <c r="G460" i="5"/>
  <c r="J460" i="5"/>
  <c r="K460" i="5"/>
  <c r="D461" i="5"/>
  <c r="H461" i="5"/>
  <c r="E461" i="5"/>
  <c r="K461" i="5"/>
  <c r="L461" i="5"/>
  <c r="D462" i="5"/>
  <c r="E462" i="5"/>
  <c r="F462" i="5"/>
  <c r="I462" i="5"/>
  <c r="L462" i="5"/>
  <c r="D463" i="5"/>
  <c r="H463" i="5"/>
  <c r="E463" i="5"/>
  <c r="G463" i="5"/>
  <c r="F463" i="5"/>
  <c r="J463" i="5"/>
  <c r="D464" i="5"/>
  <c r="I464" i="5"/>
  <c r="E464" i="5"/>
  <c r="F464" i="5"/>
  <c r="G464" i="5"/>
  <c r="H464" i="5"/>
  <c r="J464" i="5"/>
  <c r="K464" i="5"/>
  <c r="D465" i="5"/>
  <c r="E465" i="5"/>
  <c r="G465" i="5"/>
  <c r="I465" i="5"/>
  <c r="D466" i="5"/>
  <c r="F466" i="5"/>
  <c r="E466" i="5"/>
  <c r="H466" i="5"/>
  <c r="I466" i="5"/>
  <c r="J466" i="5"/>
  <c r="D467" i="5"/>
  <c r="E467" i="5"/>
  <c r="L467" i="5"/>
  <c r="F467" i="5"/>
  <c r="H467" i="5"/>
  <c r="I467" i="5"/>
  <c r="J467" i="5"/>
  <c r="K467" i="5"/>
  <c r="D468" i="5"/>
  <c r="J468" i="5"/>
  <c r="E468" i="5"/>
  <c r="G468" i="5"/>
  <c r="L468" i="5"/>
  <c r="D469" i="5"/>
  <c r="H469" i="5"/>
  <c r="E469" i="5"/>
  <c r="D470" i="5"/>
  <c r="E470" i="5"/>
  <c r="L470" i="5"/>
  <c r="F470" i="5"/>
  <c r="I470" i="5"/>
  <c r="D471" i="5"/>
  <c r="H471" i="5"/>
  <c r="E471" i="5"/>
  <c r="G471" i="5"/>
  <c r="F471" i="5"/>
  <c r="J471" i="5"/>
  <c r="D472" i="5"/>
  <c r="I472" i="5"/>
  <c r="E472" i="5"/>
  <c r="F472" i="5"/>
  <c r="G472" i="5"/>
  <c r="H472" i="5"/>
  <c r="J472" i="5"/>
  <c r="K472" i="5"/>
  <c r="D473" i="5"/>
  <c r="E473" i="5"/>
  <c r="G473" i="5"/>
  <c r="H473" i="5"/>
  <c r="I473" i="5"/>
  <c r="D474" i="5"/>
  <c r="F474" i="5"/>
  <c r="E474" i="5"/>
  <c r="H474" i="5"/>
  <c r="I474" i="5"/>
  <c r="J474" i="5"/>
  <c r="D475" i="5"/>
  <c r="E475" i="5"/>
  <c r="L475" i="5"/>
  <c r="F475" i="5"/>
  <c r="H475" i="5"/>
  <c r="I475" i="5"/>
  <c r="J475" i="5"/>
  <c r="K475" i="5"/>
  <c r="D476" i="5"/>
  <c r="J476" i="5"/>
  <c r="E476" i="5"/>
  <c r="G476" i="5"/>
  <c r="D477" i="5"/>
  <c r="H477" i="5"/>
  <c r="E477" i="5"/>
  <c r="D478" i="5"/>
  <c r="E478" i="5"/>
  <c r="L478" i="5"/>
  <c r="D479" i="5"/>
  <c r="H479" i="5"/>
  <c r="E479" i="5"/>
  <c r="G479" i="5"/>
  <c r="F479" i="5"/>
  <c r="J479" i="5"/>
  <c r="D480" i="5"/>
  <c r="I480" i="5"/>
  <c r="E480" i="5"/>
  <c r="F480" i="5"/>
  <c r="G480" i="5"/>
  <c r="H480" i="5"/>
  <c r="J480" i="5"/>
  <c r="K480" i="5"/>
  <c r="D481" i="5"/>
  <c r="H481" i="5"/>
  <c r="E481" i="5"/>
  <c r="G481" i="5"/>
  <c r="L481" i="5"/>
  <c r="D482" i="5"/>
  <c r="F482" i="5"/>
  <c r="E482" i="5"/>
  <c r="H482" i="5"/>
  <c r="I482" i="5"/>
  <c r="J482" i="5"/>
  <c r="D483" i="5"/>
  <c r="E483" i="5"/>
  <c r="L483" i="5"/>
  <c r="F483" i="5"/>
  <c r="H483" i="5"/>
  <c r="I483" i="5"/>
  <c r="J483" i="5"/>
  <c r="K483" i="5"/>
  <c r="D484" i="5"/>
  <c r="E484" i="5"/>
  <c r="G484" i="5"/>
  <c r="K484" i="5"/>
  <c r="D485" i="5"/>
  <c r="E485" i="5"/>
  <c r="H485" i="5"/>
  <c r="D486" i="5"/>
  <c r="E486" i="5"/>
  <c r="F486" i="5"/>
  <c r="I486" i="5"/>
  <c r="D487" i="5"/>
  <c r="H487" i="5"/>
  <c r="E487" i="5"/>
  <c r="F487" i="5"/>
  <c r="G487" i="5"/>
  <c r="J487" i="5"/>
  <c r="D488" i="5"/>
  <c r="I488" i="5"/>
  <c r="E488" i="5"/>
  <c r="F488" i="5"/>
  <c r="G488" i="5"/>
  <c r="H488" i="5"/>
  <c r="J488" i="5"/>
  <c r="K488" i="5"/>
  <c r="D489" i="5"/>
  <c r="H489" i="5"/>
  <c r="E489" i="5"/>
  <c r="G489" i="5"/>
  <c r="D490" i="5"/>
  <c r="F490" i="5"/>
  <c r="E490" i="5"/>
  <c r="H490" i="5"/>
  <c r="I490" i="5"/>
  <c r="J490" i="5"/>
  <c r="D491" i="5"/>
  <c r="E491" i="5"/>
  <c r="L491" i="5"/>
  <c r="F491" i="5"/>
  <c r="H491" i="5"/>
  <c r="I491" i="5"/>
  <c r="J491" i="5"/>
  <c r="K491" i="5"/>
  <c r="D492" i="5"/>
  <c r="E492" i="5"/>
  <c r="G492" i="5"/>
  <c r="J492" i="5"/>
  <c r="K492" i="5"/>
  <c r="D493" i="5"/>
  <c r="H493" i="5"/>
  <c r="E493" i="5"/>
  <c r="K493" i="5"/>
  <c r="L493" i="5"/>
  <c r="D494" i="5"/>
  <c r="E494" i="5"/>
  <c r="F494" i="5"/>
  <c r="I494" i="5"/>
  <c r="L494" i="5"/>
  <c r="D495" i="5"/>
  <c r="H495" i="5"/>
  <c r="E495" i="5"/>
  <c r="K495" i="5"/>
  <c r="F495" i="5"/>
  <c r="J495" i="5"/>
  <c r="L495" i="5"/>
  <c r="D496" i="5"/>
  <c r="I496" i="5"/>
  <c r="E496" i="5"/>
  <c r="F496" i="5"/>
  <c r="G496" i="5"/>
  <c r="H496" i="5"/>
  <c r="J496" i="5"/>
  <c r="D497" i="5"/>
  <c r="J497" i="5"/>
  <c r="E497" i="5"/>
  <c r="G497" i="5"/>
  <c r="L497" i="5"/>
  <c r="D498" i="5"/>
  <c r="F498" i="5"/>
  <c r="E498" i="5"/>
  <c r="G498" i="5"/>
  <c r="H498" i="5"/>
  <c r="I498" i="5"/>
  <c r="L498" i="5"/>
  <c r="D499" i="5"/>
  <c r="E499" i="5"/>
  <c r="F499" i="5"/>
  <c r="H499" i="5"/>
  <c r="I499" i="5"/>
  <c r="J499" i="5"/>
  <c r="K499" i="5"/>
  <c r="D500" i="5"/>
  <c r="H500" i="5"/>
  <c r="E500" i="5"/>
  <c r="G500" i="5"/>
  <c r="I500" i="5"/>
  <c r="D501" i="5"/>
  <c r="H501" i="5"/>
  <c r="E501" i="5"/>
  <c r="G501" i="5"/>
  <c r="D502" i="5"/>
  <c r="J502" i="5"/>
  <c r="E502" i="5"/>
  <c r="F502" i="5"/>
  <c r="H502" i="5"/>
  <c r="I502" i="5"/>
  <c r="K502" i="5"/>
  <c r="D503" i="5"/>
  <c r="H503" i="5"/>
  <c r="E503" i="5"/>
  <c r="F503" i="5"/>
  <c r="I503" i="5"/>
  <c r="D504" i="5"/>
  <c r="I504" i="5"/>
  <c r="E504" i="5"/>
  <c r="L504" i="5"/>
  <c r="F504" i="5"/>
  <c r="G504" i="5"/>
  <c r="H504" i="5"/>
  <c r="J504" i="5"/>
  <c r="K504" i="5"/>
  <c r="D505" i="5"/>
  <c r="J505" i="5"/>
  <c r="E505" i="5"/>
  <c r="F505" i="5"/>
  <c r="G505" i="5"/>
  <c r="H505" i="5"/>
  <c r="K505" i="5"/>
  <c r="L505" i="5"/>
  <c r="D506" i="5"/>
  <c r="F506" i="5"/>
  <c r="E506" i="5"/>
  <c r="G506" i="5"/>
  <c r="J506" i="5"/>
  <c r="L506" i="5"/>
  <c r="D507" i="5"/>
  <c r="E507" i="5"/>
  <c r="F507" i="5"/>
  <c r="H507" i="5"/>
  <c r="I507" i="5"/>
  <c r="J507" i="5"/>
  <c r="D508" i="5"/>
  <c r="H508" i="5"/>
  <c r="E508" i="5"/>
  <c r="G508" i="5"/>
  <c r="J508" i="5"/>
  <c r="K508" i="5"/>
  <c r="D509" i="5"/>
  <c r="E509" i="5"/>
  <c r="J509" i="5"/>
  <c r="D510" i="5"/>
  <c r="J510" i="5"/>
  <c r="E510" i="5"/>
  <c r="K510" i="5"/>
  <c r="F510" i="5"/>
  <c r="H510" i="5"/>
  <c r="I510" i="5"/>
  <c r="L510" i="5"/>
  <c r="D511" i="5"/>
  <c r="H511" i="5"/>
  <c r="E511" i="5"/>
  <c r="G511" i="5"/>
  <c r="I511" i="5"/>
  <c r="L511" i="5"/>
  <c r="D512" i="5"/>
  <c r="I512" i="5"/>
  <c r="E512" i="5"/>
  <c r="L512" i="5"/>
  <c r="F512" i="5"/>
  <c r="G512" i="5"/>
  <c r="H512" i="5"/>
  <c r="J512" i="5"/>
  <c r="K512" i="5"/>
  <c r="D513" i="5"/>
  <c r="J513" i="5"/>
  <c r="E513" i="5"/>
  <c r="G513" i="5"/>
  <c r="H513" i="5"/>
  <c r="K513" i="5"/>
  <c r="D514" i="5"/>
  <c r="F514" i="5"/>
  <c r="E514" i="5"/>
  <c r="G514" i="5"/>
  <c r="D515" i="5"/>
  <c r="E515" i="5"/>
  <c r="F515" i="5"/>
  <c r="H515" i="5"/>
  <c r="I515" i="5"/>
  <c r="J515" i="5"/>
  <c r="K515" i="5"/>
  <c r="D516" i="5"/>
  <c r="H516" i="5"/>
  <c r="E516" i="5"/>
  <c r="G516" i="5"/>
  <c r="L516" i="5"/>
  <c r="D517" i="5"/>
  <c r="E517" i="5"/>
  <c r="K517" i="5"/>
  <c r="H517" i="5"/>
  <c r="J517" i="5"/>
  <c r="L517" i="5"/>
  <c r="D518" i="5"/>
  <c r="E518" i="5"/>
  <c r="K518" i="5"/>
  <c r="D519" i="5"/>
  <c r="H519" i="5"/>
  <c r="E519" i="5"/>
  <c r="G519" i="5"/>
  <c r="J519" i="5"/>
  <c r="L519" i="5"/>
  <c r="D520" i="5"/>
  <c r="I520" i="5"/>
  <c r="E520" i="5"/>
  <c r="F520" i="5"/>
  <c r="H520" i="5"/>
  <c r="J520" i="5"/>
  <c r="D521" i="5"/>
  <c r="J521" i="5"/>
  <c r="E521" i="5"/>
  <c r="G521" i="5"/>
  <c r="I521" i="5"/>
  <c r="K521" i="5"/>
  <c r="D522" i="5"/>
  <c r="F522" i="5"/>
  <c r="E522" i="5"/>
  <c r="I522" i="5"/>
  <c r="D523" i="5"/>
  <c r="E523" i="5"/>
  <c r="F523" i="5"/>
  <c r="H523" i="5"/>
  <c r="I523" i="5"/>
  <c r="J523" i="5"/>
  <c r="K523" i="5"/>
  <c r="D524" i="5"/>
  <c r="H524" i="5"/>
  <c r="E524" i="5"/>
  <c r="F524" i="5"/>
  <c r="G524" i="5"/>
  <c r="I524" i="5"/>
  <c r="K524" i="5"/>
  <c r="L524" i="5"/>
  <c r="D525" i="5"/>
  <c r="H525" i="5"/>
  <c r="E525" i="5"/>
  <c r="G525" i="5"/>
  <c r="K525" i="5"/>
  <c r="L525" i="5"/>
  <c r="D526" i="5"/>
  <c r="J526" i="5"/>
  <c r="E526" i="5"/>
  <c r="F526" i="5"/>
  <c r="H526" i="5"/>
  <c r="K526" i="5"/>
  <c r="D527" i="5"/>
  <c r="H527" i="5"/>
  <c r="E527" i="5"/>
  <c r="G527" i="5"/>
  <c r="D528" i="5"/>
  <c r="I528" i="5"/>
  <c r="E528" i="5"/>
  <c r="L528" i="5"/>
  <c r="F528" i="5"/>
  <c r="G528" i="5"/>
  <c r="H528" i="5"/>
  <c r="J528" i="5"/>
  <c r="K528" i="5"/>
  <c r="D529" i="5"/>
  <c r="J529" i="5"/>
  <c r="E529" i="5"/>
  <c r="G529" i="5"/>
  <c r="L529" i="5"/>
  <c r="D530" i="5"/>
  <c r="F530" i="5"/>
  <c r="E530" i="5"/>
  <c r="G530" i="5"/>
  <c r="H530" i="5"/>
  <c r="I530" i="5"/>
  <c r="L530" i="5"/>
  <c r="D531" i="5"/>
  <c r="E531" i="5"/>
  <c r="F531" i="5"/>
  <c r="H531" i="5"/>
  <c r="I531" i="5"/>
  <c r="J531" i="5"/>
  <c r="K531" i="5"/>
  <c r="D532" i="5"/>
  <c r="H532" i="5"/>
  <c r="E532" i="5"/>
  <c r="G532" i="5"/>
  <c r="I532" i="5"/>
  <c r="K532" i="5"/>
  <c r="D533" i="5"/>
  <c r="H533" i="5"/>
  <c r="E533" i="5"/>
  <c r="G533" i="5"/>
  <c r="D534" i="5"/>
  <c r="J534" i="5"/>
  <c r="E534" i="5"/>
  <c r="F534" i="5"/>
  <c r="H534" i="5"/>
  <c r="I534" i="5"/>
  <c r="K534" i="5"/>
  <c r="D535" i="5"/>
  <c r="H535" i="5"/>
  <c r="E535" i="5"/>
  <c r="F535" i="5"/>
  <c r="I535" i="5"/>
  <c r="D536" i="5"/>
  <c r="I536" i="5"/>
  <c r="E536" i="5"/>
  <c r="L536" i="5"/>
  <c r="F536" i="5"/>
  <c r="G536" i="5"/>
  <c r="H536" i="5"/>
  <c r="J536" i="5"/>
  <c r="K536" i="5"/>
  <c r="D537" i="5"/>
  <c r="J537" i="5"/>
  <c r="E537" i="5"/>
  <c r="F537" i="5"/>
  <c r="G537" i="5"/>
  <c r="H537" i="5"/>
  <c r="K537" i="5"/>
  <c r="L537" i="5"/>
  <c r="D538" i="5"/>
  <c r="J538" i="5"/>
  <c r="E538" i="5"/>
  <c r="K538" i="5"/>
  <c r="F538" i="5"/>
  <c r="H538" i="5"/>
  <c r="I538" i="5"/>
  <c r="L538" i="5"/>
  <c r="D539" i="5"/>
  <c r="E539" i="5"/>
  <c r="L539" i="5"/>
  <c r="F539" i="5"/>
  <c r="H539" i="5"/>
  <c r="I539" i="5"/>
  <c r="J539" i="5"/>
  <c r="K539" i="5"/>
  <c r="D540" i="5"/>
  <c r="L540" i="5"/>
  <c r="E540" i="5"/>
  <c r="G540" i="5"/>
  <c r="D541" i="5"/>
  <c r="I541" i="5"/>
  <c r="E541" i="5"/>
  <c r="F541" i="5"/>
  <c r="H541" i="5"/>
  <c r="J541" i="5"/>
  <c r="D542" i="5"/>
  <c r="H542" i="5"/>
  <c r="E542" i="5"/>
  <c r="F542" i="5"/>
  <c r="G542" i="5"/>
  <c r="I542" i="5"/>
  <c r="K542" i="5"/>
  <c r="L542" i="5"/>
  <c r="D543" i="5"/>
  <c r="I543" i="5"/>
  <c r="E543" i="5"/>
  <c r="K543" i="5"/>
  <c r="G543" i="5"/>
  <c r="H543" i="5"/>
  <c r="J543" i="5"/>
  <c r="L543" i="5"/>
  <c r="D544" i="5"/>
  <c r="J544" i="5"/>
  <c r="E544" i="5"/>
  <c r="F544" i="5"/>
  <c r="H544" i="5"/>
  <c r="I544" i="5"/>
  <c r="K544" i="5"/>
  <c r="D545" i="5"/>
  <c r="F545" i="5"/>
  <c r="E545" i="5"/>
  <c r="K545" i="5"/>
  <c r="G545" i="5"/>
  <c r="I545" i="5"/>
  <c r="J545" i="5"/>
  <c r="L545" i="5"/>
  <c r="D546" i="5"/>
  <c r="E546" i="5"/>
  <c r="L546" i="5"/>
  <c r="F546" i="5"/>
  <c r="H546" i="5"/>
  <c r="I546" i="5"/>
  <c r="J546" i="5"/>
  <c r="K546" i="5"/>
  <c r="D547" i="5"/>
  <c r="F547" i="5"/>
  <c r="E547" i="5"/>
  <c r="G547" i="5"/>
  <c r="K547" i="5"/>
  <c r="L547" i="5"/>
  <c r="D548" i="5"/>
  <c r="E548" i="5"/>
  <c r="G548" i="5"/>
  <c r="L548" i="5"/>
  <c r="D549" i="5"/>
  <c r="I549" i="5"/>
  <c r="E549" i="5"/>
  <c r="F549" i="5"/>
  <c r="H549" i="5"/>
  <c r="J549" i="5"/>
  <c r="D550" i="5"/>
  <c r="H550" i="5"/>
  <c r="E550" i="5"/>
  <c r="F550" i="5"/>
  <c r="G550" i="5"/>
  <c r="I550" i="5"/>
  <c r="K550" i="5"/>
  <c r="L550" i="5"/>
  <c r="D551" i="5"/>
  <c r="I551" i="5"/>
  <c r="E551" i="5"/>
  <c r="K551" i="5"/>
  <c r="G551" i="5"/>
  <c r="H551" i="5"/>
  <c r="J551" i="5"/>
  <c r="L551" i="5"/>
  <c r="D552" i="5"/>
  <c r="J552" i="5"/>
  <c r="E552" i="5"/>
  <c r="F552" i="5"/>
  <c r="H552" i="5"/>
  <c r="I552" i="5"/>
  <c r="K552" i="5"/>
  <c r="D553" i="5"/>
  <c r="F553" i="5"/>
  <c r="E553" i="5"/>
  <c r="K553" i="5"/>
  <c r="G553" i="5"/>
  <c r="I553" i="5"/>
  <c r="J553" i="5"/>
  <c r="L553" i="5"/>
  <c r="D554" i="5"/>
  <c r="E554" i="5"/>
  <c r="L554" i="5"/>
  <c r="F554" i="5"/>
  <c r="H554" i="5"/>
  <c r="I554" i="5"/>
  <c r="J554" i="5"/>
  <c r="K554" i="5"/>
  <c r="D555" i="5"/>
  <c r="F555" i="5"/>
  <c r="E555" i="5"/>
  <c r="G555" i="5"/>
  <c r="K555" i="5"/>
  <c r="L555" i="5"/>
  <c r="D556" i="5"/>
  <c r="L556" i="5"/>
  <c r="E556" i="5"/>
  <c r="G556" i="5"/>
  <c r="D557" i="5"/>
  <c r="I557" i="5"/>
  <c r="E557" i="5"/>
  <c r="F557" i="5"/>
  <c r="H557" i="5"/>
  <c r="J557" i="5"/>
  <c r="D558" i="5"/>
  <c r="H558" i="5"/>
  <c r="E558" i="5"/>
  <c r="F558" i="5"/>
  <c r="G558" i="5"/>
  <c r="I558" i="5"/>
  <c r="K558" i="5"/>
  <c r="L558" i="5"/>
  <c r="D559" i="5"/>
  <c r="I559" i="5"/>
  <c r="E559" i="5"/>
  <c r="K559" i="5"/>
  <c r="G559" i="5"/>
  <c r="H559" i="5"/>
  <c r="J559" i="5"/>
  <c r="L559" i="5"/>
  <c r="D560" i="5"/>
  <c r="J560" i="5"/>
  <c r="E560" i="5"/>
  <c r="F560" i="5"/>
  <c r="H560" i="5"/>
  <c r="I560" i="5"/>
  <c r="K560" i="5"/>
  <c r="D561" i="5"/>
  <c r="F561" i="5"/>
  <c r="E561" i="5"/>
  <c r="K561" i="5"/>
  <c r="G561" i="5"/>
  <c r="I561" i="5"/>
  <c r="J561" i="5"/>
  <c r="L561" i="5"/>
  <c r="D562" i="5"/>
  <c r="E562" i="5"/>
  <c r="L562" i="5"/>
  <c r="F562" i="5"/>
  <c r="H562" i="5"/>
  <c r="I562" i="5"/>
  <c r="J562" i="5"/>
  <c r="K562" i="5"/>
  <c r="D563" i="5"/>
  <c r="F563" i="5"/>
  <c r="E563" i="5"/>
  <c r="G563" i="5"/>
  <c r="K563" i="5"/>
  <c r="L563" i="5"/>
  <c r="D564" i="5"/>
  <c r="L564" i="5"/>
  <c r="E564" i="5"/>
  <c r="G564" i="5"/>
  <c r="D565" i="5"/>
  <c r="I565" i="5"/>
  <c r="E565" i="5"/>
  <c r="F565" i="5"/>
  <c r="H565" i="5"/>
  <c r="J565" i="5"/>
  <c r="D566" i="5"/>
  <c r="H566" i="5"/>
  <c r="E566" i="5"/>
  <c r="F566" i="5"/>
  <c r="G566" i="5"/>
  <c r="I566" i="5"/>
  <c r="K566" i="5"/>
  <c r="L566" i="5"/>
  <c r="D567" i="5"/>
  <c r="I567" i="5"/>
  <c r="E567" i="5"/>
  <c r="K567" i="5"/>
  <c r="G567" i="5"/>
  <c r="H567" i="5"/>
  <c r="J567" i="5"/>
  <c r="L567" i="5"/>
  <c r="D568" i="5"/>
  <c r="J568" i="5"/>
  <c r="E568" i="5"/>
  <c r="F568" i="5"/>
  <c r="H568" i="5"/>
  <c r="I568" i="5"/>
  <c r="K568" i="5"/>
  <c r="D569" i="5"/>
  <c r="F569" i="5"/>
  <c r="E569" i="5"/>
  <c r="K569" i="5"/>
  <c r="G569" i="5"/>
  <c r="I569" i="5"/>
  <c r="J569" i="5"/>
  <c r="L569" i="5"/>
  <c r="D570" i="5"/>
  <c r="E570" i="5"/>
  <c r="L570" i="5"/>
  <c r="F570" i="5"/>
  <c r="H570" i="5"/>
  <c r="I570" i="5"/>
  <c r="J570" i="5"/>
  <c r="K570" i="5"/>
  <c r="D571" i="5"/>
  <c r="F571" i="5"/>
  <c r="E571" i="5"/>
  <c r="G571" i="5"/>
  <c r="K571" i="5"/>
  <c r="L571" i="5"/>
  <c r="D572" i="5"/>
  <c r="E572" i="5"/>
  <c r="G572" i="5"/>
  <c r="D573" i="5"/>
  <c r="I573" i="5"/>
  <c r="E573" i="5"/>
  <c r="F573" i="5"/>
  <c r="H573" i="5"/>
  <c r="J573" i="5"/>
  <c r="D574" i="5"/>
  <c r="H574" i="5"/>
  <c r="E574" i="5"/>
  <c r="F574" i="5"/>
  <c r="G574" i="5"/>
  <c r="I574" i="5"/>
  <c r="K574" i="5"/>
  <c r="L574" i="5"/>
  <c r="D575" i="5"/>
  <c r="I575" i="5"/>
  <c r="E575" i="5"/>
  <c r="K575" i="5"/>
  <c r="G575" i="5"/>
  <c r="H575" i="5"/>
  <c r="J575" i="5"/>
  <c r="L575" i="5"/>
  <c r="D576" i="5"/>
  <c r="J576" i="5"/>
  <c r="E576" i="5"/>
  <c r="F576" i="5"/>
  <c r="H576" i="5"/>
  <c r="I576" i="5"/>
  <c r="K576" i="5"/>
  <c r="D577" i="5"/>
  <c r="F577" i="5"/>
  <c r="E577" i="5"/>
  <c r="K577" i="5"/>
  <c r="G577" i="5"/>
  <c r="I577" i="5"/>
  <c r="J577" i="5"/>
  <c r="L577" i="5"/>
  <c r="D578" i="5"/>
  <c r="E578" i="5"/>
  <c r="L578" i="5"/>
  <c r="F578" i="5"/>
  <c r="H578" i="5"/>
  <c r="I578" i="5"/>
  <c r="J578" i="5"/>
  <c r="K578" i="5"/>
  <c r="D579" i="5"/>
  <c r="F579" i="5"/>
  <c r="E579" i="5"/>
  <c r="G579" i="5"/>
  <c r="K579" i="5"/>
  <c r="L579" i="5"/>
  <c r="D580" i="5"/>
  <c r="L580" i="5"/>
  <c r="E580" i="5"/>
  <c r="G580" i="5"/>
  <c r="D581" i="5"/>
  <c r="I581" i="5"/>
  <c r="E581" i="5"/>
  <c r="F581" i="5"/>
  <c r="H581" i="5"/>
  <c r="J581" i="5"/>
  <c r="D582" i="5"/>
  <c r="H582" i="5"/>
  <c r="E582" i="5"/>
  <c r="F582" i="5"/>
  <c r="G582" i="5"/>
  <c r="I582" i="5"/>
  <c r="K582" i="5"/>
  <c r="L582" i="5"/>
  <c r="D583" i="5"/>
  <c r="I583" i="5"/>
  <c r="E583" i="5"/>
  <c r="K583" i="5"/>
  <c r="G583" i="5"/>
  <c r="H583" i="5"/>
  <c r="J583" i="5"/>
  <c r="L583" i="5"/>
  <c r="D584" i="5"/>
  <c r="J584" i="5"/>
  <c r="E584" i="5"/>
  <c r="F584" i="5"/>
  <c r="H584" i="5"/>
  <c r="I584" i="5"/>
  <c r="K584" i="5"/>
  <c r="D585" i="5"/>
  <c r="F585" i="5"/>
  <c r="E585" i="5"/>
  <c r="K585" i="5"/>
  <c r="G585" i="5"/>
  <c r="I585" i="5"/>
  <c r="J585" i="5"/>
  <c r="L585" i="5"/>
  <c r="D586" i="5"/>
  <c r="E586" i="5"/>
  <c r="L586" i="5"/>
  <c r="F586" i="5"/>
  <c r="H586" i="5"/>
  <c r="I586" i="5"/>
  <c r="J586" i="5"/>
  <c r="K586" i="5"/>
  <c r="D587" i="5"/>
  <c r="F587" i="5"/>
  <c r="E587" i="5"/>
  <c r="G587" i="5"/>
  <c r="K587" i="5"/>
  <c r="L587" i="5"/>
  <c r="D588" i="5"/>
  <c r="E588" i="5"/>
  <c r="G588" i="5"/>
  <c r="L588" i="5"/>
  <c r="D589" i="5"/>
  <c r="I589" i="5"/>
  <c r="E589" i="5"/>
  <c r="F589" i="5"/>
  <c r="H589" i="5"/>
  <c r="J589" i="5"/>
  <c r="D590" i="5"/>
  <c r="H590" i="5"/>
  <c r="E590" i="5"/>
  <c r="F590" i="5"/>
  <c r="G590" i="5"/>
  <c r="I590" i="5"/>
  <c r="K590" i="5"/>
  <c r="L590" i="5"/>
  <c r="D591" i="5"/>
  <c r="I591" i="5"/>
  <c r="E591" i="5"/>
  <c r="K591" i="5"/>
  <c r="G591" i="5"/>
  <c r="H591" i="5"/>
  <c r="J591" i="5"/>
  <c r="L591" i="5"/>
  <c r="D592" i="5"/>
  <c r="J592" i="5"/>
  <c r="E592" i="5"/>
  <c r="F592" i="5"/>
  <c r="H592" i="5"/>
  <c r="I592" i="5"/>
  <c r="K592" i="5"/>
  <c r="D593" i="5"/>
  <c r="F593" i="5"/>
  <c r="E593" i="5"/>
  <c r="K593" i="5"/>
  <c r="G593" i="5"/>
  <c r="I593" i="5"/>
  <c r="J593" i="5"/>
  <c r="L593" i="5"/>
  <c r="D594" i="5"/>
  <c r="E594" i="5"/>
  <c r="L594" i="5"/>
  <c r="F594" i="5"/>
  <c r="H594" i="5"/>
  <c r="I594" i="5"/>
  <c r="J594" i="5"/>
  <c r="K594" i="5"/>
  <c r="D595" i="5"/>
  <c r="F595" i="5"/>
  <c r="E595" i="5"/>
  <c r="G595" i="5"/>
  <c r="K595" i="5"/>
  <c r="L595" i="5"/>
  <c r="D596" i="5"/>
  <c r="E596" i="5"/>
  <c r="G596" i="5"/>
  <c r="L596" i="5"/>
  <c r="D597" i="5"/>
  <c r="I597" i="5"/>
  <c r="E597" i="5"/>
  <c r="F597" i="5"/>
  <c r="H597" i="5"/>
  <c r="J597" i="5"/>
  <c r="D598" i="5"/>
  <c r="H598" i="5"/>
  <c r="E598" i="5"/>
  <c r="F598" i="5"/>
  <c r="G598" i="5"/>
  <c r="I598" i="5"/>
  <c r="K598" i="5"/>
  <c r="L598" i="5"/>
  <c r="D599" i="5"/>
  <c r="I599" i="5"/>
  <c r="E599" i="5"/>
  <c r="K599" i="5"/>
  <c r="G599" i="5"/>
  <c r="H599" i="5"/>
  <c r="J599" i="5"/>
  <c r="L599" i="5"/>
  <c r="D600" i="5"/>
  <c r="J600" i="5"/>
  <c r="E600" i="5"/>
  <c r="F600" i="5"/>
  <c r="H600" i="5"/>
  <c r="I600" i="5"/>
  <c r="K600" i="5"/>
  <c r="D601" i="5"/>
  <c r="F601" i="5"/>
  <c r="E601" i="5"/>
  <c r="K601" i="5"/>
  <c r="G601" i="5"/>
  <c r="I601" i="5"/>
  <c r="J601" i="5"/>
  <c r="L601" i="5"/>
  <c r="D602" i="5"/>
  <c r="E602" i="5"/>
  <c r="L602" i="5"/>
  <c r="F602" i="5"/>
  <c r="H602" i="5"/>
  <c r="I602" i="5"/>
  <c r="J602" i="5"/>
  <c r="K602" i="5"/>
  <c r="D603" i="5"/>
  <c r="F603" i="5"/>
  <c r="E603" i="5"/>
  <c r="G603" i="5"/>
  <c r="K603" i="5"/>
  <c r="L603" i="5"/>
  <c r="D604" i="5"/>
  <c r="E604" i="5"/>
  <c r="G604" i="5"/>
  <c r="L604" i="5"/>
  <c r="D605" i="5"/>
  <c r="I605" i="5"/>
  <c r="E605" i="5"/>
  <c r="F605" i="5"/>
  <c r="H605" i="5"/>
  <c r="J605" i="5"/>
  <c r="D606" i="5"/>
  <c r="H606" i="5"/>
  <c r="E606" i="5"/>
  <c r="F606" i="5"/>
  <c r="G606" i="5"/>
  <c r="I606" i="5"/>
  <c r="K606" i="5"/>
  <c r="L606" i="5"/>
  <c r="D607" i="5"/>
  <c r="I607" i="5"/>
  <c r="E607" i="5"/>
  <c r="K607" i="5"/>
  <c r="G607" i="5"/>
  <c r="H607" i="5"/>
  <c r="J607" i="5"/>
  <c r="L607" i="5"/>
  <c r="D608" i="5"/>
  <c r="J608" i="5"/>
  <c r="E608" i="5"/>
  <c r="F608" i="5"/>
  <c r="H608" i="5"/>
  <c r="I608" i="5"/>
  <c r="K608" i="5"/>
  <c r="D609" i="5"/>
  <c r="F609" i="5"/>
  <c r="E609" i="5"/>
  <c r="K609" i="5"/>
  <c r="G609" i="5"/>
  <c r="I609" i="5"/>
  <c r="J609" i="5"/>
  <c r="L609" i="5"/>
  <c r="D610" i="5"/>
  <c r="E610" i="5"/>
  <c r="L610" i="5"/>
  <c r="F610" i="5"/>
  <c r="H610" i="5"/>
  <c r="I610" i="5"/>
  <c r="J610" i="5"/>
  <c r="K610" i="5"/>
  <c r="D611" i="5"/>
  <c r="F611" i="5"/>
  <c r="E611" i="5"/>
  <c r="G611" i="5"/>
  <c r="K611" i="5"/>
  <c r="L611" i="5"/>
  <c r="D612" i="5"/>
  <c r="E612" i="5"/>
  <c r="G612" i="5"/>
  <c r="L612" i="5"/>
  <c r="D613" i="5"/>
  <c r="I613" i="5"/>
  <c r="E613" i="5"/>
  <c r="F613" i="5"/>
  <c r="H613" i="5"/>
  <c r="J613" i="5"/>
  <c r="D614" i="5"/>
  <c r="H614" i="5"/>
  <c r="E614" i="5"/>
  <c r="F614" i="5"/>
  <c r="G614" i="5"/>
  <c r="I614" i="5"/>
  <c r="K614" i="5"/>
  <c r="L614" i="5"/>
  <c r="D615" i="5"/>
  <c r="I615" i="5"/>
  <c r="E615" i="5"/>
  <c r="K615" i="5"/>
  <c r="G615" i="5"/>
  <c r="H615" i="5"/>
  <c r="J615" i="5"/>
  <c r="L615" i="5"/>
  <c r="D616" i="5"/>
  <c r="J616" i="5"/>
  <c r="E616" i="5"/>
  <c r="F616" i="5"/>
  <c r="H616" i="5"/>
  <c r="I616" i="5"/>
  <c r="K616" i="5"/>
  <c r="D617" i="5"/>
  <c r="F617" i="5"/>
  <c r="E617" i="5"/>
  <c r="K617" i="5"/>
  <c r="G617" i="5"/>
  <c r="I617" i="5"/>
  <c r="J617" i="5"/>
  <c r="L617" i="5"/>
  <c r="D618" i="5"/>
  <c r="E618" i="5"/>
  <c r="L618" i="5"/>
  <c r="F618" i="5"/>
  <c r="H618" i="5"/>
  <c r="I618" i="5"/>
  <c r="J618" i="5"/>
  <c r="K618" i="5"/>
  <c r="D619" i="5"/>
  <c r="F619" i="5"/>
  <c r="E619" i="5"/>
  <c r="G619" i="5"/>
  <c r="K619" i="5"/>
  <c r="L619" i="5"/>
  <c r="D620" i="5"/>
  <c r="L620" i="5"/>
  <c r="E620" i="5"/>
  <c r="G620" i="5"/>
  <c r="D621" i="5"/>
  <c r="I621" i="5"/>
  <c r="E621" i="5"/>
  <c r="F621" i="5"/>
  <c r="H621" i="5"/>
  <c r="J621" i="5"/>
  <c r="D622" i="5"/>
  <c r="H622" i="5"/>
  <c r="E622" i="5"/>
  <c r="F622" i="5"/>
  <c r="G622" i="5"/>
  <c r="I622" i="5"/>
  <c r="K622" i="5"/>
  <c r="L622" i="5"/>
  <c r="D623" i="5"/>
  <c r="I623" i="5"/>
  <c r="E623" i="5"/>
  <c r="K623" i="5"/>
  <c r="G623" i="5"/>
  <c r="H623" i="5"/>
  <c r="J623" i="5"/>
  <c r="L623" i="5"/>
  <c r="D624" i="5"/>
  <c r="J624" i="5"/>
  <c r="E624" i="5"/>
  <c r="F624" i="5"/>
  <c r="H624" i="5"/>
  <c r="I624" i="5"/>
  <c r="K624" i="5"/>
  <c r="D625" i="5"/>
  <c r="F625" i="5"/>
  <c r="E625" i="5"/>
  <c r="K625" i="5"/>
  <c r="G625" i="5"/>
  <c r="I625" i="5"/>
  <c r="J625" i="5"/>
  <c r="L625" i="5"/>
  <c r="D626" i="5"/>
  <c r="E626" i="5"/>
  <c r="L626" i="5"/>
  <c r="F626" i="5"/>
  <c r="H626" i="5"/>
  <c r="I626" i="5"/>
  <c r="J626" i="5"/>
  <c r="K626" i="5"/>
  <c r="D627" i="5"/>
  <c r="F627" i="5"/>
  <c r="E627" i="5"/>
  <c r="G627" i="5"/>
  <c r="K627" i="5"/>
  <c r="L627" i="5"/>
  <c r="D628" i="5"/>
  <c r="L628" i="5"/>
  <c r="E628" i="5"/>
  <c r="G628" i="5"/>
  <c r="D629" i="5"/>
  <c r="I629" i="5"/>
  <c r="E629" i="5"/>
  <c r="F629" i="5"/>
  <c r="H629" i="5"/>
  <c r="J629" i="5"/>
  <c r="D630" i="5"/>
  <c r="H630" i="5"/>
  <c r="E630" i="5"/>
  <c r="F630" i="5"/>
  <c r="G630" i="5"/>
  <c r="I630" i="5"/>
  <c r="K630" i="5"/>
  <c r="L630" i="5"/>
  <c r="D631" i="5"/>
  <c r="I631" i="5"/>
  <c r="E631" i="5"/>
  <c r="K631" i="5"/>
  <c r="G631" i="5"/>
  <c r="H631" i="5"/>
  <c r="J631" i="5"/>
  <c r="L631" i="5"/>
  <c r="D632" i="5"/>
  <c r="J632" i="5"/>
  <c r="E632" i="5"/>
  <c r="F632" i="5"/>
  <c r="H632" i="5"/>
  <c r="I632" i="5"/>
  <c r="K632" i="5"/>
  <c r="D633" i="5"/>
  <c r="F633" i="5"/>
  <c r="E633" i="5"/>
  <c r="K633" i="5"/>
  <c r="G633" i="5"/>
  <c r="I633" i="5"/>
  <c r="J633" i="5"/>
  <c r="L633" i="5"/>
  <c r="D634" i="5"/>
  <c r="E634" i="5"/>
  <c r="L634" i="5"/>
  <c r="F634" i="5"/>
  <c r="H634" i="5"/>
  <c r="I634" i="5"/>
  <c r="J634" i="5"/>
  <c r="K634" i="5"/>
  <c r="D635" i="5"/>
  <c r="E635" i="5"/>
  <c r="G635" i="5"/>
  <c r="L635" i="5"/>
  <c r="D636" i="5"/>
  <c r="E636" i="5"/>
  <c r="L636" i="5"/>
  <c r="D637" i="5"/>
  <c r="I637" i="5"/>
  <c r="E637" i="5"/>
  <c r="F637" i="5"/>
  <c r="H637" i="5"/>
  <c r="J637" i="5"/>
  <c r="D638" i="5"/>
  <c r="H638" i="5"/>
  <c r="E638" i="5"/>
  <c r="F638" i="5"/>
  <c r="G638" i="5"/>
  <c r="I638" i="5"/>
  <c r="K638" i="5"/>
  <c r="L638" i="5"/>
  <c r="D639" i="5"/>
  <c r="I639" i="5"/>
  <c r="E639" i="5"/>
  <c r="K639" i="5"/>
  <c r="G639" i="5"/>
  <c r="H639" i="5"/>
  <c r="J639" i="5"/>
  <c r="L639" i="5"/>
  <c r="D640" i="5"/>
  <c r="J640" i="5"/>
  <c r="E640" i="5"/>
  <c r="F640" i="5"/>
  <c r="H640" i="5"/>
  <c r="I640" i="5"/>
  <c r="K640" i="5"/>
  <c r="D641" i="5"/>
  <c r="F641" i="5"/>
  <c r="E641" i="5"/>
  <c r="K641" i="5"/>
  <c r="G641" i="5"/>
  <c r="I641" i="5"/>
  <c r="J641" i="5"/>
  <c r="L641" i="5"/>
  <c r="D642" i="5"/>
  <c r="E642" i="5"/>
  <c r="L642" i="5"/>
  <c r="F642" i="5"/>
  <c r="H642" i="5"/>
  <c r="I642" i="5"/>
  <c r="J642" i="5"/>
  <c r="K642" i="5"/>
  <c r="D643" i="5"/>
  <c r="E643" i="5"/>
  <c r="G643" i="5"/>
  <c r="D644" i="5"/>
  <c r="E644" i="5"/>
  <c r="L644" i="5"/>
  <c r="D645" i="5"/>
  <c r="I645" i="5"/>
  <c r="E645" i="5"/>
  <c r="F645" i="5"/>
  <c r="H645" i="5"/>
  <c r="J645" i="5"/>
  <c r="D646" i="5"/>
  <c r="H646" i="5"/>
  <c r="E646" i="5"/>
  <c r="F646" i="5"/>
  <c r="G646" i="5"/>
  <c r="I646" i="5"/>
  <c r="K646" i="5"/>
  <c r="L646" i="5"/>
  <c r="D647" i="5"/>
  <c r="I647" i="5"/>
  <c r="E647" i="5"/>
  <c r="K647" i="5"/>
  <c r="G647" i="5"/>
  <c r="H647" i="5"/>
  <c r="J647" i="5"/>
  <c r="L647" i="5"/>
  <c r="D648" i="5"/>
  <c r="J648" i="5"/>
  <c r="E648" i="5"/>
  <c r="F648" i="5"/>
  <c r="H648" i="5"/>
  <c r="I648" i="5"/>
  <c r="K648" i="5"/>
  <c r="D649" i="5"/>
  <c r="F649" i="5"/>
  <c r="E649" i="5"/>
  <c r="K649" i="5"/>
  <c r="G649" i="5"/>
  <c r="I649" i="5"/>
  <c r="J649" i="5"/>
  <c r="L649" i="5"/>
  <c r="D650" i="5"/>
  <c r="E650" i="5"/>
  <c r="K650" i="5"/>
  <c r="F650" i="5"/>
  <c r="H650" i="5"/>
  <c r="I650" i="5"/>
  <c r="J650" i="5"/>
  <c r="D651" i="5"/>
  <c r="F651" i="5"/>
  <c r="E651" i="5"/>
  <c r="G651" i="5"/>
  <c r="K651" i="5"/>
  <c r="D652" i="5"/>
  <c r="E652" i="5"/>
  <c r="L652" i="5"/>
  <c r="G652" i="5"/>
  <c r="D653" i="5"/>
  <c r="I653" i="5"/>
  <c r="E653" i="5"/>
  <c r="F653" i="5"/>
  <c r="H653" i="5"/>
  <c r="J653" i="5"/>
  <c r="D654" i="5"/>
  <c r="H654" i="5"/>
  <c r="E654" i="5"/>
  <c r="F654" i="5"/>
  <c r="G654" i="5"/>
  <c r="I654" i="5"/>
  <c r="K654" i="5"/>
  <c r="L654" i="5"/>
  <c r="D655" i="5"/>
  <c r="I655" i="5"/>
  <c r="E655" i="5"/>
  <c r="K655" i="5"/>
  <c r="G655" i="5"/>
  <c r="H655" i="5"/>
  <c r="J655" i="5"/>
  <c r="L655" i="5"/>
  <c r="D656" i="5"/>
  <c r="J656" i="5"/>
  <c r="E656" i="5"/>
  <c r="F656" i="5"/>
  <c r="H656" i="5"/>
  <c r="I656" i="5"/>
  <c r="K656" i="5"/>
  <c r="D657" i="5"/>
  <c r="L657" i="5"/>
  <c r="E657" i="5"/>
  <c r="K657" i="5"/>
  <c r="G657" i="5"/>
  <c r="I657" i="5"/>
  <c r="J657" i="5"/>
  <c r="D658" i="5"/>
  <c r="E658" i="5"/>
  <c r="F658" i="5"/>
  <c r="H658" i="5"/>
  <c r="I658" i="5"/>
  <c r="J658" i="5"/>
  <c r="K658" i="5"/>
  <c r="D659" i="5"/>
  <c r="F659" i="5"/>
  <c r="E659" i="5"/>
  <c r="G659" i="5"/>
  <c r="L659" i="5"/>
  <c r="D660" i="5"/>
  <c r="E660" i="5"/>
  <c r="G660" i="5"/>
  <c r="D661" i="5"/>
  <c r="I661" i="5"/>
  <c r="E661" i="5"/>
  <c r="F661" i="5"/>
  <c r="H661" i="5"/>
  <c r="J661" i="5"/>
  <c r="D662" i="5"/>
  <c r="H662" i="5"/>
  <c r="E662" i="5"/>
  <c r="F662" i="5"/>
  <c r="G662" i="5"/>
  <c r="I662" i="5"/>
  <c r="K662" i="5"/>
  <c r="L662" i="5"/>
  <c r="D663" i="5"/>
  <c r="I663" i="5"/>
  <c r="E663" i="5"/>
  <c r="K663" i="5"/>
  <c r="G663" i="5"/>
  <c r="H663" i="5"/>
  <c r="J663" i="5"/>
  <c r="L663" i="5"/>
  <c r="D664" i="5"/>
  <c r="J664" i="5"/>
  <c r="E664" i="5"/>
  <c r="F664" i="5"/>
  <c r="H664" i="5"/>
  <c r="I664" i="5"/>
  <c r="K664" i="5"/>
  <c r="D665" i="5"/>
  <c r="H665" i="5"/>
  <c r="E665" i="5"/>
  <c r="K665" i="5"/>
  <c r="F665" i="5"/>
  <c r="G665" i="5"/>
  <c r="I665" i="5"/>
  <c r="J665" i="5"/>
  <c r="L665" i="5"/>
  <c r="D666" i="5"/>
  <c r="E666" i="5"/>
  <c r="L666" i="5"/>
  <c r="F666" i="5"/>
  <c r="G666" i="5"/>
  <c r="H666" i="5"/>
  <c r="I666" i="5"/>
  <c r="J666" i="5"/>
  <c r="K666" i="5"/>
  <c r="D667" i="5"/>
  <c r="H667" i="5"/>
  <c r="E667" i="5"/>
  <c r="F667" i="5"/>
  <c r="G667" i="5"/>
  <c r="D668" i="5"/>
  <c r="E668" i="5"/>
  <c r="G668" i="5"/>
  <c r="I668" i="5"/>
  <c r="D669" i="5"/>
  <c r="I669" i="5"/>
  <c r="E669" i="5"/>
  <c r="F669" i="5"/>
  <c r="H669" i="5"/>
  <c r="J669" i="5"/>
  <c r="D670" i="5"/>
  <c r="H670" i="5"/>
  <c r="E670" i="5"/>
  <c r="F670" i="5"/>
  <c r="G670" i="5"/>
  <c r="I670" i="5"/>
  <c r="K670" i="5"/>
  <c r="L670" i="5"/>
  <c r="D671" i="5"/>
  <c r="E671" i="5"/>
  <c r="G671" i="5"/>
  <c r="H671" i="5"/>
  <c r="J671" i="5"/>
  <c r="D672" i="5"/>
  <c r="J672" i="5"/>
  <c r="E672" i="5"/>
  <c r="F672" i="5"/>
  <c r="H672" i="5"/>
  <c r="I672" i="5"/>
  <c r="K672" i="5"/>
  <c r="D673" i="5"/>
  <c r="H673" i="5"/>
  <c r="E673" i="5"/>
  <c r="K673" i="5"/>
  <c r="F673" i="5"/>
  <c r="G673" i="5"/>
  <c r="I673" i="5"/>
  <c r="L673" i="5"/>
  <c r="D674" i="5"/>
  <c r="E674" i="5"/>
  <c r="L674" i="5"/>
  <c r="F674" i="5"/>
  <c r="H674" i="5"/>
  <c r="I674" i="5"/>
  <c r="J674" i="5"/>
  <c r="K674" i="5"/>
  <c r="D675" i="5"/>
  <c r="E675" i="5"/>
  <c r="F675" i="5"/>
  <c r="G675" i="5"/>
  <c r="H675" i="5"/>
  <c r="K675" i="5"/>
  <c r="L675" i="5"/>
  <c r="D676" i="5"/>
  <c r="E676" i="5"/>
  <c r="G676" i="5"/>
  <c r="I676" i="5"/>
  <c r="L676" i="5"/>
  <c r="D677" i="5"/>
  <c r="I677" i="5"/>
  <c r="E677" i="5"/>
  <c r="F677" i="5"/>
  <c r="H677" i="5"/>
  <c r="J677" i="5"/>
  <c r="D678" i="5"/>
  <c r="H678" i="5"/>
  <c r="E678" i="5"/>
  <c r="F678" i="5"/>
  <c r="G678" i="5"/>
  <c r="I678" i="5"/>
  <c r="K678" i="5"/>
  <c r="L678" i="5"/>
  <c r="D679" i="5"/>
  <c r="E679" i="5"/>
  <c r="G679" i="5"/>
  <c r="D680" i="5"/>
  <c r="J680" i="5"/>
  <c r="E680" i="5"/>
  <c r="F680" i="5"/>
  <c r="H680" i="5"/>
  <c r="I680" i="5"/>
  <c r="K680" i="5"/>
  <c r="D681" i="5"/>
  <c r="H681" i="5"/>
  <c r="E681" i="5"/>
  <c r="K681" i="5"/>
  <c r="G681" i="5"/>
  <c r="I681" i="5"/>
  <c r="L681" i="5"/>
  <c r="D682" i="5"/>
  <c r="E682" i="5"/>
  <c r="L682" i="5"/>
  <c r="F682" i="5"/>
  <c r="H682" i="5"/>
  <c r="I682" i="5"/>
  <c r="J682" i="5"/>
  <c r="K682" i="5"/>
  <c r="D683" i="5"/>
  <c r="E683" i="5"/>
  <c r="F683" i="5"/>
  <c r="G683" i="5"/>
  <c r="H683" i="5"/>
  <c r="L683" i="5"/>
  <c r="D684" i="5"/>
  <c r="E684" i="5"/>
  <c r="G684" i="5"/>
  <c r="D685" i="5"/>
  <c r="I685" i="5"/>
  <c r="E685" i="5"/>
  <c r="F685" i="5"/>
  <c r="H685" i="5"/>
  <c r="J685" i="5"/>
  <c r="D686" i="5"/>
  <c r="H686" i="5"/>
  <c r="E686" i="5"/>
  <c r="F686" i="5"/>
  <c r="G686" i="5"/>
  <c r="I686" i="5"/>
  <c r="K686" i="5"/>
  <c r="L686" i="5"/>
  <c r="D687" i="5"/>
  <c r="H687" i="5"/>
  <c r="E687" i="5"/>
  <c r="G687" i="5"/>
  <c r="L687" i="5"/>
  <c r="D688" i="5"/>
  <c r="J688" i="5"/>
  <c r="E688" i="5"/>
  <c r="F688" i="5"/>
  <c r="H688" i="5"/>
  <c r="I688" i="5"/>
  <c r="K688" i="5"/>
  <c r="D689" i="5"/>
  <c r="H689" i="5"/>
  <c r="E689" i="5"/>
  <c r="G689" i="5"/>
  <c r="I689" i="5"/>
  <c r="L689" i="5"/>
  <c r="D690" i="5"/>
  <c r="E690" i="5"/>
  <c r="F690" i="5"/>
  <c r="H690" i="5"/>
  <c r="I690" i="5"/>
  <c r="J690" i="5"/>
  <c r="D691" i="5"/>
  <c r="F691" i="5"/>
  <c r="E691" i="5"/>
  <c r="G691" i="5"/>
  <c r="L691" i="5"/>
  <c r="D692" i="5"/>
  <c r="I692" i="5"/>
  <c r="E692" i="5"/>
  <c r="G692" i="5"/>
  <c r="D693" i="5"/>
  <c r="I693" i="5"/>
  <c r="E693" i="5"/>
  <c r="F693" i="5"/>
  <c r="H693" i="5"/>
  <c r="J693" i="5"/>
  <c r="D694" i="5"/>
  <c r="H694" i="5"/>
  <c r="E694" i="5"/>
  <c r="F694" i="5"/>
  <c r="G694" i="5"/>
  <c r="I694" i="5"/>
  <c r="K694" i="5"/>
  <c r="L694" i="5"/>
  <c r="D695" i="5"/>
  <c r="E695" i="5"/>
  <c r="G695" i="5"/>
  <c r="H695" i="5"/>
  <c r="L695" i="5"/>
  <c r="D696" i="5"/>
  <c r="J696" i="5"/>
  <c r="E696" i="5"/>
  <c r="F696" i="5"/>
  <c r="H696" i="5"/>
  <c r="I696" i="5"/>
  <c r="D697" i="5"/>
  <c r="E697" i="5"/>
  <c r="G697" i="5"/>
  <c r="D698" i="5"/>
  <c r="E698" i="5"/>
  <c r="L698" i="5"/>
  <c r="F698" i="5"/>
  <c r="H698" i="5"/>
  <c r="I698" i="5"/>
  <c r="J698" i="5"/>
  <c r="D699" i="5"/>
  <c r="F699" i="5"/>
  <c r="E699" i="5"/>
  <c r="G699" i="5"/>
  <c r="H699" i="5"/>
  <c r="L699" i="5"/>
  <c r="D700" i="5"/>
  <c r="E700" i="5"/>
  <c r="G700" i="5"/>
  <c r="I700" i="5"/>
  <c r="D701" i="5"/>
  <c r="I701" i="5"/>
  <c r="E701" i="5"/>
  <c r="F701" i="5"/>
  <c r="H701" i="5"/>
  <c r="J701" i="5"/>
  <c r="D702" i="5"/>
  <c r="H702" i="5"/>
  <c r="E702" i="5"/>
  <c r="F702" i="5"/>
  <c r="G702" i="5"/>
  <c r="I702" i="5"/>
  <c r="K702" i="5"/>
  <c r="L702" i="5"/>
  <c r="D703" i="5"/>
  <c r="H703" i="5"/>
  <c r="E703" i="5"/>
  <c r="G703" i="5"/>
  <c r="D704" i="5"/>
  <c r="J704" i="5"/>
  <c r="E704" i="5"/>
  <c r="K704" i="5"/>
  <c r="F704" i="5"/>
  <c r="H704" i="5"/>
  <c r="I704" i="5"/>
  <c r="D705" i="5"/>
  <c r="H705" i="5"/>
  <c r="E705" i="5"/>
  <c r="G705" i="5"/>
  <c r="J705" i="5"/>
  <c r="D706" i="5"/>
  <c r="E706" i="5"/>
  <c r="L706" i="5"/>
  <c r="F706" i="5"/>
  <c r="G706" i="5"/>
  <c r="H706" i="5"/>
  <c r="I706" i="5"/>
  <c r="J706" i="5"/>
  <c r="D707" i="5"/>
  <c r="E707" i="5"/>
  <c r="G707" i="5"/>
  <c r="D708" i="5"/>
  <c r="I708" i="5"/>
  <c r="E708" i="5"/>
  <c r="G708" i="5"/>
  <c r="D709" i="5"/>
  <c r="I709" i="5"/>
  <c r="E709" i="5"/>
  <c r="F709" i="5"/>
  <c r="H709" i="5"/>
  <c r="J709" i="5"/>
  <c r="D710" i="5"/>
  <c r="H710" i="5"/>
  <c r="E710" i="5"/>
  <c r="F710" i="5"/>
  <c r="G710" i="5"/>
  <c r="I710" i="5"/>
  <c r="K710" i="5"/>
  <c r="L710" i="5"/>
  <c r="D711" i="5"/>
  <c r="E711" i="5"/>
  <c r="K711" i="5"/>
  <c r="G711" i="5"/>
  <c r="H711" i="5"/>
  <c r="J711" i="5"/>
  <c r="L711" i="5"/>
  <c r="D712" i="5"/>
  <c r="J712" i="5"/>
  <c r="E712" i="5"/>
  <c r="F712" i="5"/>
  <c r="H712" i="5"/>
  <c r="I712" i="5"/>
  <c r="D713" i="5"/>
  <c r="H713" i="5"/>
  <c r="E713" i="5"/>
  <c r="F713" i="5"/>
  <c r="G713" i="5"/>
  <c r="J713" i="5"/>
  <c r="D714" i="5"/>
  <c r="E714" i="5"/>
  <c r="L714" i="5"/>
  <c r="F714" i="5"/>
  <c r="G714" i="5"/>
  <c r="H714" i="5"/>
  <c r="I714" i="5"/>
  <c r="J714" i="5"/>
  <c r="D715" i="5"/>
  <c r="F715" i="5"/>
  <c r="E715" i="5"/>
  <c r="G715" i="5"/>
  <c r="K715" i="5"/>
  <c r="D716" i="5"/>
  <c r="E716" i="5"/>
  <c r="K716" i="5"/>
  <c r="I716" i="5"/>
  <c r="L716" i="5"/>
  <c r="D717" i="5"/>
  <c r="I717" i="5"/>
  <c r="E717" i="5"/>
  <c r="F717" i="5"/>
  <c r="H717" i="5"/>
  <c r="J717" i="5"/>
  <c r="D718" i="5"/>
  <c r="E718" i="5"/>
  <c r="F718" i="5"/>
  <c r="G718" i="5"/>
  <c r="I718" i="5"/>
  <c r="L718" i="5"/>
  <c r="D719" i="5"/>
  <c r="H719" i="5"/>
  <c r="E719" i="5"/>
  <c r="G719" i="5"/>
  <c r="D720" i="5"/>
  <c r="J720" i="5"/>
  <c r="E720" i="5"/>
  <c r="F720" i="5"/>
  <c r="H720" i="5"/>
  <c r="I720" i="5"/>
  <c r="K720" i="5"/>
  <c r="D721" i="5"/>
  <c r="H721" i="5"/>
  <c r="E721" i="5"/>
  <c r="G721" i="5"/>
  <c r="I721" i="5"/>
  <c r="L721" i="5"/>
  <c r="D722" i="5"/>
  <c r="E722" i="5"/>
  <c r="L722" i="5"/>
  <c r="F722" i="5"/>
  <c r="G722" i="5"/>
  <c r="H722" i="5"/>
  <c r="I722" i="5"/>
  <c r="J722" i="5"/>
  <c r="D723" i="5"/>
  <c r="J723" i="5"/>
  <c r="E723" i="5"/>
  <c r="F723" i="5"/>
  <c r="G723" i="5"/>
  <c r="H723" i="5"/>
  <c r="I723" i="5"/>
  <c r="K723" i="5"/>
  <c r="L723" i="5"/>
  <c r="D724" i="5"/>
  <c r="E724" i="5"/>
  <c r="I724" i="5"/>
  <c r="J724" i="5"/>
  <c r="D725" i="5"/>
  <c r="I725" i="5"/>
  <c r="E725" i="5"/>
  <c r="F725" i="5"/>
  <c r="H725" i="5"/>
  <c r="J725" i="5"/>
  <c r="K725" i="5"/>
  <c r="D726" i="5"/>
  <c r="F726" i="5"/>
  <c r="E726" i="5"/>
  <c r="G726" i="5"/>
  <c r="K726" i="5"/>
  <c r="D727" i="5"/>
  <c r="E727" i="5"/>
  <c r="G727" i="5"/>
  <c r="H727" i="5"/>
  <c r="J727" i="5"/>
  <c r="D728" i="5"/>
  <c r="J728" i="5"/>
  <c r="E728" i="5"/>
  <c r="F728" i="5"/>
  <c r="H728" i="5"/>
  <c r="I728" i="5"/>
  <c r="D729" i="5"/>
  <c r="H729" i="5"/>
  <c r="E729" i="5"/>
  <c r="F729" i="5"/>
  <c r="G729" i="5"/>
  <c r="D730" i="5"/>
  <c r="E730" i="5"/>
  <c r="L730" i="5"/>
  <c r="F730" i="5"/>
  <c r="H730" i="5"/>
  <c r="I730" i="5"/>
  <c r="J730" i="5"/>
  <c r="K730" i="5"/>
  <c r="D731" i="5"/>
  <c r="E731" i="5"/>
  <c r="G731" i="5"/>
  <c r="D732" i="5"/>
  <c r="I732" i="5"/>
  <c r="E732" i="5"/>
  <c r="G732" i="5"/>
  <c r="L732" i="5"/>
  <c r="D733" i="5"/>
  <c r="I733" i="5"/>
  <c r="E733" i="5"/>
  <c r="F733" i="5"/>
  <c r="H733" i="5"/>
  <c r="J733" i="5"/>
  <c r="D734" i="5"/>
  <c r="E734" i="5"/>
  <c r="F734" i="5"/>
  <c r="G734" i="5"/>
  <c r="I734" i="5"/>
  <c r="L734" i="5"/>
  <c r="D735" i="5"/>
  <c r="H735" i="5"/>
  <c r="E735" i="5"/>
  <c r="G735" i="5"/>
  <c r="D736" i="5"/>
  <c r="J736" i="5"/>
  <c r="E736" i="5"/>
  <c r="F736" i="5"/>
  <c r="H736" i="5"/>
  <c r="I736" i="5"/>
  <c r="K736" i="5"/>
  <c r="D737" i="5"/>
  <c r="H737" i="5"/>
  <c r="E737" i="5"/>
  <c r="G737" i="5"/>
  <c r="I737" i="5"/>
  <c r="L737" i="5"/>
  <c r="D738" i="5"/>
  <c r="E738" i="5"/>
  <c r="L738" i="5"/>
  <c r="F738" i="5"/>
  <c r="G738" i="5"/>
  <c r="H738" i="5"/>
  <c r="I738" i="5"/>
  <c r="J738" i="5"/>
  <c r="D739" i="5"/>
  <c r="J739" i="5"/>
  <c r="E739" i="5"/>
  <c r="F739" i="5"/>
  <c r="G739" i="5"/>
  <c r="H739" i="5"/>
  <c r="I739" i="5"/>
  <c r="K739" i="5"/>
  <c r="L739" i="5"/>
  <c r="D740" i="5"/>
  <c r="E740" i="5"/>
  <c r="I740" i="5"/>
  <c r="J740" i="5"/>
  <c r="D741" i="5"/>
  <c r="I741" i="5"/>
  <c r="E741" i="5"/>
  <c r="F741" i="5"/>
  <c r="H741" i="5"/>
  <c r="J741" i="5"/>
  <c r="K741" i="5"/>
  <c r="D742" i="5"/>
  <c r="F742" i="5"/>
  <c r="E742" i="5"/>
  <c r="G742" i="5"/>
  <c r="K742" i="5"/>
  <c r="D743" i="5"/>
  <c r="E743" i="5"/>
  <c r="G743" i="5"/>
  <c r="H743" i="5"/>
  <c r="J743" i="5"/>
  <c r="D744" i="5"/>
  <c r="J744" i="5"/>
  <c r="E744" i="5"/>
  <c r="F744" i="5"/>
  <c r="H744" i="5"/>
  <c r="I744" i="5"/>
  <c r="D745" i="5"/>
  <c r="H745" i="5"/>
  <c r="E745" i="5"/>
  <c r="F745" i="5"/>
  <c r="G745" i="5"/>
  <c r="D746" i="5"/>
  <c r="E746" i="5"/>
  <c r="L746" i="5"/>
  <c r="F746" i="5"/>
  <c r="H746" i="5"/>
  <c r="I746" i="5"/>
  <c r="J746" i="5"/>
  <c r="K746" i="5"/>
  <c r="D747" i="5"/>
  <c r="E747" i="5"/>
  <c r="G747" i="5"/>
  <c r="D748" i="5"/>
  <c r="I748" i="5"/>
  <c r="E748" i="5"/>
  <c r="G748" i="5"/>
  <c r="L748" i="5"/>
  <c r="D749" i="5"/>
  <c r="I749" i="5"/>
  <c r="E749" i="5"/>
  <c r="F749" i="5"/>
  <c r="H749" i="5"/>
  <c r="J749" i="5"/>
  <c r="D750" i="5"/>
  <c r="E750" i="5"/>
  <c r="F750" i="5"/>
  <c r="G750" i="5"/>
  <c r="I750" i="5"/>
  <c r="L750" i="5"/>
  <c r="D751" i="5"/>
  <c r="H751" i="5"/>
  <c r="E751" i="5"/>
  <c r="G751" i="5"/>
  <c r="D752" i="5"/>
  <c r="J752" i="5"/>
  <c r="E752" i="5"/>
  <c r="F752" i="5"/>
  <c r="H752" i="5"/>
  <c r="I752" i="5"/>
  <c r="K752" i="5"/>
  <c r="D753" i="5"/>
  <c r="H753" i="5"/>
  <c r="E753" i="5"/>
  <c r="G753" i="5"/>
  <c r="I753" i="5"/>
  <c r="L753" i="5"/>
  <c r="D754" i="5"/>
  <c r="E754" i="5"/>
  <c r="L754" i="5"/>
  <c r="F754" i="5"/>
  <c r="G754" i="5"/>
  <c r="H754" i="5"/>
  <c r="I754" i="5"/>
  <c r="J754" i="5"/>
  <c r="D755" i="5"/>
  <c r="J755" i="5"/>
  <c r="E755" i="5"/>
  <c r="F755" i="5"/>
  <c r="G755" i="5"/>
  <c r="H755" i="5"/>
  <c r="I755" i="5"/>
  <c r="K755" i="5"/>
  <c r="L755" i="5"/>
  <c r="D756" i="5"/>
  <c r="E756" i="5"/>
  <c r="I756" i="5"/>
  <c r="J756" i="5"/>
  <c r="D757" i="5"/>
  <c r="I757" i="5"/>
  <c r="E757" i="5"/>
  <c r="F757" i="5"/>
  <c r="H757" i="5"/>
  <c r="J757" i="5"/>
  <c r="K757" i="5"/>
  <c r="D758" i="5"/>
  <c r="F758" i="5"/>
  <c r="E758" i="5"/>
  <c r="G758" i="5"/>
  <c r="K758" i="5"/>
  <c r="D759" i="5"/>
  <c r="E759" i="5"/>
  <c r="G759" i="5"/>
  <c r="H759" i="5"/>
  <c r="J759" i="5"/>
  <c r="D760" i="5"/>
  <c r="J760" i="5"/>
  <c r="E760" i="5"/>
  <c r="F760" i="5"/>
  <c r="H760" i="5"/>
  <c r="I760" i="5"/>
  <c r="D761" i="5"/>
  <c r="H761" i="5"/>
  <c r="E761" i="5"/>
  <c r="F761" i="5"/>
  <c r="G761" i="5"/>
  <c r="D762" i="5"/>
  <c r="E762" i="5"/>
  <c r="L762" i="5"/>
  <c r="F762" i="5"/>
  <c r="H762" i="5"/>
  <c r="I762" i="5"/>
  <c r="J762" i="5"/>
  <c r="K762" i="5"/>
  <c r="D763" i="5"/>
  <c r="E763" i="5"/>
  <c r="G763" i="5"/>
  <c r="D764" i="5"/>
  <c r="I764" i="5"/>
  <c r="E764" i="5"/>
  <c r="G764" i="5"/>
  <c r="L764" i="5"/>
  <c r="D765" i="5"/>
  <c r="I765" i="5"/>
  <c r="E765" i="5"/>
  <c r="F765" i="5"/>
  <c r="H765" i="5"/>
  <c r="J765" i="5"/>
  <c r="D766" i="5"/>
  <c r="E766" i="5"/>
  <c r="F766" i="5"/>
  <c r="G766" i="5"/>
  <c r="I766" i="5"/>
  <c r="L766" i="5"/>
  <c r="D767" i="5"/>
  <c r="H767" i="5"/>
  <c r="E767" i="5"/>
  <c r="G767" i="5"/>
  <c r="D768" i="5"/>
  <c r="J768" i="5"/>
  <c r="E768" i="5"/>
  <c r="F768" i="5"/>
  <c r="H768" i="5"/>
  <c r="I768" i="5"/>
  <c r="K768" i="5"/>
  <c r="D769" i="5"/>
  <c r="H769" i="5"/>
  <c r="E769" i="5"/>
  <c r="G769" i="5"/>
  <c r="I769" i="5"/>
  <c r="L769" i="5"/>
  <c r="D770" i="5"/>
  <c r="E770" i="5"/>
  <c r="L770" i="5"/>
  <c r="F770" i="5"/>
  <c r="G770" i="5"/>
  <c r="H770" i="5"/>
  <c r="I770" i="5"/>
  <c r="J770" i="5"/>
  <c r="D771" i="5"/>
  <c r="J771" i="5"/>
  <c r="E771" i="5"/>
  <c r="F771" i="5"/>
  <c r="G771" i="5"/>
  <c r="H771" i="5"/>
  <c r="I771" i="5"/>
  <c r="K771" i="5"/>
  <c r="L771" i="5"/>
  <c r="D772" i="5"/>
  <c r="E772" i="5"/>
  <c r="I772" i="5"/>
  <c r="J772" i="5"/>
  <c r="D773" i="5"/>
  <c r="I773" i="5"/>
  <c r="E773" i="5"/>
  <c r="F773" i="5"/>
  <c r="H773" i="5"/>
  <c r="J773" i="5"/>
  <c r="K773" i="5"/>
  <c r="D774" i="5"/>
  <c r="F774" i="5"/>
  <c r="E774" i="5"/>
  <c r="G774" i="5"/>
  <c r="K774" i="5"/>
  <c r="D775" i="5"/>
  <c r="E775" i="5"/>
  <c r="G775" i="5"/>
  <c r="H775" i="5"/>
  <c r="J775" i="5"/>
  <c r="D776" i="5"/>
  <c r="J776" i="5"/>
  <c r="E776" i="5"/>
  <c r="F776" i="5"/>
  <c r="H776" i="5"/>
  <c r="I776" i="5"/>
  <c r="D777" i="5"/>
  <c r="F777" i="5"/>
  <c r="E777" i="5"/>
  <c r="K777" i="5"/>
  <c r="G777" i="5"/>
  <c r="H777" i="5"/>
  <c r="J777" i="5"/>
  <c r="L777" i="5"/>
  <c r="D778" i="5"/>
  <c r="E778" i="5"/>
  <c r="F778" i="5"/>
  <c r="H778" i="5"/>
  <c r="I778" i="5"/>
  <c r="J778" i="5"/>
  <c r="D779" i="5"/>
  <c r="E779" i="5"/>
  <c r="F779" i="5"/>
  <c r="G779" i="5"/>
  <c r="H779" i="5"/>
  <c r="I779" i="5"/>
  <c r="J779" i="5"/>
  <c r="K779" i="5"/>
  <c r="L779" i="5"/>
  <c r="D780" i="5"/>
  <c r="I780" i="5"/>
  <c r="E780" i="5"/>
  <c r="L780" i="5"/>
  <c r="G780" i="5"/>
  <c r="D781" i="5"/>
  <c r="I781" i="5"/>
  <c r="E781" i="5"/>
  <c r="G781" i="5"/>
  <c r="F781" i="5"/>
  <c r="H781" i="5"/>
  <c r="J781" i="5"/>
  <c r="K781" i="5"/>
  <c r="D782" i="5"/>
  <c r="E782" i="5"/>
  <c r="F782" i="5"/>
  <c r="I782" i="5"/>
  <c r="D783" i="5"/>
  <c r="I783" i="5"/>
  <c r="E783" i="5"/>
  <c r="K783" i="5"/>
  <c r="H783" i="5"/>
  <c r="L783" i="5"/>
  <c r="D784" i="5"/>
  <c r="J784" i="5"/>
  <c r="E784" i="5"/>
  <c r="F784" i="5"/>
  <c r="G784" i="5"/>
  <c r="H784" i="5"/>
  <c r="I784" i="5"/>
  <c r="D785" i="5"/>
  <c r="F785" i="5"/>
  <c r="E785" i="5"/>
  <c r="K785" i="5"/>
  <c r="G785" i="5"/>
  <c r="H785" i="5"/>
  <c r="J785" i="5"/>
  <c r="L785" i="5"/>
  <c r="D786" i="5"/>
  <c r="E786" i="5"/>
  <c r="F786" i="5"/>
  <c r="H786" i="5"/>
  <c r="I786" i="5"/>
  <c r="J786" i="5"/>
  <c r="D787" i="5"/>
  <c r="E787" i="5"/>
  <c r="F787" i="5"/>
  <c r="G787" i="5"/>
  <c r="H787" i="5"/>
  <c r="I787" i="5"/>
  <c r="J787" i="5"/>
  <c r="K787" i="5"/>
  <c r="L787" i="5"/>
  <c r="D788" i="5"/>
  <c r="F788" i="5"/>
  <c r="E788" i="5"/>
  <c r="L788" i="5"/>
  <c r="H788" i="5"/>
  <c r="I788" i="5"/>
  <c r="K788" i="5"/>
  <c r="D789" i="5"/>
  <c r="J789" i="5"/>
  <c r="E789" i="5"/>
  <c r="F789" i="5"/>
  <c r="H789" i="5"/>
  <c r="I789" i="5"/>
  <c r="D790" i="5"/>
  <c r="H790" i="5"/>
  <c r="E790" i="5"/>
  <c r="K790" i="5"/>
  <c r="F790" i="5"/>
  <c r="I790" i="5"/>
  <c r="J790" i="5"/>
  <c r="L790" i="5"/>
  <c r="D791" i="5"/>
  <c r="I791" i="5"/>
  <c r="E791" i="5"/>
  <c r="G791" i="5"/>
  <c r="F791" i="5"/>
  <c r="L791" i="5"/>
  <c r="D792" i="5"/>
  <c r="J792" i="5"/>
  <c r="E792" i="5"/>
  <c r="F792" i="5"/>
  <c r="G792" i="5"/>
  <c r="I792" i="5"/>
  <c r="L792" i="5"/>
  <c r="D793" i="5"/>
  <c r="J793" i="5"/>
  <c r="E793" i="5"/>
  <c r="G793" i="5"/>
  <c r="I793" i="5"/>
  <c r="D794" i="5"/>
  <c r="E794" i="5"/>
  <c r="L794" i="5"/>
  <c r="F794" i="5"/>
  <c r="H794" i="5"/>
  <c r="I794" i="5"/>
  <c r="J794" i="5"/>
  <c r="K794" i="5"/>
  <c r="D795" i="5"/>
  <c r="I795" i="5"/>
  <c r="E795" i="5"/>
  <c r="F795" i="5"/>
  <c r="G795" i="5"/>
  <c r="H795" i="5"/>
  <c r="J795" i="5"/>
  <c r="K795" i="5"/>
  <c r="L795" i="5"/>
  <c r="D796" i="5"/>
  <c r="F796" i="5"/>
  <c r="E796" i="5"/>
  <c r="L796" i="5"/>
  <c r="H796" i="5"/>
  <c r="I796" i="5"/>
  <c r="K796" i="5"/>
  <c r="D797" i="5"/>
  <c r="F797" i="5"/>
  <c r="E797" i="5"/>
  <c r="G797" i="5"/>
  <c r="H797" i="5"/>
  <c r="I797" i="5"/>
  <c r="K797" i="5"/>
  <c r="D798" i="5"/>
  <c r="H798" i="5"/>
  <c r="E798" i="5"/>
  <c r="F798" i="5"/>
  <c r="I798" i="5"/>
  <c r="D799" i="5"/>
  <c r="I799" i="5"/>
  <c r="E799" i="5"/>
  <c r="K799" i="5"/>
  <c r="F799" i="5"/>
  <c r="H799" i="5"/>
  <c r="J799" i="5"/>
  <c r="L799" i="5"/>
  <c r="D800" i="5"/>
  <c r="J800" i="5"/>
  <c r="E800" i="5"/>
  <c r="G800" i="5"/>
  <c r="F800" i="5"/>
  <c r="L800" i="5"/>
  <c r="D801" i="5"/>
  <c r="H801" i="5"/>
  <c r="E801" i="5"/>
  <c r="F801" i="5"/>
  <c r="G801" i="5"/>
  <c r="I801" i="5"/>
  <c r="L801" i="5"/>
  <c r="D802" i="5"/>
  <c r="E802" i="5"/>
  <c r="L802" i="5"/>
  <c r="F802" i="5"/>
  <c r="H802" i="5"/>
  <c r="I802" i="5"/>
  <c r="J802" i="5"/>
  <c r="K802" i="5"/>
  <c r="D803" i="5"/>
  <c r="F803" i="5"/>
  <c r="E803" i="5"/>
  <c r="G803" i="5"/>
  <c r="H803" i="5"/>
  <c r="J803" i="5"/>
  <c r="K803" i="5"/>
  <c r="L803" i="5"/>
  <c r="D804" i="5"/>
  <c r="E804" i="5"/>
  <c r="G804" i="5"/>
  <c r="D805" i="5"/>
  <c r="J805" i="5"/>
  <c r="E805" i="5"/>
  <c r="G805" i="5"/>
  <c r="H805" i="5"/>
  <c r="I805" i="5"/>
  <c r="K805" i="5"/>
  <c r="D806" i="5"/>
  <c r="H806" i="5"/>
  <c r="E806" i="5"/>
  <c r="L806" i="5"/>
  <c r="I806" i="5"/>
  <c r="K806" i="5"/>
  <c r="D807" i="5"/>
  <c r="I807" i="5"/>
  <c r="E807" i="5"/>
  <c r="F807" i="5"/>
  <c r="H807" i="5"/>
  <c r="D808" i="5"/>
  <c r="J808" i="5"/>
  <c r="E808" i="5"/>
  <c r="G808" i="5"/>
  <c r="F808" i="5"/>
  <c r="H808" i="5"/>
  <c r="I808" i="5"/>
  <c r="L808" i="5"/>
  <c r="D809" i="5"/>
  <c r="H809" i="5"/>
  <c r="E809" i="5"/>
  <c r="G809" i="5"/>
  <c r="F809" i="5"/>
  <c r="L809" i="5"/>
  <c r="D810" i="5"/>
  <c r="E810" i="5"/>
  <c r="F810" i="5"/>
  <c r="H810" i="5"/>
  <c r="I810" i="5"/>
  <c r="J810" i="5"/>
  <c r="D811" i="5"/>
  <c r="I811" i="5"/>
  <c r="E811" i="5"/>
  <c r="G811" i="5"/>
  <c r="H811" i="5"/>
  <c r="J811" i="5"/>
  <c r="L811" i="5"/>
  <c r="D812" i="5"/>
  <c r="F812" i="5"/>
  <c r="E812" i="5"/>
  <c r="G812" i="5"/>
  <c r="J812" i="5"/>
  <c r="D813" i="5"/>
  <c r="E813" i="5"/>
  <c r="G813" i="5"/>
  <c r="D814" i="5"/>
  <c r="H814" i="5"/>
  <c r="E814" i="5"/>
  <c r="L814" i="5"/>
  <c r="G814" i="5"/>
  <c r="I814" i="5"/>
  <c r="K814" i="5"/>
  <c r="D815" i="5"/>
  <c r="I815" i="5"/>
  <c r="E815" i="5"/>
  <c r="L815" i="5"/>
  <c r="H815" i="5"/>
  <c r="K815" i="5"/>
  <c r="D816" i="5"/>
  <c r="J816" i="5"/>
  <c r="E816" i="5"/>
  <c r="F816" i="5"/>
  <c r="H816" i="5"/>
  <c r="D817" i="5"/>
  <c r="E817" i="5"/>
  <c r="K817" i="5"/>
  <c r="F817" i="5"/>
  <c r="H817" i="5"/>
  <c r="I817" i="5"/>
  <c r="J817" i="5"/>
  <c r="L817" i="5"/>
  <c r="D818" i="5"/>
  <c r="E818" i="5"/>
  <c r="L818" i="5"/>
  <c r="F818" i="5"/>
  <c r="H818" i="5"/>
  <c r="I818" i="5"/>
  <c r="J818" i="5"/>
  <c r="D819" i="5"/>
  <c r="E819" i="5"/>
  <c r="G819" i="5"/>
  <c r="D820" i="5"/>
  <c r="F820" i="5"/>
  <c r="E820" i="5"/>
  <c r="K820" i="5"/>
  <c r="G820" i="5"/>
  <c r="H820" i="5"/>
  <c r="J820" i="5"/>
  <c r="L820" i="5"/>
  <c r="D821" i="5"/>
  <c r="K821" i="5"/>
  <c r="E821" i="5"/>
  <c r="G821" i="5"/>
  <c r="J821" i="5"/>
  <c r="D822" i="5"/>
  <c r="E822" i="5"/>
  <c r="G822" i="5"/>
  <c r="D823" i="5"/>
  <c r="I823" i="5"/>
  <c r="E823" i="5"/>
  <c r="L823" i="5"/>
  <c r="G823" i="5"/>
  <c r="H823" i="5"/>
  <c r="K823" i="5"/>
  <c r="D824" i="5"/>
  <c r="J824" i="5"/>
  <c r="E824" i="5"/>
  <c r="G824" i="5"/>
  <c r="H824" i="5"/>
  <c r="K824" i="5"/>
  <c r="D825" i="5"/>
  <c r="I825" i="5"/>
  <c r="E825" i="5"/>
  <c r="F825" i="5"/>
  <c r="H825" i="5"/>
  <c r="J825" i="5"/>
  <c r="D826" i="5"/>
  <c r="E826" i="5"/>
  <c r="L826" i="5"/>
  <c r="F826" i="5"/>
  <c r="G826" i="5"/>
  <c r="H826" i="5"/>
  <c r="I826" i="5"/>
  <c r="J826" i="5"/>
  <c r="D827" i="5"/>
  <c r="J827" i="5"/>
  <c r="E827" i="5"/>
  <c r="G827" i="5"/>
  <c r="I827" i="5"/>
  <c r="L827" i="5"/>
  <c r="D828" i="5"/>
  <c r="F828" i="5"/>
  <c r="E828" i="5"/>
  <c r="K828" i="5"/>
  <c r="G828" i="5"/>
  <c r="L828" i="5"/>
  <c r="D829" i="5"/>
  <c r="I829" i="5"/>
  <c r="E829" i="5"/>
  <c r="G829" i="5"/>
  <c r="F829" i="5"/>
  <c r="H829" i="5"/>
  <c r="J829" i="5"/>
  <c r="L829" i="5"/>
  <c r="D830" i="5"/>
  <c r="H830" i="5"/>
  <c r="E830" i="5"/>
  <c r="G830" i="5"/>
  <c r="J830" i="5"/>
  <c r="D831" i="5"/>
  <c r="E831" i="5"/>
  <c r="G831" i="5"/>
  <c r="D832" i="5"/>
  <c r="J832" i="5"/>
  <c r="E832" i="5"/>
  <c r="G832" i="5"/>
  <c r="H832" i="5"/>
  <c r="K832" i="5"/>
  <c r="D833" i="5"/>
  <c r="F833" i="5"/>
  <c r="E833" i="5"/>
  <c r="K833" i="5"/>
  <c r="H833" i="5"/>
  <c r="J833" i="5"/>
  <c r="D834" i="5"/>
  <c r="E834" i="5"/>
  <c r="F834" i="5"/>
  <c r="G834" i="5"/>
  <c r="H834" i="5"/>
  <c r="I834" i="5"/>
  <c r="J834" i="5"/>
  <c r="L834" i="5"/>
  <c r="D835" i="5"/>
  <c r="I835" i="5"/>
  <c r="E835" i="5"/>
  <c r="F835" i="5"/>
  <c r="H835" i="5"/>
  <c r="J835" i="5"/>
  <c r="D836" i="5"/>
  <c r="H836" i="5"/>
  <c r="E836" i="5"/>
  <c r="F836" i="5"/>
  <c r="G836" i="5"/>
  <c r="I836" i="5"/>
  <c r="K836" i="5"/>
  <c r="L836" i="5"/>
  <c r="D837" i="5"/>
  <c r="I837" i="5"/>
  <c r="E837" i="5"/>
  <c r="K837" i="5"/>
  <c r="G837" i="5"/>
  <c r="H837" i="5"/>
  <c r="J837" i="5"/>
  <c r="L837" i="5"/>
  <c r="D838" i="5"/>
  <c r="E838" i="5"/>
  <c r="F838" i="5"/>
  <c r="H838" i="5"/>
  <c r="I838" i="5"/>
  <c r="J838" i="5"/>
  <c r="K838" i="5"/>
  <c r="D839" i="5"/>
  <c r="J839" i="5"/>
  <c r="E839" i="5"/>
  <c r="G839" i="5"/>
  <c r="I839" i="5"/>
  <c r="L839" i="5"/>
  <c r="D840" i="5"/>
  <c r="F840" i="5"/>
  <c r="E840" i="5"/>
  <c r="K840" i="5"/>
  <c r="H840" i="5"/>
  <c r="J840" i="5"/>
  <c r="D841" i="5"/>
  <c r="H841" i="5"/>
  <c r="E841" i="5"/>
  <c r="G841" i="5"/>
  <c r="F841" i="5"/>
  <c r="K841" i="5"/>
  <c r="L841" i="5"/>
  <c r="D842" i="5"/>
  <c r="E842" i="5"/>
  <c r="G842" i="5"/>
  <c r="L842" i="5"/>
  <c r="D843" i="5"/>
  <c r="I843" i="5"/>
  <c r="E843" i="5"/>
  <c r="F843" i="5"/>
  <c r="H843" i="5"/>
  <c r="J843" i="5"/>
  <c r="D844" i="5"/>
  <c r="H844" i="5"/>
  <c r="E844" i="5"/>
  <c r="F844" i="5"/>
  <c r="G844" i="5"/>
  <c r="I844" i="5"/>
  <c r="K844" i="5"/>
  <c r="L844" i="5"/>
  <c r="D845" i="5"/>
  <c r="I845" i="5"/>
  <c r="E845" i="5"/>
  <c r="K845" i="5"/>
  <c r="G845" i="5"/>
  <c r="H845" i="5"/>
  <c r="J845" i="5"/>
  <c r="L845" i="5"/>
  <c r="D846" i="5"/>
  <c r="E846" i="5"/>
  <c r="F846" i="5"/>
  <c r="H846" i="5"/>
  <c r="I846" i="5"/>
  <c r="J846" i="5"/>
  <c r="K846" i="5"/>
  <c r="D847" i="5"/>
  <c r="J847" i="5"/>
  <c r="E847" i="5"/>
  <c r="G847" i="5"/>
  <c r="I847" i="5"/>
  <c r="L847" i="5"/>
  <c r="D848" i="5"/>
  <c r="F848" i="5"/>
  <c r="E848" i="5"/>
  <c r="K848" i="5"/>
  <c r="H848" i="5"/>
  <c r="J848" i="5"/>
  <c r="D849" i="5"/>
  <c r="H849" i="5"/>
  <c r="E849" i="5"/>
  <c r="G849" i="5"/>
  <c r="F849" i="5"/>
  <c r="K849" i="5"/>
  <c r="L849" i="5"/>
  <c r="D850" i="5"/>
  <c r="L850" i="5"/>
  <c r="E850" i="5"/>
  <c r="G850" i="5"/>
  <c r="D851" i="5"/>
  <c r="I851" i="5"/>
  <c r="E851" i="5"/>
  <c r="F851" i="5"/>
  <c r="H851" i="5"/>
  <c r="J851" i="5"/>
  <c r="D852" i="5"/>
  <c r="H852" i="5"/>
  <c r="E852" i="5"/>
  <c r="F852" i="5"/>
  <c r="G852" i="5"/>
  <c r="I852" i="5"/>
  <c r="K852" i="5"/>
  <c r="L852" i="5"/>
  <c r="D853" i="5"/>
  <c r="I853" i="5"/>
  <c r="E853" i="5"/>
  <c r="K853" i="5"/>
  <c r="G853" i="5"/>
  <c r="H853" i="5"/>
  <c r="J853" i="5"/>
  <c r="L853" i="5"/>
  <c r="D854" i="5"/>
  <c r="E854" i="5"/>
  <c r="F854" i="5"/>
  <c r="H854" i="5"/>
  <c r="I854" i="5"/>
  <c r="J854" i="5"/>
  <c r="K854" i="5"/>
  <c r="D855" i="5"/>
  <c r="J855" i="5"/>
  <c r="E855" i="5"/>
  <c r="G855" i="5"/>
  <c r="I855" i="5"/>
  <c r="L855" i="5"/>
  <c r="D856" i="5"/>
  <c r="F856" i="5"/>
  <c r="E856" i="5"/>
  <c r="K856" i="5"/>
  <c r="H856" i="5"/>
  <c r="J856" i="5"/>
  <c r="D857" i="5"/>
  <c r="H857" i="5"/>
  <c r="E857" i="5"/>
  <c r="G857" i="5"/>
  <c r="F857" i="5"/>
  <c r="K857" i="5"/>
  <c r="L857" i="5"/>
  <c r="D858" i="5"/>
  <c r="L858" i="5"/>
  <c r="E858" i="5"/>
  <c r="G858" i="5"/>
  <c r="D859" i="5"/>
  <c r="I859" i="5"/>
  <c r="E859" i="5"/>
  <c r="F859" i="5"/>
  <c r="H859" i="5"/>
  <c r="J859" i="5"/>
  <c r="D860" i="5"/>
  <c r="H860" i="5"/>
  <c r="E860" i="5"/>
  <c r="F860" i="5"/>
  <c r="G860" i="5"/>
  <c r="I860" i="5"/>
  <c r="K860" i="5"/>
  <c r="L860" i="5"/>
  <c r="D861" i="5"/>
  <c r="I861" i="5"/>
  <c r="E861" i="5"/>
  <c r="K861" i="5"/>
  <c r="G861" i="5"/>
  <c r="H861" i="5"/>
  <c r="J861" i="5"/>
  <c r="L861" i="5"/>
  <c r="D862" i="5"/>
  <c r="E862" i="5"/>
  <c r="F862" i="5"/>
  <c r="H862" i="5"/>
  <c r="I862" i="5"/>
  <c r="J862" i="5"/>
  <c r="K862" i="5"/>
  <c r="D863" i="5"/>
  <c r="J863" i="5"/>
  <c r="E863" i="5"/>
  <c r="G863" i="5"/>
  <c r="I863" i="5"/>
  <c r="L863" i="5"/>
  <c r="D864" i="5"/>
  <c r="F864" i="5"/>
  <c r="E864" i="5"/>
  <c r="K864" i="5"/>
  <c r="H864" i="5"/>
  <c r="J864" i="5"/>
  <c r="D865" i="5"/>
  <c r="H865" i="5"/>
  <c r="E865" i="5"/>
  <c r="G865" i="5"/>
  <c r="F865" i="5"/>
  <c r="K865" i="5"/>
  <c r="L865" i="5"/>
  <c r="D866" i="5"/>
  <c r="E866" i="5"/>
  <c r="G866" i="5"/>
  <c r="L866" i="5"/>
  <c r="D867" i="5"/>
  <c r="I867" i="5"/>
  <c r="E867" i="5"/>
  <c r="F867" i="5"/>
  <c r="H867" i="5"/>
  <c r="J867" i="5"/>
  <c r="D868" i="5"/>
  <c r="H868" i="5"/>
  <c r="E868" i="5"/>
  <c r="F868" i="5"/>
  <c r="G868" i="5"/>
  <c r="I868" i="5"/>
  <c r="K868" i="5"/>
  <c r="L868" i="5"/>
  <c r="D869" i="5"/>
  <c r="I869" i="5"/>
  <c r="E869" i="5"/>
  <c r="K869" i="5"/>
  <c r="G869" i="5"/>
  <c r="H869" i="5"/>
  <c r="J869" i="5"/>
  <c r="L869" i="5"/>
  <c r="D870" i="5"/>
  <c r="E870" i="5"/>
  <c r="F870" i="5"/>
  <c r="H870" i="5"/>
  <c r="I870" i="5"/>
  <c r="J870" i="5"/>
  <c r="K870" i="5"/>
  <c r="D871" i="5"/>
  <c r="J871" i="5"/>
  <c r="E871" i="5"/>
  <c r="G871" i="5"/>
  <c r="I871" i="5"/>
  <c r="L871" i="5"/>
  <c r="D872" i="5"/>
  <c r="F872" i="5"/>
  <c r="E872" i="5"/>
  <c r="K872" i="5"/>
  <c r="H872" i="5"/>
  <c r="J872" i="5"/>
  <c r="D873" i="5"/>
  <c r="H873" i="5"/>
  <c r="E873" i="5"/>
  <c r="G873" i="5"/>
  <c r="F873" i="5"/>
  <c r="K873" i="5"/>
  <c r="L873" i="5"/>
  <c r="D874" i="5"/>
  <c r="E874" i="5"/>
  <c r="G874" i="5"/>
  <c r="L874" i="5"/>
  <c r="D875" i="5"/>
  <c r="I875" i="5"/>
  <c r="E875" i="5"/>
  <c r="F875" i="5"/>
  <c r="H875" i="5"/>
  <c r="J875" i="5"/>
  <c r="D876" i="5"/>
  <c r="H876" i="5"/>
  <c r="E876" i="5"/>
  <c r="F876" i="5"/>
  <c r="G876" i="5"/>
  <c r="I876" i="5"/>
  <c r="K876" i="5"/>
  <c r="L876" i="5"/>
  <c r="D877" i="5"/>
  <c r="I877" i="5"/>
  <c r="E877" i="5"/>
  <c r="K877" i="5"/>
  <c r="G877" i="5"/>
  <c r="H877" i="5"/>
  <c r="J877" i="5"/>
  <c r="L877" i="5"/>
  <c r="D878" i="5"/>
  <c r="E878" i="5"/>
  <c r="F878" i="5"/>
  <c r="H878" i="5"/>
  <c r="I878" i="5"/>
  <c r="J878" i="5"/>
  <c r="K878" i="5"/>
  <c r="D879" i="5"/>
  <c r="J879" i="5"/>
  <c r="E879" i="5"/>
  <c r="G879" i="5"/>
  <c r="I879" i="5"/>
  <c r="L879" i="5"/>
  <c r="D880" i="5"/>
  <c r="F880" i="5"/>
  <c r="E880" i="5"/>
  <c r="K880" i="5"/>
  <c r="H880" i="5"/>
  <c r="J880" i="5"/>
  <c r="D881" i="5"/>
  <c r="H881" i="5"/>
  <c r="E881" i="5"/>
  <c r="G881" i="5"/>
  <c r="F881" i="5"/>
  <c r="K881" i="5"/>
  <c r="L881" i="5"/>
  <c r="D882" i="5"/>
  <c r="E882" i="5"/>
  <c r="G882" i="5"/>
  <c r="D883" i="5"/>
  <c r="I883" i="5"/>
  <c r="E883" i="5"/>
  <c r="F883" i="5"/>
  <c r="H883" i="5"/>
  <c r="J883" i="5"/>
  <c r="D884" i="5"/>
  <c r="H884" i="5"/>
  <c r="E884" i="5"/>
  <c r="F884" i="5"/>
  <c r="G884" i="5"/>
  <c r="I884" i="5"/>
  <c r="K884" i="5"/>
  <c r="L884" i="5"/>
  <c r="D885" i="5"/>
  <c r="I885" i="5"/>
  <c r="E885" i="5"/>
  <c r="K885" i="5"/>
  <c r="G885" i="5"/>
  <c r="H885" i="5"/>
  <c r="J885" i="5"/>
  <c r="L885" i="5"/>
  <c r="D886" i="5"/>
  <c r="E886" i="5"/>
  <c r="F886" i="5"/>
  <c r="H886" i="5"/>
  <c r="I886" i="5"/>
  <c r="J886" i="5"/>
  <c r="K886" i="5"/>
  <c r="D887" i="5"/>
  <c r="J887" i="5"/>
  <c r="E887" i="5"/>
  <c r="G887" i="5"/>
  <c r="I887" i="5"/>
  <c r="L887" i="5"/>
  <c r="D888" i="5"/>
  <c r="F888" i="5"/>
  <c r="E888" i="5"/>
  <c r="K888" i="5"/>
  <c r="H888" i="5"/>
  <c r="J888" i="5"/>
  <c r="D889" i="5"/>
  <c r="H889" i="5"/>
  <c r="E889" i="5"/>
  <c r="G889" i="5"/>
  <c r="F889" i="5"/>
  <c r="K889" i="5"/>
  <c r="L889" i="5"/>
  <c r="D890" i="5"/>
  <c r="E890" i="5"/>
  <c r="G890" i="5"/>
  <c r="D891" i="5"/>
  <c r="I891" i="5"/>
  <c r="E891" i="5"/>
  <c r="F891" i="5"/>
  <c r="H891" i="5"/>
  <c r="J891" i="5"/>
  <c r="D892" i="5"/>
  <c r="H892" i="5"/>
  <c r="E892" i="5"/>
  <c r="F892" i="5"/>
  <c r="G892" i="5"/>
  <c r="I892" i="5"/>
  <c r="K892" i="5"/>
  <c r="L892" i="5"/>
  <c r="D893" i="5"/>
  <c r="I893" i="5"/>
  <c r="E893" i="5"/>
  <c r="K893" i="5"/>
  <c r="G893" i="5"/>
  <c r="H893" i="5"/>
  <c r="J893" i="5"/>
  <c r="L893" i="5"/>
  <c r="D894" i="5"/>
  <c r="E894" i="5"/>
  <c r="F894" i="5"/>
  <c r="H894" i="5"/>
  <c r="I894" i="5"/>
  <c r="J894" i="5"/>
  <c r="K894" i="5"/>
  <c r="D895" i="5"/>
  <c r="J895" i="5"/>
  <c r="E895" i="5"/>
  <c r="G895" i="5"/>
  <c r="I895" i="5"/>
  <c r="L895" i="5"/>
  <c r="D896" i="5"/>
  <c r="F896" i="5"/>
  <c r="E896" i="5"/>
  <c r="K896" i="5"/>
  <c r="H896" i="5"/>
  <c r="J896" i="5"/>
  <c r="D897" i="5"/>
  <c r="H897" i="5"/>
  <c r="E897" i="5"/>
  <c r="G897" i="5"/>
  <c r="F897" i="5"/>
  <c r="K897" i="5"/>
  <c r="L897" i="5"/>
  <c r="D898" i="5"/>
  <c r="L898" i="5"/>
  <c r="E898" i="5"/>
  <c r="G898" i="5"/>
  <c r="D899" i="5"/>
  <c r="I899" i="5"/>
  <c r="E899" i="5"/>
  <c r="F899" i="5"/>
  <c r="H899" i="5"/>
  <c r="J899" i="5"/>
  <c r="D900" i="5"/>
  <c r="H900" i="5"/>
  <c r="E900" i="5"/>
  <c r="F900" i="5"/>
  <c r="G900" i="5"/>
  <c r="I900" i="5"/>
  <c r="K900" i="5"/>
  <c r="L900" i="5"/>
  <c r="D901" i="5"/>
  <c r="I901" i="5"/>
  <c r="E901" i="5"/>
  <c r="K901" i="5"/>
  <c r="G901" i="5"/>
  <c r="H901" i="5"/>
  <c r="J901" i="5"/>
  <c r="L901" i="5"/>
  <c r="D902" i="5"/>
  <c r="E902" i="5"/>
  <c r="F902" i="5"/>
  <c r="H902" i="5"/>
  <c r="I902" i="5"/>
  <c r="J902" i="5"/>
  <c r="K902" i="5"/>
  <c r="D903" i="5"/>
  <c r="E903" i="5"/>
  <c r="G903" i="5"/>
  <c r="I903" i="5"/>
  <c r="L903" i="5"/>
  <c r="D904" i="5"/>
  <c r="F904" i="5"/>
  <c r="E904" i="5"/>
  <c r="H904" i="5"/>
  <c r="J904" i="5"/>
  <c r="D905" i="5"/>
  <c r="H905" i="5"/>
  <c r="E905" i="5"/>
  <c r="G905" i="5"/>
  <c r="F905" i="5"/>
  <c r="K905" i="5"/>
  <c r="L905" i="5"/>
  <c r="D906" i="5"/>
  <c r="E906" i="5"/>
  <c r="G906" i="5"/>
  <c r="D907" i="5"/>
  <c r="I907" i="5"/>
  <c r="E907" i="5"/>
  <c r="F907" i="5"/>
  <c r="H907" i="5"/>
  <c r="J907" i="5"/>
  <c r="D908" i="5"/>
  <c r="H908" i="5"/>
  <c r="E908" i="5"/>
  <c r="F908" i="5"/>
  <c r="G908" i="5"/>
  <c r="I908" i="5"/>
  <c r="K908" i="5"/>
  <c r="L908" i="5"/>
  <c r="D909" i="5"/>
  <c r="I909" i="5"/>
  <c r="E909" i="5"/>
  <c r="K909" i="5"/>
  <c r="G909" i="5"/>
  <c r="H909" i="5"/>
  <c r="J909" i="5"/>
  <c r="L909" i="5"/>
  <c r="D910" i="5"/>
  <c r="E910" i="5"/>
  <c r="F910" i="5"/>
  <c r="H910" i="5"/>
  <c r="I910" i="5"/>
  <c r="J910" i="5"/>
  <c r="K910" i="5"/>
  <c r="D911" i="5"/>
  <c r="I911" i="5"/>
  <c r="E911" i="5"/>
  <c r="G911" i="5"/>
  <c r="L911" i="5"/>
  <c r="D912" i="5"/>
  <c r="F912" i="5"/>
  <c r="E912" i="5"/>
  <c r="H912" i="5"/>
  <c r="J912" i="5"/>
  <c r="D913" i="5"/>
  <c r="H913" i="5"/>
  <c r="E913" i="5"/>
  <c r="G913" i="5"/>
  <c r="F913" i="5"/>
  <c r="K913" i="5"/>
  <c r="L913" i="5"/>
  <c r="D914" i="5"/>
  <c r="E914" i="5"/>
  <c r="G914" i="5"/>
  <c r="L914" i="5"/>
  <c r="D915" i="5"/>
  <c r="I915" i="5"/>
  <c r="E915" i="5"/>
  <c r="F915" i="5"/>
  <c r="H915" i="5"/>
  <c r="J915" i="5"/>
  <c r="D916" i="5"/>
  <c r="H916" i="5"/>
  <c r="E916" i="5"/>
  <c r="F916" i="5"/>
  <c r="G916" i="5"/>
  <c r="I916" i="5"/>
  <c r="K916" i="5"/>
  <c r="L916" i="5"/>
  <c r="D917" i="5"/>
  <c r="I917" i="5"/>
  <c r="E917" i="5"/>
  <c r="K917" i="5"/>
  <c r="G917" i="5"/>
  <c r="H917" i="5"/>
  <c r="J917" i="5"/>
  <c r="L917" i="5"/>
  <c r="D918" i="5"/>
  <c r="E918" i="5"/>
  <c r="F918" i="5"/>
  <c r="H918" i="5"/>
  <c r="I918" i="5"/>
  <c r="J918" i="5"/>
  <c r="K918" i="5"/>
  <c r="D919" i="5"/>
  <c r="E919" i="5"/>
  <c r="G919" i="5"/>
  <c r="I919" i="5"/>
  <c r="J919" i="5"/>
  <c r="D920" i="5"/>
  <c r="F920" i="5"/>
  <c r="E920" i="5"/>
  <c r="H920" i="5"/>
  <c r="J920" i="5"/>
  <c r="K920" i="5"/>
  <c r="D921" i="5"/>
  <c r="K921" i="5"/>
  <c r="E921" i="5"/>
  <c r="G921" i="5"/>
  <c r="F921" i="5"/>
  <c r="L921" i="5"/>
  <c r="D922" i="5"/>
  <c r="E922" i="5"/>
  <c r="G922" i="5"/>
  <c r="L922" i="5"/>
  <c r="D923" i="5"/>
  <c r="I923" i="5"/>
  <c r="E923" i="5"/>
  <c r="F923" i="5"/>
  <c r="H923" i="5"/>
  <c r="J923" i="5"/>
  <c r="D924" i="5"/>
  <c r="H924" i="5"/>
  <c r="E924" i="5"/>
  <c r="F924" i="5"/>
  <c r="G924" i="5"/>
  <c r="I924" i="5"/>
  <c r="K924" i="5"/>
  <c r="L924" i="5"/>
  <c r="D925" i="5"/>
  <c r="I925" i="5"/>
  <c r="E925" i="5"/>
  <c r="K925" i="5"/>
  <c r="G925" i="5"/>
  <c r="H925" i="5"/>
  <c r="J925" i="5"/>
  <c r="L925" i="5"/>
  <c r="D926" i="5"/>
  <c r="E926" i="5"/>
  <c r="F926" i="5"/>
  <c r="H926" i="5"/>
  <c r="I926" i="5"/>
  <c r="J926" i="5"/>
  <c r="K926" i="5"/>
  <c r="D927" i="5"/>
  <c r="I927" i="5"/>
  <c r="E927" i="5"/>
  <c r="G927" i="5"/>
  <c r="J927" i="5"/>
  <c r="L927" i="5"/>
  <c r="D928" i="5"/>
  <c r="F928" i="5"/>
  <c r="E928" i="5"/>
  <c r="H928" i="5"/>
  <c r="J928" i="5"/>
  <c r="K928" i="5"/>
  <c r="D929" i="5"/>
  <c r="K929" i="5"/>
  <c r="E929" i="5"/>
  <c r="G929" i="5"/>
  <c r="F929" i="5"/>
  <c r="D930" i="5"/>
  <c r="L930" i="5"/>
  <c r="E930" i="5"/>
  <c r="G930" i="5"/>
  <c r="D931" i="5"/>
  <c r="I931" i="5"/>
  <c r="E931" i="5"/>
  <c r="F931" i="5"/>
  <c r="H931" i="5"/>
  <c r="J931" i="5"/>
  <c r="D932" i="5"/>
  <c r="H932" i="5"/>
  <c r="E932" i="5"/>
  <c r="F932" i="5"/>
  <c r="G932" i="5"/>
  <c r="I932" i="5"/>
  <c r="K932" i="5"/>
  <c r="L932" i="5"/>
  <c r="D933" i="5"/>
  <c r="H933" i="5"/>
  <c r="E933" i="5"/>
  <c r="G933" i="5"/>
  <c r="D934" i="5"/>
  <c r="E934" i="5"/>
  <c r="F934" i="5"/>
  <c r="H934" i="5"/>
  <c r="I934" i="5"/>
  <c r="J934" i="5"/>
  <c r="K934" i="5"/>
  <c r="D935" i="5"/>
  <c r="F935" i="5"/>
  <c r="E935" i="5"/>
  <c r="G935" i="5"/>
  <c r="I935" i="5"/>
  <c r="J935" i="5"/>
  <c r="D936" i="5"/>
  <c r="F936" i="5"/>
  <c r="E936" i="5"/>
  <c r="L936" i="5"/>
  <c r="G936" i="5"/>
  <c r="H936" i="5"/>
  <c r="J936" i="5"/>
  <c r="K936" i="5"/>
  <c r="D937" i="5"/>
  <c r="E937" i="5"/>
  <c r="G937" i="5"/>
  <c r="F937" i="5"/>
  <c r="K937" i="5"/>
  <c r="L937" i="5"/>
  <c r="D938" i="5"/>
  <c r="E938" i="5"/>
  <c r="G938" i="5"/>
  <c r="D939" i="5"/>
  <c r="I939" i="5"/>
  <c r="E939" i="5"/>
  <c r="F939" i="5"/>
  <c r="H939" i="5"/>
  <c r="J939" i="5"/>
  <c r="D940" i="5"/>
  <c r="H940" i="5"/>
  <c r="E940" i="5"/>
  <c r="F940" i="5"/>
  <c r="G940" i="5"/>
  <c r="I940" i="5"/>
  <c r="K940" i="5"/>
  <c r="L940" i="5"/>
  <c r="D941" i="5"/>
  <c r="E941" i="5"/>
  <c r="K941" i="5"/>
  <c r="G941" i="5"/>
  <c r="H941" i="5"/>
  <c r="J941" i="5"/>
  <c r="L941" i="5"/>
  <c r="D942" i="5"/>
  <c r="E942" i="5"/>
  <c r="F942" i="5"/>
  <c r="H942" i="5"/>
  <c r="I942" i="5"/>
  <c r="J942" i="5"/>
  <c r="K942" i="5"/>
  <c r="D943" i="5"/>
  <c r="F943" i="5"/>
  <c r="E943" i="5"/>
  <c r="G943" i="5"/>
  <c r="I943" i="5"/>
  <c r="D944" i="5"/>
  <c r="F944" i="5"/>
  <c r="E944" i="5"/>
  <c r="L944" i="5"/>
  <c r="G944" i="5"/>
  <c r="H944" i="5"/>
  <c r="J944" i="5"/>
  <c r="D945" i="5"/>
  <c r="E945" i="5"/>
  <c r="G945" i="5"/>
  <c r="D946" i="5"/>
  <c r="E946" i="5"/>
  <c r="G946" i="5"/>
  <c r="D947" i="5"/>
  <c r="I947" i="5"/>
  <c r="E947" i="5"/>
  <c r="F947" i="5"/>
  <c r="H947" i="5"/>
  <c r="J947" i="5"/>
  <c r="D948" i="5"/>
  <c r="H948" i="5"/>
  <c r="E948" i="5"/>
  <c r="F948" i="5"/>
  <c r="G948" i="5"/>
  <c r="I948" i="5"/>
  <c r="K948" i="5"/>
  <c r="L948" i="5"/>
  <c r="D949" i="5"/>
  <c r="H949" i="5"/>
  <c r="E949" i="5"/>
  <c r="G949" i="5"/>
  <c r="L949" i="5"/>
  <c r="D950" i="5"/>
  <c r="E950" i="5"/>
  <c r="F950" i="5"/>
  <c r="H950" i="5"/>
  <c r="I950" i="5"/>
  <c r="J950" i="5"/>
  <c r="D951" i="5"/>
  <c r="E951" i="5"/>
  <c r="F951" i="5"/>
  <c r="G951" i="5"/>
  <c r="J951" i="5"/>
  <c r="L951" i="5"/>
  <c r="D952" i="5"/>
  <c r="F952" i="5"/>
  <c r="E952" i="5"/>
  <c r="L952" i="5"/>
  <c r="H952" i="5"/>
  <c r="J952" i="5"/>
  <c r="D953" i="5"/>
  <c r="F953" i="5"/>
  <c r="E953" i="5"/>
  <c r="G953" i="5"/>
  <c r="D954" i="5"/>
  <c r="I954" i="5"/>
  <c r="E954" i="5"/>
  <c r="G954" i="5"/>
  <c r="D955" i="5"/>
  <c r="I955" i="5"/>
  <c r="E955" i="5"/>
  <c r="F955" i="5"/>
  <c r="H955" i="5"/>
  <c r="J955" i="5"/>
  <c r="D956" i="5"/>
  <c r="H956" i="5"/>
  <c r="E956" i="5"/>
  <c r="F956" i="5"/>
  <c r="G956" i="5"/>
  <c r="I956" i="5"/>
  <c r="K956" i="5"/>
  <c r="L956" i="5"/>
  <c r="D957" i="5"/>
  <c r="H957" i="5"/>
  <c r="E957" i="5"/>
  <c r="K957" i="5"/>
  <c r="G957" i="5"/>
  <c r="J957" i="5"/>
  <c r="L957" i="5"/>
  <c r="D958" i="5"/>
  <c r="E958" i="5"/>
  <c r="F958" i="5"/>
  <c r="H958" i="5"/>
  <c r="I958" i="5"/>
  <c r="J958" i="5"/>
  <c r="K958" i="5"/>
  <c r="D959" i="5"/>
  <c r="E959" i="5"/>
  <c r="F959" i="5"/>
  <c r="G959" i="5"/>
  <c r="I959" i="5"/>
  <c r="J959" i="5"/>
  <c r="L959" i="5"/>
  <c r="D960" i="5"/>
  <c r="F960" i="5"/>
  <c r="E960" i="5"/>
  <c r="L960" i="5"/>
  <c r="G960" i="5"/>
  <c r="H960" i="5"/>
  <c r="J960" i="5"/>
  <c r="K960" i="5"/>
  <c r="D961" i="5"/>
  <c r="E961" i="5"/>
  <c r="G961" i="5"/>
  <c r="F961" i="5"/>
  <c r="H961" i="5"/>
  <c r="K961" i="5"/>
  <c r="L961" i="5"/>
  <c r="D962" i="5"/>
  <c r="E962" i="5"/>
  <c r="G962" i="5"/>
  <c r="I962" i="5"/>
  <c r="D963" i="5"/>
  <c r="I963" i="5"/>
  <c r="E963" i="5"/>
  <c r="F963" i="5"/>
  <c r="H963" i="5"/>
  <c r="J963" i="5"/>
  <c r="D964" i="5"/>
  <c r="H964" i="5"/>
  <c r="E964" i="5"/>
  <c r="F964" i="5"/>
  <c r="G964" i="5"/>
  <c r="I964" i="5"/>
  <c r="K964" i="5"/>
  <c r="L964" i="5"/>
  <c r="D965" i="5"/>
  <c r="E965" i="5"/>
  <c r="G965" i="5"/>
  <c r="H965" i="5"/>
  <c r="J965" i="5"/>
  <c r="D966" i="5"/>
  <c r="E966" i="5"/>
  <c r="F966" i="5"/>
  <c r="H966" i="5"/>
  <c r="I966" i="5"/>
  <c r="J966" i="5"/>
  <c r="D967" i="5"/>
  <c r="E967" i="5"/>
  <c r="G967" i="5"/>
  <c r="D968" i="5"/>
  <c r="F968" i="5"/>
  <c r="E968" i="5"/>
  <c r="L968" i="5"/>
  <c r="H968" i="5"/>
  <c r="J968" i="5"/>
  <c r="D969" i="5"/>
  <c r="H969" i="5"/>
  <c r="E969" i="5"/>
  <c r="G969" i="5"/>
  <c r="F969" i="5"/>
  <c r="L969" i="5"/>
  <c r="D970" i="5"/>
  <c r="I970" i="5"/>
  <c r="E970" i="5"/>
  <c r="G970" i="5"/>
  <c r="D971" i="5"/>
  <c r="I971" i="5"/>
  <c r="E971" i="5"/>
  <c r="F971" i="5"/>
  <c r="H971" i="5"/>
  <c r="J971" i="5"/>
  <c r="D972" i="5"/>
  <c r="H972" i="5"/>
  <c r="E972" i="5"/>
  <c r="F972" i="5"/>
  <c r="G972" i="5"/>
  <c r="I972" i="5"/>
  <c r="K972" i="5"/>
  <c r="L972" i="5"/>
  <c r="D973" i="5"/>
  <c r="E973" i="5"/>
  <c r="G973" i="5"/>
  <c r="H973" i="5"/>
  <c r="L973" i="5"/>
  <c r="D974" i="5"/>
  <c r="E974" i="5"/>
  <c r="F974" i="5"/>
  <c r="H974" i="5"/>
  <c r="I974" i="5"/>
  <c r="J974" i="5"/>
  <c r="D975" i="5"/>
  <c r="F975" i="5"/>
  <c r="E975" i="5"/>
  <c r="G975" i="5"/>
  <c r="D976" i="5"/>
  <c r="F976" i="5"/>
  <c r="E976" i="5"/>
  <c r="L976" i="5"/>
  <c r="G976" i="5"/>
  <c r="H976" i="5"/>
  <c r="J976" i="5"/>
  <c r="K976" i="5"/>
  <c r="D977" i="5"/>
  <c r="E977" i="5"/>
  <c r="G977" i="5"/>
  <c r="F977" i="5"/>
  <c r="H977" i="5"/>
  <c r="K977" i="5"/>
  <c r="L977" i="5"/>
  <c r="D978" i="5"/>
  <c r="E978" i="5"/>
  <c r="G978" i="5"/>
  <c r="I978" i="5"/>
  <c r="L978" i="5"/>
  <c r="D979" i="5"/>
  <c r="I979" i="5"/>
  <c r="E979" i="5"/>
  <c r="F979" i="5"/>
  <c r="H979" i="5"/>
  <c r="J979" i="5"/>
  <c r="D980" i="5"/>
  <c r="H980" i="5"/>
  <c r="E980" i="5"/>
  <c r="F980" i="5"/>
  <c r="G980" i="5"/>
  <c r="I980" i="5"/>
  <c r="K980" i="5"/>
  <c r="L980" i="5"/>
  <c r="D981" i="5"/>
  <c r="E981" i="5"/>
  <c r="K981" i="5"/>
  <c r="G981" i="5"/>
  <c r="J981" i="5"/>
  <c r="D982" i="5"/>
  <c r="E982" i="5"/>
  <c r="K982" i="5"/>
  <c r="F982" i="5"/>
  <c r="H982" i="5"/>
  <c r="I982" i="5"/>
  <c r="J982" i="5"/>
  <c r="D983" i="5"/>
  <c r="E983" i="5"/>
  <c r="F983" i="5"/>
  <c r="G983" i="5"/>
  <c r="I983" i="5"/>
  <c r="J983" i="5"/>
  <c r="L983" i="5"/>
  <c r="D984" i="5"/>
  <c r="F984" i="5"/>
  <c r="E984" i="5"/>
  <c r="L984" i="5"/>
  <c r="H984" i="5"/>
  <c r="J984" i="5"/>
  <c r="K984" i="5"/>
  <c r="D985" i="5"/>
  <c r="F985" i="5"/>
  <c r="E985" i="5"/>
  <c r="G985" i="5"/>
  <c r="H985" i="5"/>
  <c r="K985" i="5"/>
  <c r="D986" i="5"/>
  <c r="E986" i="5"/>
  <c r="G986" i="5"/>
  <c r="I986" i="5"/>
  <c r="L986" i="5"/>
  <c r="D987" i="5"/>
  <c r="I987" i="5"/>
  <c r="E987" i="5"/>
  <c r="F987" i="5"/>
  <c r="H987" i="5"/>
  <c r="J987" i="5"/>
  <c r="D988" i="5"/>
  <c r="H988" i="5"/>
  <c r="E988" i="5"/>
  <c r="F988" i="5"/>
  <c r="G988" i="5"/>
  <c r="I988" i="5"/>
  <c r="K988" i="5"/>
  <c r="L988" i="5"/>
  <c r="D989" i="5"/>
  <c r="E989" i="5"/>
  <c r="K989" i="5"/>
  <c r="G989" i="5"/>
  <c r="D990" i="5"/>
  <c r="E990" i="5"/>
  <c r="F990" i="5"/>
  <c r="H990" i="5"/>
  <c r="I990" i="5"/>
  <c r="J990" i="5"/>
  <c r="K990" i="5"/>
  <c r="D991" i="5"/>
  <c r="I991" i="5"/>
  <c r="E991" i="5"/>
  <c r="F991" i="5"/>
  <c r="G991" i="5"/>
  <c r="J991" i="5"/>
  <c r="L991" i="5"/>
  <c r="D992" i="5"/>
  <c r="F992" i="5"/>
  <c r="E992" i="5"/>
  <c r="L992" i="5"/>
  <c r="G992" i="5"/>
  <c r="H992" i="5"/>
  <c r="J992" i="5"/>
  <c r="D993" i="5"/>
  <c r="E993" i="5"/>
  <c r="G993" i="5"/>
  <c r="F993" i="5"/>
  <c r="H993" i="5"/>
  <c r="L993" i="5"/>
  <c r="D994" i="5"/>
  <c r="E994" i="5"/>
  <c r="G994" i="5"/>
  <c r="I994" i="5"/>
  <c r="D995" i="5"/>
  <c r="I995" i="5"/>
  <c r="E995" i="5"/>
  <c r="F995" i="5"/>
  <c r="H995" i="5"/>
  <c r="J995" i="5"/>
  <c r="D996" i="5"/>
  <c r="H996" i="5"/>
  <c r="E996" i="5"/>
  <c r="F996" i="5"/>
  <c r="G996" i="5"/>
  <c r="I996" i="5"/>
  <c r="K996" i="5"/>
  <c r="L996" i="5"/>
  <c r="D997" i="5"/>
  <c r="H997" i="5"/>
  <c r="E997" i="5"/>
  <c r="G997" i="5"/>
  <c r="D998" i="5"/>
  <c r="E998" i="5"/>
  <c r="F998" i="5"/>
  <c r="H998" i="5"/>
  <c r="I998" i="5"/>
  <c r="J998" i="5"/>
  <c r="K998" i="5"/>
  <c r="D999" i="5"/>
  <c r="E999" i="5"/>
  <c r="F999" i="5"/>
  <c r="G999" i="5"/>
  <c r="I999" i="5"/>
  <c r="J999" i="5"/>
  <c r="D1000" i="5"/>
  <c r="F1000" i="5"/>
  <c r="E1000" i="5"/>
  <c r="L1000" i="5"/>
  <c r="G1000" i="5"/>
  <c r="H1000" i="5"/>
  <c r="J1000" i="5"/>
  <c r="K1000" i="5"/>
  <c r="D1001" i="5"/>
  <c r="E1001" i="5"/>
  <c r="G1001" i="5"/>
  <c r="F1001" i="5"/>
  <c r="K1001" i="5"/>
  <c r="D1002" i="5"/>
  <c r="E1002" i="5"/>
  <c r="G1002" i="5"/>
  <c r="D1003" i="5"/>
  <c r="I1003" i="5"/>
  <c r="E1003" i="5"/>
  <c r="F1003" i="5"/>
  <c r="H1003" i="5"/>
  <c r="J1003" i="5"/>
  <c r="D1004" i="5"/>
  <c r="H1004" i="5"/>
  <c r="E1004" i="5"/>
  <c r="F1004" i="5"/>
  <c r="G1004" i="5"/>
  <c r="I1004" i="5"/>
  <c r="K1004" i="5"/>
  <c r="L1004" i="5"/>
  <c r="D1005" i="5"/>
  <c r="E1005" i="5"/>
  <c r="K1005" i="5"/>
  <c r="G1005" i="5"/>
  <c r="H1005" i="5"/>
  <c r="J1005" i="5"/>
  <c r="L1005" i="5"/>
  <c r="D1006" i="5"/>
  <c r="E1006" i="5"/>
  <c r="F1006" i="5"/>
  <c r="H1006" i="5"/>
  <c r="I1006" i="5"/>
  <c r="J1006" i="5"/>
  <c r="K1006" i="5"/>
  <c r="D1007" i="5"/>
  <c r="E1007" i="5"/>
  <c r="F1007" i="5"/>
  <c r="G1007" i="5"/>
  <c r="J1007" i="5"/>
  <c r="D1008" i="5"/>
  <c r="F1008" i="5"/>
  <c r="E1008" i="5"/>
  <c r="L1008" i="5"/>
  <c r="G1008" i="5"/>
  <c r="H1008" i="5"/>
  <c r="J1008" i="5"/>
  <c r="K1008" i="5"/>
  <c r="D1009" i="5"/>
  <c r="J1009" i="5"/>
  <c r="E1009" i="5"/>
  <c r="G1009" i="5"/>
  <c r="F1009" i="5"/>
  <c r="K1009" i="5"/>
  <c r="L1009" i="5"/>
  <c r="D1010" i="5"/>
  <c r="E1010" i="5"/>
  <c r="G1010" i="5"/>
  <c r="I1010" i="5"/>
  <c r="J1010" i="5"/>
  <c r="D1011" i="5"/>
  <c r="I1011" i="5"/>
  <c r="E1011" i="5"/>
  <c r="F1011" i="5"/>
  <c r="H1011" i="5"/>
  <c r="J1011" i="5"/>
  <c r="D1012" i="5"/>
  <c r="F1012" i="5"/>
  <c r="E1012" i="5"/>
  <c r="G1012" i="5"/>
  <c r="D1013" i="5"/>
  <c r="H1013" i="5"/>
  <c r="E1013" i="5"/>
  <c r="G1013" i="5"/>
  <c r="L1013" i="5"/>
  <c r="D1014" i="5"/>
  <c r="E1014" i="5"/>
  <c r="F1014" i="5"/>
  <c r="H1014" i="5"/>
  <c r="I1014" i="5"/>
  <c r="J1014" i="5"/>
  <c r="K1014" i="5"/>
  <c r="D1015" i="5"/>
  <c r="E1015" i="5"/>
  <c r="G1015" i="5"/>
  <c r="D1016" i="5"/>
  <c r="F1016" i="5"/>
  <c r="E1016" i="5"/>
  <c r="L1016" i="5"/>
  <c r="G1016" i="5"/>
  <c r="H1016" i="5"/>
  <c r="J1016" i="5"/>
  <c r="K1016" i="5"/>
  <c r="D1017" i="5"/>
  <c r="J1017" i="5"/>
  <c r="E1017" i="5"/>
  <c r="G1017" i="5"/>
  <c r="H1017" i="5"/>
  <c r="I1017" i="5"/>
  <c r="D1018" i="5"/>
  <c r="E1018" i="5"/>
  <c r="K1018" i="5"/>
  <c r="G1018" i="5"/>
  <c r="J1018" i="5"/>
  <c r="D1019" i="5"/>
  <c r="I1019" i="5"/>
  <c r="E1019" i="5"/>
  <c r="F1019" i="5"/>
  <c r="H1019" i="5"/>
  <c r="J1019" i="5"/>
  <c r="K1019" i="5"/>
  <c r="D1020" i="5"/>
  <c r="I1020" i="5"/>
  <c r="E1020" i="5"/>
  <c r="F1020" i="5"/>
  <c r="G1020" i="5"/>
  <c r="K1020" i="5"/>
  <c r="L1020" i="5"/>
  <c r="D1021" i="5"/>
  <c r="E1021" i="5"/>
  <c r="G1021" i="5"/>
  <c r="H1021" i="5"/>
  <c r="J1021" i="5"/>
  <c r="D1022" i="5"/>
  <c r="E1022" i="5"/>
  <c r="F1022" i="5"/>
  <c r="H1022" i="5"/>
  <c r="I1022" i="5"/>
  <c r="J1022" i="5"/>
  <c r="D1023" i="5"/>
  <c r="E1023" i="5"/>
  <c r="F1023" i="5"/>
  <c r="G1023" i="5"/>
  <c r="I1023" i="5"/>
  <c r="J1023" i="5"/>
  <c r="L1023" i="5"/>
  <c r="D1024" i="5"/>
  <c r="F1024" i="5"/>
  <c r="E1024" i="5"/>
  <c r="L1024" i="5"/>
  <c r="H1024" i="5"/>
  <c r="J1024" i="5"/>
  <c r="D1025" i="5"/>
  <c r="J1025" i="5"/>
  <c r="E1025" i="5"/>
  <c r="G1025" i="5"/>
  <c r="F1025" i="5"/>
  <c r="I1025" i="5"/>
  <c r="L1025" i="5"/>
  <c r="D1026" i="5"/>
  <c r="I1026" i="5"/>
  <c r="E1026" i="5"/>
  <c r="G1026" i="5"/>
  <c r="D1027" i="5"/>
  <c r="I1027" i="5"/>
  <c r="E1027" i="5"/>
  <c r="F1027" i="5"/>
  <c r="H1027" i="5"/>
  <c r="J1027" i="5"/>
  <c r="K1027" i="5"/>
  <c r="D1028" i="5"/>
  <c r="F1028" i="5"/>
  <c r="E1028" i="5"/>
  <c r="G1028" i="5"/>
  <c r="I1028" i="5"/>
  <c r="D1029" i="5"/>
  <c r="E1029" i="5"/>
  <c r="K1029" i="5"/>
  <c r="G1029" i="5"/>
  <c r="J1029" i="5"/>
  <c r="D1030" i="5"/>
  <c r="E1030" i="5"/>
  <c r="F1030" i="5"/>
  <c r="H1030" i="5"/>
  <c r="I1030" i="5"/>
  <c r="J1030" i="5"/>
  <c r="K1030" i="5"/>
  <c r="D1031" i="5"/>
  <c r="E1031" i="5"/>
  <c r="F1031" i="5"/>
  <c r="G1031" i="5"/>
  <c r="I1031" i="5"/>
  <c r="J1031" i="5"/>
  <c r="D1032" i="5"/>
  <c r="F1032" i="5"/>
  <c r="E1032" i="5"/>
  <c r="L1032" i="5"/>
  <c r="G1032" i="5"/>
  <c r="H1032" i="5"/>
  <c r="J1032" i="5"/>
  <c r="D1033" i="5"/>
  <c r="J1033" i="5"/>
  <c r="E1033" i="5"/>
  <c r="G1033" i="5"/>
  <c r="D1034" i="5"/>
  <c r="I1034" i="5"/>
  <c r="E1034" i="5"/>
  <c r="G1034" i="5"/>
  <c r="L1034" i="5"/>
  <c r="D1035" i="5"/>
  <c r="I1035" i="5"/>
  <c r="E1035" i="5"/>
  <c r="F1035" i="5"/>
  <c r="H1035" i="5"/>
  <c r="J1035" i="5"/>
  <c r="D1036" i="5"/>
  <c r="E1036" i="5"/>
  <c r="F1036" i="5"/>
  <c r="G1036" i="5"/>
  <c r="I1036" i="5"/>
  <c r="L1036" i="5"/>
  <c r="D1037" i="5"/>
  <c r="H1037" i="5"/>
  <c r="E1037" i="5"/>
  <c r="G1037" i="5"/>
  <c r="D1038" i="5"/>
  <c r="E1038" i="5"/>
  <c r="F1038" i="5"/>
  <c r="H1038" i="5"/>
  <c r="I1038" i="5"/>
  <c r="J1038" i="5"/>
  <c r="K1038" i="5"/>
  <c r="D1039" i="5"/>
  <c r="E1039" i="5"/>
  <c r="F1039" i="5"/>
  <c r="G1039" i="5"/>
  <c r="J1039" i="5"/>
  <c r="D1040" i="5"/>
  <c r="F1040" i="5"/>
  <c r="E1040" i="5"/>
  <c r="L1040" i="5"/>
  <c r="G1040" i="5"/>
  <c r="H1040" i="5"/>
  <c r="J1040" i="5"/>
  <c r="K1040" i="5"/>
  <c r="D1041" i="5"/>
  <c r="J1041" i="5"/>
  <c r="E1041" i="5"/>
  <c r="G1041" i="5"/>
  <c r="F1041" i="5"/>
  <c r="K1041" i="5"/>
  <c r="L1041" i="5"/>
  <c r="D1042" i="5"/>
  <c r="E1042" i="5"/>
  <c r="G1042" i="5"/>
  <c r="I1042" i="5"/>
  <c r="J1042" i="5"/>
  <c r="D1043" i="5"/>
  <c r="I1043" i="5"/>
  <c r="E1043" i="5"/>
  <c r="F1043" i="5"/>
  <c r="H1043" i="5"/>
  <c r="J1043" i="5"/>
  <c r="D1044" i="5"/>
  <c r="F1044" i="5"/>
  <c r="E1044" i="5"/>
  <c r="G1044" i="5"/>
  <c r="D1045" i="5"/>
  <c r="H1045" i="5"/>
  <c r="E1045" i="5"/>
  <c r="G1045" i="5"/>
  <c r="L1045" i="5"/>
  <c r="D1046" i="5"/>
  <c r="E1046" i="5"/>
  <c r="F1046" i="5"/>
  <c r="H1046" i="5"/>
  <c r="I1046" i="5"/>
  <c r="J1046" i="5"/>
  <c r="K1046" i="5"/>
  <c r="D1047" i="5"/>
  <c r="E1047" i="5"/>
  <c r="G1047" i="5"/>
  <c r="D1048" i="5"/>
  <c r="F1048" i="5"/>
  <c r="E1048" i="5"/>
  <c r="L1048" i="5"/>
  <c r="G1048" i="5"/>
  <c r="H1048" i="5"/>
  <c r="J1048" i="5"/>
  <c r="K1048" i="5"/>
  <c r="D1049" i="5"/>
  <c r="J1049" i="5"/>
  <c r="E1049" i="5"/>
  <c r="G1049" i="5"/>
  <c r="H1049" i="5"/>
  <c r="I1049" i="5"/>
  <c r="D1050" i="5"/>
  <c r="E1050" i="5"/>
  <c r="K1050" i="5"/>
  <c r="G1050" i="5"/>
  <c r="J1050" i="5"/>
  <c r="D1051" i="5"/>
  <c r="I1051" i="5"/>
  <c r="E1051" i="5"/>
  <c r="F1051" i="5"/>
  <c r="H1051" i="5"/>
  <c r="J1051" i="5"/>
  <c r="K1051" i="5"/>
  <c r="D1052" i="5"/>
  <c r="I1052" i="5"/>
  <c r="E1052" i="5"/>
  <c r="F1052" i="5"/>
  <c r="G1052" i="5"/>
  <c r="K1052" i="5"/>
  <c r="L1052" i="5"/>
  <c r="D1053" i="5"/>
  <c r="E1053" i="5"/>
  <c r="G1053" i="5"/>
  <c r="H1053" i="5"/>
  <c r="J1053" i="5"/>
  <c r="D1054" i="5"/>
  <c r="E1054" i="5"/>
  <c r="F1054" i="5"/>
  <c r="H1054" i="5"/>
  <c r="I1054" i="5"/>
  <c r="J1054" i="5"/>
  <c r="D1055" i="5"/>
  <c r="E1055" i="5"/>
  <c r="F1055" i="5"/>
  <c r="G1055" i="5"/>
  <c r="I1055" i="5"/>
  <c r="J1055" i="5"/>
  <c r="L1055" i="5"/>
  <c r="D1056" i="5"/>
  <c r="F1056" i="5"/>
  <c r="E1056" i="5"/>
  <c r="L1056" i="5"/>
  <c r="H1056" i="5"/>
  <c r="J1056" i="5"/>
  <c r="D1057" i="5"/>
  <c r="J1057" i="5"/>
  <c r="E1057" i="5"/>
  <c r="G1057" i="5"/>
  <c r="F1057" i="5"/>
  <c r="I1057" i="5"/>
  <c r="L1057" i="5"/>
  <c r="D1058" i="5"/>
  <c r="I1058" i="5"/>
  <c r="E1058" i="5"/>
  <c r="G1058" i="5"/>
  <c r="D1059" i="5"/>
  <c r="I1059" i="5"/>
  <c r="E1059" i="5"/>
  <c r="F1059" i="5"/>
  <c r="H1059" i="5"/>
  <c r="J1059" i="5"/>
  <c r="K1059" i="5"/>
  <c r="D1060" i="5"/>
  <c r="F1060" i="5"/>
  <c r="E1060" i="5"/>
  <c r="G1060" i="5"/>
  <c r="I1060" i="5"/>
  <c r="D1061" i="5"/>
  <c r="E1061" i="5"/>
  <c r="K1061" i="5"/>
  <c r="G1061" i="5"/>
  <c r="J1061" i="5"/>
  <c r="D1062" i="5"/>
  <c r="E1062" i="5"/>
  <c r="F1062" i="5"/>
  <c r="H1062" i="5"/>
  <c r="I1062" i="5"/>
  <c r="J1062" i="5"/>
  <c r="K1062" i="5"/>
  <c r="D1063" i="5"/>
  <c r="E1063" i="5"/>
  <c r="F1063" i="5"/>
  <c r="G1063" i="5"/>
  <c r="I1063" i="5"/>
  <c r="J1063" i="5"/>
  <c r="D1064" i="5"/>
  <c r="F1064" i="5"/>
  <c r="E1064" i="5"/>
  <c r="L1064" i="5"/>
  <c r="G1064" i="5"/>
  <c r="H1064" i="5"/>
  <c r="J1064" i="5"/>
  <c r="D1065" i="5"/>
  <c r="J1065" i="5"/>
  <c r="E1065" i="5"/>
  <c r="G1065" i="5"/>
  <c r="D1066" i="5"/>
  <c r="I1066" i="5"/>
  <c r="E1066" i="5"/>
  <c r="G1066" i="5"/>
  <c r="L1066" i="5"/>
  <c r="D1067" i="5"/>
  <c r="I1067" i="5"/>
  <c r="E1067" i="5"/>
  <c r="F1067" i="5"/>
  <c r="H1067" i="5"/>
  <c r="J1067" i="5"/>
  <c r="D1068" i="5"/>
  <c r="E1068" i="5"/>
  <c r="F1068" i="5"/>
  <c r="G1068" i="5"/>
  <c r="I1068" i="5"/>
  <c r="L1068" i="5"/>
  <c r="D1069" i="5"/>
  <c r="F1069" i="5"/>
  <c r="E1069" i="5"/>
  <c r="K1069" i="5"/>
  <c r="H1069" i="5"/>
  <c r="I1069" i="5"/>
  <c r="J1069" i="5"/>
  <c r="L1069" i="5"/>
  <c r="D1070" i="5"/>
  <c r="E1070" i="5"/>
  <c r="F1070" i="5"/>
  <c r="H1070" i="5"/>
  <c r="I1070" i="5"/>
  <c r="J1070" i="5"/>
  <c r="D1071" i="5"/>
  <c r="H1071" i="5"/>
  <c r="E1071" i="5"/>
  <c r="F1071" i="5"/>
  <c r="G1071" i="5"/>
  <c r="I1071" i="5"/>
  <c r="J1071" i="5"/>
  <c r="K1071" i="5"/>
  <c r="L1071" i="5"/>
  <c r="D1072" i="5"/>
  <c r="E1072" i="5"/>
  <c r="L1072" i="5"/>
  <c r="G1072" i="5"/>
  <c r="H1072" i="5"/>
  <c r="K1072" i="5"/>
  <c r="D1073" i="5"/>
  <c r="J1073" i="5"/>
  <c r="E1073" i="5"/>
  <c r="D1074" i="5"/>
  <c r="H1074" i="5"/>
  <c r="E1074" i="5"/>
  <c r="K1074" i="5"/>
  <c r="F1074" i="5"/>
  <c r="I1074" i="5"/>
  <c r="J1074" i="5"/>
  <c r="D1075" i="5"/>
  <c r="I1075" i="5"/>
  <c r="E1075" i="5"/>
  <c r="G1075" i="5"/>
  <c r="D1076" i="5"/>
  <c r="J1076" i="5"/>
  <c r="E1076" i="5"/>
  <c r="G1076" i="5"/>
  <c r="H1076" i="5"/>
  <c r="D1077" i="5"/>
  <c r="E1077" i="5"/>
  <c r="K1077" i="5"/>
  <c r="F1077" i="5"/>
  <c r="G1077" i="5"/>
  <c r="H1077" i="5"/>
  <c r="I1077" i="5"/>
  <c r="J1077" i="5"/>
  <c r="L1077" i="5"/>
  <c r="D1078" i="5"/>
  <c r="E1078" i="5"/>
  <c r="L1078" i="5"/>
  <c r="F1078" i="5"/>
  <c r="H1078" i="5"/>
  <c r="I1078" i="5"/>
  <c r="J1078" i="5"/>
  <c r="D1079" i="5"/>
  <c r="H1079" i="5"/>
  <c r="E1079" i="5"/>
  <c r="F1079" i="5"/>
  <c r="G1079" i="5"/>
  <c r="I1079" i="5"/>
  <c r="K1079" i="5"/>
  <c r="L1079" i="5"/>
  <c r="D1080" i="5"/>
  <c r="F1080" i="5"/>
  <c r="E1080" i="5"/>
  <c r="K1080" i="5"/>
  <c r="H1080" i="5"/>
  <c r="I1080" i="5"/>
  <c r="J1080" i="5"/>
  <c r="D1081" i="5"/>
  <c r="F1081" i="5"/>
  <c r="E1081" i="5"/>
  <c r="G1081" i="5"/>
  <c r="D1082" i="5"/>
  <c r="H1082" i="5"/>
  <c r="E1082" i="5"/>
  <c r="F1082" i="5"/>
  <c r="G1082" i="5"/>
  <c r="J1082" i="5"/>
  <c r="L1082" i="5"/>
  <c r="D1083" i="5"/>
  <c r="I1083" i="5"/>
  <c r="E1083" i="5"/>
  <c r="L1083" i="5"/>
  <c r="F1083" i="5"/>
  <c r="G1083" i="5"/>
  <c r="J1083" i="5"/>
  <c r="K1083" i="5"/>
  <c r="D1084" i="5"/>
  <c r="J1084" i="5"/>
  <c r="E1084" i="5"/>
  <c r="G1084" i="5"/>
  <c r="D1085" i="5"/>
  <c r="I1085" i="5"/>
  <c r="E1085" i="5"/>
  <c r="G1085" i="5"/>
  <c r="H1085" i="5"/>
  <c r="D1086" i="5"/>
  <c r="E1086" i="5"/>
  <c r="L1086" i="5"/>
  <c r="F1086" i="5"/>
  <c r="G1086" i="5"/>
  <c r="H1086" i="5"/>
  <c r="I1086" i="5"/>
  <c r="J1086" i="5"/>
  <c r="D1087" i="5"/>
  <c r="F1087" i="5"/>
  <c r="E1087" i="5"/>
  <c r="G1087" i="5"/>
  <c r="L1087" i="5"/>
  <c r="D1088" i="5"/>
  <c r="F1088" i="5"/>
  <c r="E1088" i="5"/>
  <c r="G1088" i="5"/>
  <c r="I1088" i="5"/>
  <c r="D1089" i="5"/>
  <c r="E1089" i="5"/>
  <c r="G1089" i="5"/>
  <c r="F1089" i="5"/>
  <c r="H1089" i="5"/>
  <c r="I1089" i="5"/>
  <c r="J1089" i="5"/>
  <c r="D1090" i="5"/>
  <c r="H1090" i="5"/>
  <c r="E1090" i="5"/>
  <c r="G1090" i="5"/>
  <c r="D1091" i="5"/>
  <c r="I1091" i="5"/>
  <c r="E1091" i="5"/>
  <c r="F1091" i="5"/>
  <c r="G1091" i="5"/>
  <c r="J1091" i="5"/>
  <c r="L1091" i="5"/>
  <c r="D1092" i="5"/>
  <c r="J1092" i="5"/>
  <c r="E1092" i="5"/>
  <c r="F1092" i="5"/>
  <c r="G1092" i="5"/>
  <c r="I1092" i="5"/>
  <c r="K1092" i="5"/>
  <c r="D1093" i="5"/>
  <c r="F1093" i="5"/>
  <c r="E1093" i="5"/>
  <c r="K1093" i="5"/>
  <c r="D1094" i="5"/>
  <c r="E1094" i="5"/>
  <c r="L1094" i="5"/>
  <c r="F1094" i="5"/>
  <c r="G1094" i="5"/>
  <c r="H1094" i="5"/>
  <c r="I1094" i="5"/>
  <c r="J1094" i="5"/>
  <c r="K1094" i="5"/>
  <c r="D1095" i="5"/>
  <c r="J1095" i="5"/>
  <c r="E1095" i="5"/>
  <c r="F1095" i="5"/>
  <c r="G1095" i="5"/>
  <c r="H1095" i="5"/>
  <c r="I1095" i="5"/>
  <c r="K1095" i="5"/>
  <c r="L1095" i="5"/>
  <c r="D1096" i="5"/>
  <c r="F1096" i="5"/>
  <c r="E1096" i="5"/>
  <c r="G1096" i="5"/>
  <c r="H1096" i="5"/>
  <c r="I1096" i="5"/>
  <c r="J1096" i="5"/>
  <c r="K1096" i="5"/>
  <c r="L1096" i="5"/>
  <c r="D1097" i="5"/>
  <c r="H1097" i="5"/>
  <c r="E1097" i="5"/>
  <c r="G1097" i="5"/>
  <c r="F1097" i="5"/>
  <c r="I1097" i="5"/>
  <c r="D1098" i="5"/>
  <c r="H1098" i="5"/>
  <c r="E1098" i="5"/>
  <c r="K1098" i="5"/>
  <c r="F1098" i="5"/>
  <c r="I1098" i="5"/>
  <c r="J1098" i="5"/>
  <c r="D1099" i="5"/>
  <c r="I1099" i="5"/>
  <c r="E1099" i="5"/>
  <c r="G1099" i="5"/>
  <c r="D1100" i="5"/>
  <c r="J1100" i="5"/>
  <c r="E1100" i="5"/>
  <c r="F1100" i="5"/>
  <c r="G1100" i="5"/>
  <c r="I1100" i="5"/>
  <c r="L1100" i="5"/>
  <c r="D1101" i="5"/>
  <c r="H1101" i="5"/>
  <c r="E1101" i="5"/>
  <c r="F1101" i="5"/>
  <c r="G1101" i="5"/>
  <c r="I1101" i="5"/>
  <c r="J1101" i="5"/>
  <c r="D1102" i="5"/>
  <c r="E1102" i="5"/>
  <c r="L1102" i="5"/>
  <c r="F1102" i="5"/>
  <c r="G1102" i="5"/>
  <c r="H1102" i="5"/>
  <c r="I1102" i="5"/>
  <c r="J1102" i="5"/>
  <c r="K1102" i="5"/>
  <c r="D1103" i="5"/>
  <c r="I1103" i="5"/>
  <c r="E1103" i="5"/>
  <c r="F1103" i="5"/>
  <c r="G1103" i="5"/>
  <c r="H1103" i="5"/>
  <c r="J1103" i="5"/>
  <c r="L1103" i="5"/>
  <c r="D1104" i="5"/>
  <c r="F1104" i="5"/>
  <c r="E1104" i="5"/>
  <c r="L1104" i="5"/>
  <c r="G1104" i="5"/>
  <c r="H1104" i="5"/>
  <c r="I1104" i="5"/>
  <c r="D1105" i="5"/>
  <c r="E1105" i="5"/>
  <c r="G1105" i="5"/>
  <c r="F1105" i="5"/>
  <c r="H1105" i="5"/>
  <c r="I1105" i="5"/>
  <c r="J1105" i="5"/>
  <c r="K1105" i="5"/>
  <c r="L1105" i="5"/>
  <c r="D1106" i="5"/>
  <c r="H1106" i="5"/>
  <c r="E1106" i="5"/>
  <c r="G1106" i="5"/>
  <c r="F1106" i="5"/>
  <c r="I1106" i="5"/>
  <c r="D1107" i="5"/>
  <c r="I1107" i="5"/>
  <c r="E1107" i="5"/>
  <c r="K1107" i="5"/>
  <c r="F1107" i="5"/>
  <c r="H1107" i="5"/>
  <c r="J1107" i="5"/>
  <c r="D1108" i="5"/>
  <c r="J1108" i="5"/>
  <c r="E1108" i="5"/>
  <c r="G1108" i="5"/>
  <c r="D1109" i="5"/>
  <c r="H1109" i="5"/>
  <c r="E1109" i="5"/>
  <c r="K1109" i="5"/>
  <c r="F1109" i="5"/>
  <c r="G1109" i="5"/>
  <c r="I1109" i="5"/>
  <c r="L1109" i="5"/>
  <c r="D1110" i="5"/>
  <c r="E1110" i="5"/>
  <c r="L1110" i="5"/>
  <c r="F1110" i="5"/>
  <c r="H1110" i="5"/>
  <c r="I1110" i="5"/>
  <c r="J1110" i="5"/>
  <c r="D1111" i="5"/>
  <c r="E1111" i="5"/>
  <c r="F1111" i="5"/>
  <c r="G1111" i="5"/>
  <c r="H1111" i="5"/>
  <c r="I1111" i="5"/>
  <c r="J1111" i="5"/>
  <c r="K1111" i="5"/>
  <c r="L1111" i="5"/>
  <c r="D1112" i="5"/>
  <c r="F1112" i="5"/>
  <c r="E1112" i="5"/>
  <c r="G1112" i="5"/>
  <c r="D1113" i="5"/>
  <c r="J1113" i="5"/>
  <c r="E1113" i="5"/>
  <c r="G1113" i="5"/>
  <c r="H1113" i="5"/>
  <c r="I1113" i="5"/>
  <c r="D1114" i="5"/>
  <c r="H1114" i="5"/>
  <c r="E1114" i="5"/>
  <c r="F1114" i="5"/>
  <c r="G1114" i="5"/>
  <c r="I1114" i="5"/>
  <c r="J1114" i="5"/>
  <c r="K1114" i="5"/>
  <c r="L1114" i="5"/>
  <c r="D1115" i="5"/>
  <c r="I1115" i="5"/>
  <c r="E1115" i="5"/>
  <c r="G1115" i="5"/>
  <c r="F1115" i="5"/>
  <c r="H1115" i="5"/>
  <c r="D1116" i="5"/>
  <c r="J1116" i="5"/>
  <c r="E1116" i="5"/>
  <c r="G1116" i="5"/>
  <c r="F1116" i="5"/>
  <c r="H1116" i="5"/>
  <c r="I1116" i="5"/>
  <c r="D1117" i="5"/>
  <c r="F1117" i="5"/>
  <c r="E1117" i="5"/>
  <c r="G1117" i="5"/>
  <c r="D1118" i="5"/>
  <c r="E1118" i="5"/>
  <c r="L1118" i="5"/>
  <c r="F1118" i="5"/>
  <c r="H1118" i="5"/>
  <c r="I1118" i="5"/>
  <c r="J1118" i="5"/>
  <c r="D1119" i="5"/>
  <c r="I1119" i="5"/>
  <c r="E1119" i="5"/>
  <c r="G1119" i="5"/>
  <c r="H1119" i="5"/>
  <c r="L1119" i="5"/>
  <c r="D1120" i="5"/>
  <c r="F1120" i="5"/>
  <c r="E1120" i="5"/>
  <c r="L1120" i="5"/>
  <c r="G1120" i="5"/>
  <c r="J1120" i="5"/>
  <c r="K1120" i="5"/>
  <c r="D1121" i="5"/>
  <c r="F1121" i="5"/>
  <c r="E1121" i="5"/>
  <c r="G1121" i="5"/>
  <c r="D1122" i="5"/>
  <c r="H1122" i="5"/>
  <c r="E1122" i="5"/>
  <c r="L1122" i="5"/>
  <c r="G1122" i="5"/>
  <c r="I1122" i="5"/>
  <c r="D1123" i="5"/>
  <c r="I1123" i="5"/>
  <c r="E1123" i="5"/>
  <c r="F1123" i="5"/>
  <c r="G1123" i="5"/>
  <c r="H1123" i="5"/>
  <c r="J1123" i="5"/>
  <c r="K1123" i="5"/>
  <c r="L1123" i="5"/>
  <c r="D1124" i="5"/>
  <c r="J1124" i="5"/>
  <c r="E1124" i="5"/>
  <c r="F1124" i="5"/>
  <c r="H1124" i="5"/>
  <c r="D1125" i="5"/>
  <c r="J1125" i="5"/>
  <c r="E1125" i="5"/>
  <c r="K1125" i="5"/>
  <c r="F1125" i="5"/>
  <c r="H1125" i="5"/>
  <c r="I1125" i="5"/>
  <c r="D1126" i="5"/>
  <c r="E1126" i="5"/>
  <c r="L1126" i="5"/>
  <c r="F1126" i="5"/>
  <c r="G1126" i="5"/>
  <c r="H1126" i="5"/>
  <c r="I1126" i="5"/>
  <c r="J1126" i="5"/>
  <c r="K1126" i="5"/>
  <c r="D1127" i="5"/>
  <c r="F1127" i="5"/>
  <c r="E1127" i="5"/>
  <c r="G1127" i="5"/>
  <c r="L1127" i="5"/>
  <c r="D1128" i="5"/>
  <c r="F1128" i="5"/>
  <c r="E1128" i="5"/>
  <c r="K1128" i="5"/>
  <c r="G1128" i="5"/>
  <c r="H1128" i="5"/>
  <c r="J1128" i="5"/>
  <c r="L1128" i="5"/>
  <c r="D1129" i="5"/>
  <c r="J1129" i="5"/>
  <c r="E1129" i="5"/>
  <c r="F1129" i="5"/>
  <c r="H1129" i="5"/>
  <c r="I1129" i="5"/>
  <c r="D1130" i="5"/>
  <c r="H1130" i="5"/>
  <c r="E1130" i="5"/>
  <c r="K1130" i="5"/>
  <c r="F1130" i="5"/>
  <c r="G1130" i="5"/>
  <c r="I1130" i="5"/>
  <c r="J1130" i="5"/>
  <c r="L1130" i="5"/>
  <c r="D1131" i="5"/>
  <c r="E1131" i="5"/>
  <c r="L1131" i="5"/>
  <c r="F1131" i="5"/>
  <c r="G1131" i="5"/>
  <c r="H1131" i="5"/>
  <c r="I1131" i="5"/>
  <c r="J1131" i="5"/>
  <c r="K1131" i="5"/>
  <c r="D1132" i="5"/>
  <c r="F1132" i="5"/>
  <c r="E1132" i="5"/>
  <c r="G1132" i="5"/>
  <c r="L1132" i="5"/>
  <c r="D1133" i="5"/>
  <c r="F1133" i="5"/>
  <c r="E1133" i="5"/>
  <c r="G1133" i="5"/>
  <c r="D1134" i="5"/>
  <c r="I1134" i="5"/>
  <c r="E1134" i="5"/>
  <c r="G1134" i="5"/>
  <c r="F1134" i="5"/>
  <c r="H1134" i="5"/>
  <c r="J1134" i="5"/>
  <c r="D1135" i="5"/>
  <c r="H1135" i="5"/>
  <c r="E1135" i="5"/>
  <c r="F1135" i="5"/>
  <c r="G1135" i="5"/>
  <c r="I1135" i="5"/>
  <c r="K1135" i="5"/>
  <c r="D1136" i="5"/>
  <c r="I1136" i="5"/>
  <c r="E1136" i="5"/>
  <c r="K1136" i="5"/>
  <c r="G1136" i="5"/>
  <c r="H1136" i="5"/>
  <c r="L1136" i="5"/>
  <c r="D1137" i="5"/>
  <c r="J1137" i="5"/>
  <c r="E1137" i="5"/>
  <c r="F1137" i="5"/>
  <c r="H1137" i="5"/>
  <c r="I1137" i="5"/>
  <c r="D1138" i="5"/>
  <c r="H1138" i="5"/>
  <c r="E1138" i="5"/>
  <c r="K1138" i="5"/>
  <c r="F1138" i="5"/>
  <c r="G1138" i="5"/>
  <c r="I1138" i="5"/>
  <c r="J1138" i="5"/>
  <c r="L1138" i="5"/>
  <c r="D1139" i="5"/>
  <c r="E1139" i="5"/>
  <c r="L1139" i="5"/>
  <c r="F1139" i="5"/>
  <c r="G1139" i="5"/>
  <c r="H1139" i="5"/>
  <c r="I1139" i="5"/>
  <c r="J1139" i="5"/>
  <c r="K1139" i="5"/>
  <c r="D1140" i="5"/>
  <c r="F1140" i="5"/>
  <c r="E1140" i="5"/>
  <c r="G1140" i="5"/>
  <c r="L1140" i="5"/>
  <c r="D1141" i="5"/>
  <c r="F1141" i="5"/>
  <c r="E1141" i="5"/>
  <c r="G1141" i="5"/>
  <c r="D1142" i="5"/>
  <c r="I1142" i="5"/>
  <c r="E1142" i="5"/>
  <c r="G1142" i="5"/>
  <c r="F1142" i="5"/>
  <c r="H1142" i="5"/>
  <c r="J1142" i="5"/>
  <c r="D1143" i="5"/>
  <c r="H1143" i="5"/>
  <c r="E1143" i="5"/>
  <c r="F1143" i="5"/>
  <c r="G1143" i="5"/>
  <c r="I1143" i="5"/>
  <c r="K1143" i="5"/>
  <c r="D1144" i="5"/>
  <c r="I1144" i="5"/>
  <c r="E1144" i="5"/>
  <c r="K1144" i="5"/>
  <c r="G1144" i="5"/>
  <c r="H1144" i="5"/>
  <c r="L1144" i="5"/>
  <c r="D1145" i="5"/>
  <c r="J1145" i="5"/>
  <c r="E1145" i="5"/>
  <c r="F1145" i="5"/>
  <c r="H1145" i="5"/>
  <c r="I1145" i="5"/>
  <c r="D1146" i="5"/>
  <c r="H1146" i="5"/>
  <c r="E1146" i="5"/>
  <c r="K1146" i="5"/>
  <c r="F1146" i="5"/>
  <c r="G1146" i="5"/>
  <c r="I1146" i="5"/>
  <c r="J1146" i="5"/>
  <c r="L1146" i="5"/>
  <c r="D1147" i="5"/>
  <c r="E1147" i="5"/>
  <c r="L1147" i="5"/>
  <c r="F1147" i="5"/>
  <c r="G1147" i="5"/>
  <c r="H1147" i="5"/>
  <c r="I1147" i="5"/>
  <c r="J1147" i="5"/>
  <c r="K1147" i="5"/>
  <c r="D1148" i="5"/>
  <c r="F1148" i="5"/>
  <c r="E1148" i="5"/>
  <c r="G1148" i="5"/>
  <c r="L1148" i="5"/>
  <c r="D1149" i="5"/>
  <c r="F1149" i="5"/>
  <c r="E1149" i="5"/>
  <c r="G1149" i="5"/>
  <c r="D1150" i="5"/>
  <c r="I1150" i="5"/>
  <c r="E1150" i="5"/>
  <c r="G1150" i="5"/>
  <c r="F1150" i="5"/>
  <c r="H1150" i="5"/>
  <c r="J1150" i="5"/>
  <c r="D1151" i="5"/>
  <c r="H1151" i="5"/>
  <c r="E1151" i="5"/>
  <c r="F1151" i="5"/>
  <c r="G1151" i="5"/>
  <c r="I1151" i="5"/>
  <c r="K1151" i="5"/>
  <c r="D1152" i="5"/>
  <c r="I1152" i="5"/>
  <c r="E1152" i="5"/>
  <c r="K1152" i="5"/>
  <c r="G1152" i="5"/>
  <c r="H1152" i="5"/>
  <c r="L1152" i="5"/>
  <c r="D1153" i="5"/>
  <c r="J1153" i="5"/>
  <c r="E1153" i="5"/>
  <c r="F1153" i="5"/>
  <c r="H1153" i="5"/>
  <c r="I1153" i="5"/>
  <c r="D1154" i="5"/>
  <c r="H1154" i="5"/>
  <c r="E1154" i="5"/>
  <c r="K1154" i="5"/>
  <c r="F1154" i="5"/>
  <c r="G1154" i="5"/>
  <c r="I1154" i="5"/>
  <c r="J1154" i="5"/>
  <c r="L1154" i="5"/>
  <c r="D1155" i="5"/>
  <c r="E1155" i="5"/>
  <c r="L1155" i="5"/>
  <c r="F1155" i="5"/>
  <c r="G1155" i="5"/>
  <c r="H1155" i="5"/>
  <c r="I1155" i="5"/>
  <c r="J1155" i="5"/>
  <c r="K1155" i="5"/>
  <c r="D1156" i="5"/>
  <c r="F1156" i="5"/>
  <c r="E1156" i="5"/>
  <c r="G1156" i="5"/>
  <c r="L1156" i="5"/>
  <c r="D1157" i="5"/>
  <c r="F1157" i="5"/>
  <c r="E1157" i="5"/>
  <c r="G1157" i="5"/>
  <c r="D1158" i="5"/>
  <c r="I1158" i="5"/>
  <c r="E1158" i="5"/>
  <c r="G1158" i="5"/>
  <c r="F1158" i="5"/>
  <c r="H1158" i="5"/>
  <c r="J1158" i="5"/>
  <c r="D1159" i="5"/>
  <c r="H1159" i="5"/>
  <c r="E1159" i="5"/>
  <c r="F1159" i="5"/>
  <c r="G1159" i="5"/>
  <c r="I1159" i="5"/>
  <c r="K1159" i="5"/>
  <c r="D1160" i="5"/>
  <c r="I1160" i="5"/>
  <c r="E1160" i="5"/>
  <c r="K1160" i="5"/>
  <c r="G1160" i="5"/>
  <c r="H1160" i="5"/>
  <c r="L1160" i="5"/>
  <c r="D1161" i="5"/>
  <c r="J1161" i="5"/>
  <c r="E1161" i="5"/>
  <c r="F1161" i="5"/>
  <c r="H1161" i="5"/>
  <c r="I1161" i="5"/>
  <c r="D1162" i="5"/>
  <c r="H1162" i="5"/>
  <c r="E1162" i="5"/>
  <c r="K1162" i="5"/>
  <c r="F1162" i="5"/>
  <c r="G1162" i="5"/>
  <c r="I1162" i="5"/>
  <c r="J1162" i="5"/>
  <c r="L1162" i="5"/>
  <c r="D1163" i="5"/>
  <c r="E1163" i="5"/>
  <c r="L1163" i="5"/>
  <c r="F1163" i="5"/>
  <c r="G1163" i="5"/>
  <c r="H1163" i="5"/>
  <c r="I1163" i="5"/>
  <c r="J1163" i="5"/>
  <c r="K1163" i="5"/>
  <c r="D1164" i="5"/>
  <c r="F1164" i="5"/>
  <c r="E1164" i="5"/>
  <c r="G1164" i="5"/>
  <c r="L1164" i="5"/>
  <c r="D1165" i="5"/>
  <c r="F1165" i="5"/>
  <c r="E1165" i="5"/>
  <c r="G1165" i="5"/>
  <c r="D1166" i="5"/>
  <c r="I1166" i="5"/>
  <c r="E1166" i="5"/>
  <c r="G1166" i="5"/>
  <c r="F1166" i="5"/>
  <c r="H1166" i="5"/>
  <c r="J1166" i="5"/>
  <c r="D1167" i="5"/>
  <c r="H1167" i="5"/>
  <c r="E1167" i="5"/>
  <c r="F1167" i="5"/>
  <c r="G1167" i="5"/>
  <c r="I1167" i="5"/>
  <c r="K1167" i="5"/>
  <c r="D1168" i="5"/>
  <c r="I1168" i="5"/>
  <c r="E1168" i="5"/>
  <c r="K1168" i="5"/>
  <c r="G1168" i="5"/>
  <c r="H1168" i="5"/>
  <c r="L1168" i="5"/>
  <c r="D1169" i="5"/>
  <c r="J1169" i="5"/>
  <c r="E1169" i="5"/>
  <c r="F1169" i="5"/>
  <c r="H1169" i="5"/>
  <c r="I1169" i="5"/>
  <c r="D1170" i="5"/>
  <c r="H1170" i="5"/>
  <c r="E1170" i="5"/>
  <c r="K1170" i="5"/>
  <c r="F1170" i="5"/>
  <c r="G1170" i="5"/>
  <c r="I1170" i="5"/>
  <c r="J1170" i="5"/>
  <c r="L1170" i="5"/>
  <c r="D1171" i="5"/>
  <c r="E1171" i="5"/>
  <c r="L1171" i="5"/>
  <c r="F1171" i="5"/>
  <c r="G1171" i="5"/>
  <c r="H1171" i="5"/>
  <c r="I1171" i="5"/>
  <c r="J1171" i="5"/>
  <c r="K1171" i="5"/>
  <c r="D1172" i="5"/>
  <c r="F1172" i="5"/>
  <c r="E1172" i="5"/>
  <c r="G1172" i="5"/>
  <c r="L1172" i="5"/>
  <c r="D1173" i="5"/>
  <c r="F1173" i="5"/>
  <c r="E1173" i="5"/>
  <c r="G1173" i="5"/>
  <c r="D1174" i="5"/>
  <c r="I1174" i="5"/>
  <c r="E1174" i="5"/>
  <c r="G1174" i="5"/>
  <c r="F1174" i="5"/>
  <c r="H1174" i="5"/>
  <c r="J1174" i="5"/>
  <c r="D1175" i="5"/>
  <c r="H1175" i="5"/>
  <c r="E1175" i="5"/>
  <c r="F1175" i="5"/>
  <c r="G1175" i="5"/>
  <c r="I1175" i="5"/>
  <c r="K1175" i="5"/>
  <c r="D1176" i="5"/>
  <c r="I1176" i="5"/>
  <c r="E1176" i="5"/>
  <c r="K1176" i="5"/>
  <c r="G1176" i="5"/>
  <c r="H1176" i="5"/>
  <c r="L1176" i="5"/>
  <c r="D1177" i="5"/>
  <c r="J1177" i="5"/>
  <c r="E1177" i="5"/>
  <c r="F1177" i="5"/>
  <c r="H1177" i="5"/>
  <c r="I1177" i="5"/>
  <c r="D1178" i="5"/>
  <c r="H1178" i="5"/>
  <c r="E1178" i="5"/>
  <c r="K1178" i="5"/>
  <c r="F1178" i="5"/>
  <c r="G1178" i="5"/>
  <c r="I1178" i="5"/>
  <c r="J1178" i="5"/>
  <c r="L1178" i="5"/>
  <c r="D1179" i="5"/>
  <c r="E1179" i="5"/>
  <c r="L1179" i="5"/>
  <c r="F1179" i="5"/>
  <c r="G1179" i="5"/>
  <c r="H1179" i="5"/>
  <c r="I1179" i="5"/>
  <c r="J1179" i="5"/>
  <c r="K1179" i="5"/>
  <c r="D1180" i="5"/>
  <c r="F1180" i="5"/>
  <c r="E1180" i="5"/>
  <c r="G1180" i="5"/>
  <c r="L1180" i="5"/>
  <c r="D1181" i="5"/>
  <c r="F1181" i="5"/>
  <c r="E1181" i="5"/>
  <c r="G1181" i="5"/>
  <c r="D1182" i="5"/>
  <c r="I1182" i="5"/>
  <c r="E1182" i="5"/>
  <c r="G1182" i="5"/>
  <c r="F1182" i="5"/>
  <c r="H1182" i="5"/>
  <c r="J1182" i="5"/>
  <c r="D1183" i="5"/>
  <c r="H1183" i="5"/>
  <c r="E1183" i="5"/>
  <c r="F1183" i="5"/>
  <c r="G1183" i="5"/>
  <c r="I1183" i="5"/>
  <c r="K1183" i="5"/>
  <c r="D1184" i="5"/>
  <c r="I1184" i="5"/>
  <c r="E1184" i="5"/>
  <c r="K1184" i="5"/>
  <c r="G1184" i="5"/>
  <c r="H1184" i="5"/>
  <c r="L1184" i="5"/>
  <c r="D1185" i="5"/>
  <c r="J1185" i="5"/>
  <c r="E1185" i="5"/>
  <c r="F1185" i="5"/>
  <c r="H1185" i="5"/>
  <c r="I1185" i="5"/>
  <c r="D1186" i="5"/>
  <c r="H1186" i="5"/>
  <c r="E1186" i="5"/>
  <c r="K1186" i="5"/>
  <c r="F1186" i="5"/>
  <c r="G1186" i="5"/>
  <c r="I1186" i="5"/>
  <c r="J1186" i="5"/>
  <c r="L1186" i="5"/>
  <c r="D1187" i="5"/>
  <c r="E1187" i="5"/>
  <c r="L1187" i="5"/>
  <c r="F1187" i="5"/>
  <c r="G1187" i="5"/>
  <c r="H1187" i="5"/>
  <c r="I1187" i="5"/>
  <c r="J1187" i="5"/>
  <c r="K1187" i="5"/>
  <c r="D1188" i="5"/>
  <c r="F1188" i="5"/>
  <c r="E1188" i="5"/>
  <c r="G1188" i="5"/>
  <c r="L1188" i="5"/>
  <c r="D1189" i="5"/>
  <c r="F1189" i="5"/>
  <c r="E1189" i="5"/>
  <c r="G1189" i="5"/>
  <c r="D1190" i="5"/>
  <c r="I1190" i="5"/>
  <c r="E1190" i="5"/>
  <c r="G1190" i="5"/>
  <c r="F1190" i="5"/>
  <c r="H1190" i="5"/>
  <c r="J1190" i="5"/>
  <c r="D1191" i="5"/>
  <c r="H1191" i="5"/>
  <c r="E1191" i="5"/>
  <c r="F1191" i="5"/>
  <c r="G1191" i="5"/>
  <c r="I1191" i="5"/>
  <c r="K1191" i="5"/>
  <c r="D1192" i="5"/>
  <c r="I1192" i="5"/>
  <c r="E1192" i="5"/>
  <c r="K1192" i="5"/>
  <c r="G1192" i="5"/>
  <c r="H1192" i="5"/>
  <c r="L1192" i="5"/>
  <c r="D1193" i="5"/>
  <c r="J1193" i="5"/>
  <c r="E1193" i="5"/>
  <c r="F1193" i="5"/>
  <c r="H1193" i="5"/>
  <c r="I1193" i="5"/>
  <c r="D1194" i="5"/>
  <c r="H1194" i="5"/>
  <c r="E1194" i="5"/>
  <c r="K1194" i="5"/>
  <c r="F1194" i="5"/>
  <c r="G1194" i="5"/>
  <c r="I1194" i="5"/>
  <c r="J1194" i="5"/>
  <c r="L1194" i="5"/>
  <c r="D1195" i="5"/>
  <c r="E1195" i="5"/>
  <c r="L1195" i="5"/>
  <c r="F1195" i="5"/>
  <c r="G1195" i="5"/>
  <c r="H1195" i="5"/>
  <c r="I1195" i="5"/>
  <c r="J1195" i="5"/>
  <c r="K1195" i="5"/>
  <c r="D1196" i="5"/>
  <c r="F1196" i="5"/>
  <c r="E1196" i="5"/>
  <c r="G1196" i="5"/>
  <c r="L1196" i="5"/>
  <c r="D1197" i="5"/>
  <c r="F1197" i="5"/>
  <c r="E1197" i="5"/>
  <c r="G1197" i="5"/>
  <c r="D1198" i="5"/>
  <c r="I1198" i="5"/>
  <c r="E1198" i="5"/>
  <c r="G1198" i="5"/>
  <c r="F1198" i="5"/>
  <c r="H1198" i="5"/>
  <c r="J1198" i="5"/>
  <c r="D1199" i="5"/>
  <c r="H1199" i="5"/>
  <c r="E1199" i="5"/>
  <c r="F1199" i="5"/>
  <c r="G1199" i="5"/>
  <c r="I1199" i="5"/>
  <c r="K1199" i="5"/>
  <c r="D1200" i="5"/>
  <c r="I1200" i="5"/>
  <c r="E1200" i="5"/>
  <c r="K1200" i="5"/>
  <c r="G1200" i="5"/>
  <c r="H1200" i="5"/>
  <c r="L1200" i="5"/>
  <c r="D1201" i="5"/>
  <c r="J1201" i="5"/>
  <c r="E1201" i="5"/>
  <c r="F1201" i="5"/>
  <c r="H1201" i="5"/>
  <c r="I1201" i="5"/>
  <c r="D1202" i="5"/>
  <c r="H1202" i="5"/>
  <c r="E1202" i="5"/>
  <c r="K1202" i="5"/>
  <c r="F1202" i="5"/>
  <c r="G1202" i="5"/>
  <c r="I1202" i="5"/>
  <c r="J1202" i="5"/>
  <c r="L1202" i="5"/>
  <c r="D1203" i="5"/>
  <c r="E1203" i="5"/>
  <c r="L1203" i="5"/>
  <c r="F1203" i="5"/>
  <c r="G1203" i="5"/>
  <c r="H1203" i="5"/>
  <c r="I1203" i="5"/>
  <c r="J1203" i="5"/>
  <c r="K1203" i="5"/>
  <c r="D1204" i="5"/>
  <c r="F1204" i="5"/>
  <c r="E1204" i="5"/>
  <c r="G1204" i="5"/>
  <c r="L1204" i="5"/>
  <c r="D1205" i="5"/>
  <c r="F1205" i="5"/>
  <c r="E1205" i="5"/>
  <c r="G1205" i="5"/>
  <c r="L1205" i="5"/>
  <c r="K1204" i="5"/>
  <c r="L1197" i="5"/>
  <c r="K1196" i="5"/>
  <c r="L1189" i="5"/>
  <c r="K1188" i="5"/>
  <c r="L1181" i="5"/>
  <c r="K1180" i="5"/>
  <c r="L1173" i="5"/>
  <c r="K1172" i="5"/>
  <c r="L1165" i="5"/>
  <c r="K1164" i="5"/>
  <c r="L1157" i="5"/>
  <c r="K1156" i="5"/>
  <c r="L1149" i="5"/>
  <c r="K1148" i="5"/>
  <c r="L1141" i="5"/>
  <c r="K1140" i="5"/>
  <c r="L1133" i="5"/>
  <c r="K1132" i="5"/>
  <c r="L1117" i="5"/>
  <c r="L1108" i="5"/>
  <c r="L1099" i="5"/>
  <c r="L1090" i="5"/>
  <c r="K1087" i="5"/>
  <c r="L1081" i="5"/>
  <c r="L1054" i="5"/>
  <c r="G1054" i="5"/>
  <c r="K1047" i="5"/>
  <c r="H1047" i="5"/>
  <c r="G1043" i="5"/>
  <c r="L1043" i="5"/>
  <c r="L1022" i="5"/>
  <c r="G1022" i="5"/>
  <c r="K1015" i="5"/>
  <c r="H1015" i="5"/>
  <c r="G1011" i="5"/>
  <c r="L1011" i="5"/>
  <c r="G1003" i="5"/>
  <c r="K1003" i="5"/>
  <c r="L1003" i="5"/>
  <c r="K1002" i="5"/>
  <c r="I989" i="5"/>
  <c r="F989" i="5"/>
  <c r="L974" i="5"/>
  <c r="G974" i="5"/>
  <c r="K967" i="5"/>
  <c r="H967" i="5"/>
  <c r="F946" i="5"/>
  <c r="H946" i="5"/>
  <c r="J946" i="5"/>
  <c r="I945" i="5"/>
  <c r="J945" i="5"/>
  <c r="G939" i="5"/>
  <c r="K939" i="5"/>
  <c r="L939" i="5"/>
  <c r="K938" i="5"/>
  <c r="G931" i="5"/>
  <c r="K931" i="5"/>
  <c r="L931" i="5"/>
  <c r="F890" i="5"/>
  <c r="H890" i="5"/>
  <c r="I890" i="5"/>
  <c r="J890" i="5"/>
  <c r="G851" i="5"/>
  <c r="K851" i="5"/>
  <c r="L851" i="5"/>
  <c r="F819" i="5"/>
  <c r="H819" i="5"/>
  <c r="I819" i="5"/>
  <c r="J819" i="5"/>
  <c r="K819" i="5"/>
  <c r="F813" i="5"/>
  <c r="H813" i="5"/>
  <c r="I813" i="5"/>
  <c r="J813" i="5"/>
  <c r="G782" i="5"/>
  <c r="K782" i="5"/>
  <c r="L782" i="5"/>
  <c r="L760" i="5"/>
  <c r="G760" i="5"/>
  <c r="K760" i="5"/>
  <c r="J747" i="5"/>
  <c r="F747" i="5"/>
  <c r="H747" i="5"/>
  <c r="I747" i="5"/>
  <c r="K747" i="5"/>
  <c r="L747" i="5"/>
  <c r="L696" i="5"/>
  <c r="G696" i="5"/>
  <c r="K696" i="5"/>
  <c r="G605" i="5"/>
  <c r="K605" i="5"/>
  <c r="L605" i="5"/>
  <c r="K1205" i="5"/>
  <c r="J1204" i="5"/>
  <c r="G1201" i="5"/>
  <c r="F1200" i="5"/>
  <c r="L1198" i="5"/>
  <c r="K1197" i="5"/>
  <c r="J1196" i="5"/>
  <c r="G1193" i="5"/>
  <c r="F1192" i="5"/>
  <c r="L1190" i="5"/>
  <c r="K1189" i="5"/>
  <c r="J1188" i="5"/>
  <c r="G1185" i="5"/>
  <c r="F1184" i="5"/>
  <c r="L1182" i="5"/>
  <c r="K1181" i="5"/>
  <c r="J1180" i="5"/>
  <c r="G1177" i="5"/>
  <c r="F1176" i="5"/>
  <c r="L1174" i="5"/>
  <c r="K1173" i="5"/>
  <c r="J1172" i="5"/>
  <c r="G1169" i="5"/>
  <c r="F1168" i="5"/>
  <c r="L1166" i="5"/>
  <c r="K1165" i="5"/>
  <c r="J1164" i="5"/>
  <c r="G1161" i="5"/>
  <c r="F1160" i="5"/>
  <c r="L1158" i="5"/>
  <c r="K1157" i="5"/>
  <c r="J1156" i="5"/>
  <c r="G1153" i="5"/>
  <c r="F1152" i="5"/>
  <c r="L1150" i="5"/>
  <c r="K1149" i="5"/>
  <c r="J1148" i="5"/>
  <c r="G1145" i="5"/>
  <c r="F1144" i="5"/>
  <c r="L1142" i="5"/>
  <c r="K1141" i="5"/>
  <c r="J1140" i="5"/>
  <c r="G1137" i="5"/>
  <c r="F1136" i="5"/>
  <c r="L1134" i="5"/>
  <c r="K1133" i="5"/>
  <c r="J1132" i="5"/>
  <c r="G1129" i="5"/>
  <c r="K1127" i="5"/>
  <c r="G1125" i="5"/>
  <c r="F1122" i="5"/>
  <c r="L1121" i="5"/>
  <c r="I1120" i="5"/>
  <c r="F1119" i="5"/>
  <c r="J1117" i="5"/>
  <c r="F1113" i="5"/>
  <c r="L1112" i="5"/>
  <c r="G1110" i="5"/>
  <c r="K1108" i="5"/>
  <c r="G1107" i="5"/>
  <c r="K1099" i="5"/>
  <c r="G1098" i="5"/>
  <c r="L1093" i="5"/>
  <c r="H1092" i="5"/>
  <c r="K1090" i="5"/>
  <c r="J1087" i="5"/>
  <c r="F1085" i="5"/>
  <c r="L1084" i="5"/>
  <c r="H1083" i="5"/>
  <c r="K1081" i="5"/>
  <c r="K1078" i="5"/>
  <c r="F1076" i="5"/>
  <c r="L1075" i="5"/>
  <c r="G1074" i="5"/>
  <c r="L1073" i="5"/>
  <c r="L1070" i="5"/>
  <c r="G1070" i="5"/>
  <c r="H1068" i="5"/>
  <c r="J1068" i="5"/>
  <c r="J1066" i="5"/>
  <c r="L1065" i="5"/>
  <c r="I1061" i="5"/>
  <c r="F1061" i="5"/>
  <c r="G1056" i="5"/>
  <c r="F1050" i="5"/>
  <c r="H1050" i="5"/>
  <c r="F1049" i="5"/>
  <c r="J1045" i="5"/>
  <c r="L1044" i="5"/>
  <c r="I1041" i="5"/>
  <c r="H1036" i="5"/>
  <c r="J1036" i="5"/>
  <c r="J1034" i="5"/>
  <c r="L1033" i="5"/>
  <c r="I1029" i="5"/>
  <c r="F1029" i="5"/>
  <c r="G1024" i="5"/>
  <c r="F1018" i="5"/>
  <c r="H1018" i="5"/>
  <c r="F1017" i="5"/>
  <c r="J1013" i="5"/>
  <c r="L1012" i="5"/>
  <c r="I1009" i="5"/>
  <c r="F1002" i="5"/>
  <c r="H1002" i="5"/>
  <c r="J1002" i="5"/>
  <c r="I1001" i="5"/>
  <c r="J1001" i="5"/>
  <c r="G995" i="5"/>
  <c r="K995" i="5"/>
  <c r="L995" i="5"/>
  <c r="K994" i="5"/>
  <c r="I981" i="5"/>
  <c r="F981" i="5"/>
  <c r="L975" i="5"/>
  <c r="K973" i="5"/>
  <c r="L970" i="5"/>
  <c r="K969" i="5"/>
  <c r="K968" i="5"/>
  <c r="L966" i="5"/>
  <c r="G966" i="5"/>
  <c r="K959" i="5"/>
  <c r="H959" i="5"/>
  <c r="J949" i="5"/>
  <c r="F938" i="5"/>
  <c r="H938" i="5"/>
  <c r="J938" i="5"/>
  <c r="I937" i="5"/>
  <c r="J937" i="5"/>
  <c r="L929" i="5"/>
  <c r="F906" i="5"/>
  <c r="H906" i="5"/>
  <c r="I906" i="5"/>
  <c r="J906" i="5"/>
  <c r="F882" i="5"/>
  <c r="H882" i="5"/>
  <c r="I882" i="5"/>
  <c r="J882" i="5"/>
  <c r="G843" i="5"/>
  <c r="K843" i="5"/>
  <c r="L843" i="5"/>
  <c r="I831" i="5"/>
  <c r="F831" i="5"/>
  <c r="H831" i="5"/>
  <c r="J831" i="5"/>
  <c r="L810" i="5"/>
  <c r="G810" i="5"/>
  <c r="K810" i="5"/>
  <c r="G807" i="5"/>
  <c r="K807" i="5"/>
  <c r="L807" i="5"/>
  <c r="L744" i="5"/>
  <c r="G744" i="5"/>
  <c r="K744" i="5"/>
  <c r="J731" i="5"/>
  <c r="F731" i="5"/>
  <c r="H731" i="5"/>
  <c r="I731" i="5"/>
  <c r="K731" i="5"/>
  <c r="L731" i="5"/>
  <c r="L690" i="5"/>
  <c r="G690" i="5"/>
  <c r="K690" i="5"/>
  <c r="F684" i="5"/>
  <c r="H684" i="5"/>
  <c r="J684" i="5"/>
  <c r="I684" i="5"/>
  <c r="K389" i="5"/>
  <c r="L389" i="5"/>
  <c r="G389" i="5"/>
  <c r="J1205" i="5"/>
  <c r="I1204" i="5"/>
  <c r="L1199" i="5"/>
  <c r="K1198" i="5"/>
  <c r="J1197" i="5"/>
  <c r="I1196" i="5"/>
  <c r="L1191" i="5"/>
  <c r="K1190" i="5"/>
  <c r="J1189" i="5"/>
  <c r="I1188" i="5"/>
  <c r="L1183" i="5"/>
  <c r="K1182" i="5"/>
  <c r="J1181" i="5"/>
  <c r="I1180" i="5"/>
  <c r="L1175" i="5"/>
  <c r="K1174" i="5"/>
  <c r="J1173" i="5"/>
  <c r="I1172" i="5"/>
  <c r="L1167" i="5"/>
  <c r="K1166" i="5"/>
  <c r="J1165" i="5"/>
  <c r="I1164" i="5"/>
  <c r="L1159" i="5"/>
  <c r="K1158" i="5"/>
  <c r="J1157" i="5"/>
  <c r="I1156" i="5"/>
  <c r="L1151" i="5"/>
  <c r="K1150" i="5"/>
  <c r="J1149" i="5"/>
  <c r="I1148" i="5"/>
  <c r="L1143" i="5"/>
  <c r="K1142" i="5"/>
  <c r="J1141" i="5"/>
  <c r="I1140" i="5"/>
  <c r="L1135" i="5"/>
  <c r="K1134" i="5"/>
  <c r="J1133" i="5"/>
  <c r="I1132" i="5"/>
  <c r="J1127" i="5"/>
  <c r="L1124" i="5"/>
  <c r="K1121" i="5"/>
  <c r="H1120" i="5"/>
  <c r="K1118" i="5"/>
  <c r="I1117" i="5"/>
  <c r="L1115" i="5"/>
  <c r="K1112" i="5"/>
  <c r="I1108" i="5"/>
  <c r="L1106" i="5"/>
  <c r="K1103" i="5"/>
  <c r="J1099" i="5"/>
  <c r="L1097" i="5"/>
  <c r="J1093" i="5"/>
  <c r="J1090" i="5"/>
  <c r="L1088" i="5"/>
  <c r="I1087" i="5"/>
  <c r="K1085" i="5"/>
  <c r="K1084" i="5"/>
  <c r="J1081" i="5"/>
  <c r="G1080" i="5"/>
  <c r="K1075" i="5"/>
  <c r="K1073" i="5"/>
  <c r="F1072" i="5"/>
  <c r="I1072" i="5"/>
  <c r="G1067" i="5"/>
  <c r="L1067" i="5"/>
  <c r="K1065" i="5"/>
  <c r="L1058" i="5"/>
  <c r="K1053" i="5"/>
  <c r="L1047" i="5"/>
  <c r="L1046" i="5"/>
  <c r="G1046" i="5"/>
  <c r="K1044" i="5"/>
  <c r="K1042" i="5"/>
  <c r="H1041" i="5"/>
  <c r="K1039" i="5"/>
  <c r="H1039" i="5"/>
  <c r="L1037" i="5"/>
  <c r="G1035" i="5"/>
  <c r="L1035" i="5"/>
  <c r="K1033" i="5"/>
  <c r="L1026" i="5"/>
  <c r="K1021" i="5"/>
  <c r="L1015" i="5"/>
  <c r="L1014" i="5"/>
  <c r="G1014" i="5"/>
  <c r="K1012" i="5"/>
  <c r="K1010" i="5"/>
  <c r="H1009" i="5"/>
  <c r="K1007" i="5"/>
  <c r="H1007" i="5"/>
  <c r="L997" i="5"/>
  <c r="F994" i="5"/>
  <c r="H994" i="5"/>
  <c r="J994" i="5"/>
  <c r="I993" i="5"/>
  <c r="J993" i="5"/>
  <c r="G987" i="5"/>
  <c r="K987" i="5"/>
  <c r="L987" i="5"/>
  <c r="K986" i="5"/>
  <c r="G984" i="5"/>
  <c r="J975" i="5"/>
  <c r="I973" i="5"/>
  <c r="F973" i="5"/>
  <c r="L967" i="5"/>
  <c r="K965" i="5"/>
  <c r="L962" i="5"/>
  <c r="L958" i="5"/>
  <c r="G958" i="5"/>
  <c r="L953" i="5"/>
  <c r="K951" i="5"/>
  <c r="H951" i="5"/>
  <c r="L933" i="5"/>
  <c r="L920" i="5"/>
  <c r="G920" i="5"/>
  <c r="F914" i="5"/>
  <c r="H914" i="5"/>
  <c r="I914" i="5"/>
  <c r="J914" i="5"/>
  <c r="G899" i="5"/>
  <c r="K899" i="5"/>
  <c r="L899" i="5"/>
  <c r="F874" i="5"/>
  <c r="H874" i="5"/>
  <c r="I874" i="5"/>
  <c r="J874" i="5"/>
  <c r="G835" i="5"/>
  <c r="K835" i="5"/>
  <c r="L835" i="5"/>
  <c r="H822" i="5"/>
  <c r="F822" i="5"/>
  <c r="I822" i="5"/>
  <c r="J822" i="5"/>
  <c r="G816" i="5"/>
  <c r="K816" i="5"/>
  <c r="L816" i="5"/>
  <c r="L786" i="5"/>
  <c r="G786" i="5"/>
  <c r="K786" i="5"/>
  <c r="L728" i="5"/>
  <c r="G728" i="5"/>
  <c r="K728" i="5"/>
  <c r="G541" i="5"/>
  <c r="K541" i="5"/>
  <c r="L541" i="5"/>
  <c r="G509" i="5"/>
  <c r="K509" i="5"/>
  <c r="L509" i="5"/>
  <c r="K365" i="5"/>
  <c r="G365" i="5"/>
  <c r="L365" i="5"/>
  <c r="I1205" i="5"/>
  <c r="H1204" i="5"/>
  <c r="I1197" i="5"/>
  <c r="H1196" i="5"/>
  <c r="I1189" i="5"/>
  <c r="H1188" i="5"/>
  <c r="I1181" i="5"/>
  <c r="H1180" i="5"/>
  <c r="I1173" i="5"/>
  <c r="H1172" i="5"/>
  <c r="I1165" i="5"/>
  <c r="H1164" i="5"/>
  <c r="I1157" i="5"/>
  <c r="H1156" i="5"/>
  <c r="I1149" i="5"/>
  <c r="H1148" i="5"/>
  <c r="I1141" i="5"/>
  <c r="H1140" i="5"/>
  <c r="I1133" i="5"/>
  <c r="H1132" i="5"/>
  <c r="I1127" i="5"/>
  <c r="K1124" i="5"/>
  <c r="J1121" i="5"/>
  <c r="H1117" i="5"/>
  <c r="K1115" i="5"/>
  <c r="J1112" i="5"/>
  <c r="H1108" i="5"/>
  <c r="K1106" i="5"/>
  <c r="H1099" i="5"/>
  <c r="K1097" i="5"/>
  <c r="I1093" i="5"/>
  <c r="I1090" i="5"/>
  <c r="K1088" i="5"/>
  <c r="H1087" i="5"/>
  <c r="I1084" i="5"/>
  <c r="I1081" i="5"/>
  <c r="J1075" i="5"/>
  <c r="I1073" i="5"/>
  <c r="I1065" i="5"/>
  <c r="H1060" i="5"/>
  <c r="J1060" i="5"/>
  <c r="J1058" i="5"/>
  <c r="K1054" i="5"/>
  <c r="I1053" i="5"/>
  <c r="F1053" i="5"/>
  <c r="J1047" i="5"/>
  <c r="I1044" i="5"/>
  <c r="F1042" i="5"/>
  <c r="H1042" i="5"/>
  <c r="J1037" i="5"/>
  <c r="I1033" i="5"/>
  <c r="H1028" i="5"/>
  <c r="J1028" i="5"/>
  <c r="J1026" i="5"/>
  <c r="K1022" i="5"/>
  <c r="I1021" i="5"/>
  <c r="F1021" i="5"/>
  <c r="J1015" i="5"/>
  <c r="I1012" i="5"/>
  <c r="F1010" i="5"/>
  <c r="H1010" i="5"/>
  <c r="J997" i="5"/>
  <c r="L989" i="5"/>
  <c r="F986" i="5"/>
  <c r="H986" i="5"/>
  <c r="J986" i="5"/>
  <c r="I985" i="5"/>
  <c r="J985" i="5"/>
  <c r="G979" i="5"/>
  <c r="K979" i="5"/>
  <c r="L979" i="5"/>
  <c r="K978" i="5"/>
  <c r="I975" i="5"/>
  <c r="K974" i="5"/>
  <c r="J967" i="5"/>
  <c r="I965" i="5"/>
  <c r="F965" i="5"/>
  <c r="L954" i="5"/>
  <c r="K953" i="5"/>
  <c r="K952" i="5"/>
  <c r="L950" i="5"/>
  <c r="G950" i="5"/>
  <c r="L945" i="5"/>
  <c r="K943" i="5"/>
  <c r="H943" i="5"/>
  <c r="J933" i="5"/>
  <c r="L928" i="5"/>
  <c r="G928" i="5"/>
  <c r="K919" i="5"/>
  <c r="F919" i="5"/>
  <c r="H919" i="5"/>
  <c r="G907" i="5"/>
  <c r="K907" i="5"/>
  <c r="L907" i="5"/>
  <c r="J903" i="5"/>
  <c r="K903" i="5"/>
  <c r="F903" i="5"/>
  <c r="H903" i="5"/>
  <c r="G891" i="5"/>
  <c r="K891" i="5"/>
  <c r="L891" i="5"/>
  <c r="F866" i="5"/>
  <c r="H866" i="5"/>
  <c r="I866" i="5"/>
  <c r="J866" i="5"/>
  <c r="K825" i="5"/>
  <c r="G825" i="5"/>
  <c r="L825" i="5"/>
  <c r="L778" i="5"/>
  <c r="G778" i="5"/>
  <c r="K778" i="5"/>
  <c r="K772" i="5"/>
  <c r="G772" i="5"/>
  <c r="L772" i="5"/>
  <c r="G653" i="5"/>
  <c r="K653" i="5"/>
  <c r="L653" i="5"/>
  <c r="F643" i="5"/>
  <c r="H643" i="5"/>
  <c r="I643" i="5"/>
  <c r="J643" i="5"/>
  <c r="K643" i="5"/>
  <c r="L643" i="5"/>
  <c r="F572" i="5"/>
  <c r="H572" i="5"/>
  <c r="I572" i="5"/>
  <c r="J572" i="5"/>
  <c r="L572" i="5"/>
  <c r="H1205" i="5"/>
  <c r="L1201" i="5"/>
  <c r="J1199" i="5"/>
  <c r="H1197" i="5"/>
  <c r="L1193" i="5"/>
  <c r="J1191" i="5"/>
  <c r="H1189" i="5"/>
  <c r="L1185" i="5"/>
  <c r="J1183" i="5"/>
  <c r="H1181" i="5"/>
  <c r="L1177" i="5"/>
  <c r="J1175" i="5"/>
  <c r="H1173" i="5"/>
  <c r="L1169" i="5"/>
  <c r="J1167" i="5"/>
  <c r="H1165" i="5"/>
  <c r="L1161" i="5"/>
  <c r="J1159" i="5"/>
  <c r="H1157" i="5"/>
  <c r="L1153" i="5"/>
  <c r="J1151" i="5"/>
  <c r="H1149" i="5"/>
  <c r="L1145" i="5"/>
  <c r="J1143" i="5"/>
  <c r="H1141" i="5"/>
  <c r="L1137" i="5"/>
  <c r="J1135" i="5"/>
  <c r="H1133" i="5"/>
  <c r="L1129" i="5"/>
  <c r="H1127" i="5"/>
  <c r="I1124" i="5"/>
  <c r="I1121" i="5"/>
  <c r="K1119" i="5"/>
  <c r="J1115" i="5"/>
  <c r="L1113" i="5"/>
  <c r="I1112" i="5"/>
  <c r="J1109" i="5"/>
  <c r="J1106" i="5"/>
  <c r="K1101" i="5"/>
  <c r="K1100" i="5"/>
  <c r="J1097" i="5"/>
  <c r="H1093" i="5"/>
  <c r="K1091" i="5"/>
  <c r="J1088" i="5"/>
  <c r="L1085" i="5"/>
  <c r="H1084" i="5"/>
  <c r="K1082" i="5"/>
  <c r="H1081" i="5"/>
  <c r="J1079" i="5"/>
  <c r="L1076" i="5"/>
  <c r="H1075" i="5"/>
  <c r="H1073" i="5"/>
  <c r="K1070" i="5"/>
  <c r="G1069" i="5"/>
  <c r="K1068" i="5"/>
  <c r="K1066" i="5"/>
  <c r="H1065" i="5"/>
  <c r="K1064" i="5"/>
  <c r="K1063" i="5"/>
  <c r="H1063" i="5"/>
  <c r="L1061" i="5"/>
  <c r="G1059" i="5"/>
  <c r="L1059" i="5"/>
  <c r="K1057" i="5"/>
  <c r="L1050" i="5"/>
  <c r="I1047" i="5"/>
  <c r="K1045" i="5"/>
  <c r="K1043" i="5"/>
  <c r="L1039" i="5"/>
  <c r="L1038" i="5"/>
  <c r="G1038" i="5"/>
  <c r="K1036" i="5"/>
  <c r="K1034" i="5"/>
  <c r="H1033" i="5"/>
  <c r="K1032" i="5"/>
  <c r="K1031" i="5"/>
  <c r="H1031" i="5"/>
  <c r="L1029" i="5"/>
  <c r="G1027" i="5"/>
  <c r="L1027" i="5"/>
  <c r="K1025" i="5"/>
  <c r="L1018" i="5"/>
  <c r="I1015" i="5"/>
  <c r="K1013" i="5"/>
  <c r="K1011" i="5"/>
  <c r="L1007" i="5"/>
  <c r="L1006" i="5"/>
  <c r="G1006" i="5"/>
  <c r="L1001" i="5"/>
  <c r="K999" i="5"/>
  <c r="H999" i="5"/>
  <c r="J989" i="5"/>
  <c r="L981" i="5"/>
  <c r="F978" i="5"/>
  <c r="H978" i="5"/>
  <c r="J978" i="5"/>
  <c r="I977" i="5"/>
  <c r="J977" i="5"/>
  <c r="G971" i="5"/>
  <c r="K971" i="5"/>
  <c r="L971" i="5"/>
  <c r="K970" i="5"/>
  <c r="G968" i="5"/>
  <c r="I967" i="5"/>
  <c r="K966" i="5"/>
  <c r="I957" i="5"/>
  <c r="F957" i="5"/>
  <c r="H953" i="5"/>
  <c r="K949" i="5"/>
  <c r="L946" i="5"/>
  <c r="K945" i="5"/>
  <c r="K944" i="5"/>
  <c r="L942" i="5"/>
  <c r="G942" i="5"/>
  <c r="K935" i="5"/>
  <c r="H935" i="5"/>
  <c r="K927" i="5"/>
  <c r="F927" i="5"/>
  <c r="H927" i="5"/>
  <c r="H921" i="5"/>
  <c r="I921" i="5"/>
  <c r="J921" i="5"/>
  <c r="G915" i="5"/>
  <c r="K915" i="5"/>
  <c r="L915" i="5"/>
  <c r="J911" i="5"/>
  <c r="K911" i="5"/>
  <c r="F911" i="5"/>
  <c r="H911" i="5"/>
  <c r="K904" i="5"/>
  <c r="L904" i="5"/>
  <c r="G904" i="5"/>
  <c r="G883" i="5"/>
  <c r="K883" i="5"/>
  <c r="L883" i="5"/>
  <c r="F858" i="5"/>
  <c r="H858" i="5"/>
  <c r="I858" i="5"/>
  <c r="J858" i="5"/>
  <c r="G798" i="5"/>
  <c r="K798" i="5"/>
  <c r="L798" i="5"/>
  <c r="G789" i="5"/>
  <c r="K789" i="5"/>
  <c r="L789" i="5"/>
  <c r="K756" i="5"/>
  <c r="G756" i="5"/>
  <c r="L756" i="5"/>
  <c r="H697" i="5"/>
  <c r="F697" i="5"/>
  <c r="I697" i="5"/>
  <c r="J697" i="5"/>
  <c r="L697" i="5"/>
  <c r="K1201" i="5"/>
  <c r="J1200" i="5"/>
  <c r="K1193" i="5"/>
  <c r="J1192" i="5"/>
  <c r="K1185" i="5"/>
  <c r="J1184" i="5"/>
  <c r="K1177" i="5"/>
  <c r="J1176" i="5"/>
  <c r="K1169" i="5"/>
  <c r="J1168" i="5"/>
  <c r="K1161" i="5"/>
  <c r="J1160" i="5"/>
  <c r="K1153" i="5"/>
  <c r="J1152" i="5"/>
  <c r="K1145" i="5"/>
  <c r="J1144" i="5"/>
  <c r="K1137" i="5"/>
  <c r="J1136" i="5"/>
  <c r="K1129" i="5"/>
  <c r="L1125" i="5"/>
  <c r="K1122" i="5"/>
  <c r="H1121" i="5"/>
  <c r="J1119" i="5"/>
  <c r="L1116" i="5"/>
  <c r="K1113" i="5"/>
  <c r="H1112" i="5"/>
  <c r="K1110" i="5"/>
  <c r="F1108" i="5"/>
  <c r="L1107" i="5"/>
  <c r="K1104" i="5"/>
  <c r="F1099" i="5"/>
  <c r="L1098" i="5"/>
  <c r="G1093" i="5"/>
  <c r="F1090" i="5"/>
  <c r="L1089" i="5"/>
  <c r="J1085" i="5"/>
  <c r="L1080" i="5"/>
  <c r="G1078" i="5"/>
  <c r="K1076" i="5"/>
  <c r="F1073" i="5"/>
  <c r="F1066" i="5"/>
  <c r="H1066" i="5"/>
  <c r="F1065" i="5"/>
  <c r="L1060" i="5"/>
  <c r="H1052" i="5"/>
  <c r="J1052" i="5"/>
  <c r="L1049" i="5"/>
  <c r="I1045" i="5"/>
  <c r="F1045" i="5"/>
  <c r="F1034" i="5"/>
  <c r="H1034" i="5"/>
  <c r="F1033" i="5"/>
  <c r="L1028" i="5"/>
  <c r="H1020" i="5"/>
  <c r="J1020" i="5"/>
  <c r="L1017" i="5"/>
  <c r="I1013" i="5"/>
  <c r="F1013" i="5"/>
  <c r="L1002" i="5"/>
  <c r="L998" i="5"/>
  <c r="G998" i="5"/>
  <c r="K991" i="5"/>
  <c r="H991" i="5"/>
  <c r="H989" i="5"/>
  <c r="F970" i="5"/>
  <c r="H970" i="5"/>
  <c r="J970" i="5"/>
  <c r="I969" i="5"/>
  <c r="J969" i="5"/>
  <c r="G963" i="5"/>
  <c r="K963" i="5"/>
  <c r="L963" i="5"/>
  <c r="K962" i="5"/>
  <c r="I949" i="5"/>
  <c r="F949" i="5"/>
  <c r="I946" i="5"/>
  <c r="H945" i="5"/>
  <c r="L943" i="5"/>
  <c r="L938" i="5"/>
  <c r="L934" i="5"/>
  <c r="G934" i="5"/>
  <c r="H929" i="5"/>
  <c r="I929" i="5"/>
  <c r="J929" i="5"/>
  <c r="K922" i="5"/>
  <c r="K912" i="5"/>
  <c r="L912" i="5"/>
  <c r="G912" i="5"/>
  <c r="L890" i="5"/>
  <c r="G875" i="5"/>
  <c r="K875" i="5"/>
  <c r="L875" i="5"/>
  <c r="F850" i="5"/>
  <c r="H850" i="5"/>
  <c r="I850" i="5"/>
  <c r="J850" i="5"/>
  <c r="L819" i="5"/>
  <c r="K740" i="5"/>
  <c r="G740" i="5"/>
  <c r="L740" i="5"/>
  <c r="G453" i="5"/>
  <c r="K453" i="5"/>
  <c r="L453" i="5"/>
  <c r="I1128" i="5"/>
  <c r="G1124" i="5"/>
  <c r="J1122" i="5"/>
  <c r="G1118" i="5"/>
  <c r="K1117" i="5"/>
  <c r="K1116" i="5"/>
  <c r="J1104" i="5"/>
  <c r="L1101" i="5"/>
  <c r="H1100" i="5"/>
  <c r="L1092" i="5"/>
  <c r="H1091" i="5"/>
  <c r="K1089" i="5"/>
  <c r="H1088" i="5"/>
  <c r="K1086" i="5"/>
  <c r="F1084" i="5"/>
  <c r="I1082" i="5"/>
  <c r="I1076" i="5"/>
  <c r="F1075" i="5"/>
  <c r="L1074" i="5"/>
  <c r="G1073" i="5"/>
  <c r="J1072" i="5"/>
  <c r="K1067" i="5"/>
  <c r="L1063" i="5"/>
  <c r="L1062" i="5"/>
  <c r="G1062" i="5"/>
  <c r="H1061" i="5"/>
  <c r="K1060" i="5"/>
  <c r="K1058" i="5"/>
  <c r="H1057" i="5"/>
  <c r="K1056" i="5"/>
  <c r="K1055" i="5"/>
  <c r="H1055" i="5"/>
  <c r="L1053" i="5"/>
  <c r="G1051" i="5"/>
  <c r="L1051" i="5"/>
  <c r="I1050" i="5"/>
  <c r="K1049" i="5"/>
  <c r="F1047" i="5"/>
  <c r="L1042" i="5"/>
  <c r="I1039" i="5"/>
  <c r="K1037" i="5"/>
  <c r="K1035" i="5"/>
  <c r="L1031" i="5"/>
  <c r="L1030" i="5"/>
  <c r="G1030" i="5"/>
  <c r="H1029" i="5"/>
  <c r="K1028" i="5"/>
  <c r="K1026" i="5"/>
  <c r="H1025" i="5"/>
  <c r="K1024" i="5"/>
  <c r="K1023" i="5"/>
  <c r="H1023" i="5"/>
  <c r="L1021" i="5"/>
  <c r="G1019" i="5"/>
  <c r="L1019" i="5"/>
  <c r="I1018" i="5"/>
  <c r="K1017" i="5"/>
  <c r="F1015" i="5"/>
  <c r="L1010" i="5"/>
  <c r="I1007" i="5"/>
  <c r="I1005" i="5"/>
  <c r="F1005" i="5"/>
  <c r="I1002" i="5"/>
  <c r="H1001" i="5"/>
  <c r="L999" i="5"/>
  <c r="K997" i="5"/>
  <c r="L994" i="5"/>
  <c r="K993" i="5"/>
  <c r="K992" i="5"/>
  <c r="L990" i="5"/>
  <c r="G990" i="5"/>
  <c r="L985" i="5"/>
  <c r="K983" i="5"/>
  <c r="H983" i="5"/>
  <c r="H981" i="5"/>
  <c r="J973" i="5"/>
  <c r="F967" i="5"/>
  <c r="L965" i="5"/>
  <c r="F962" i="5"/>
  <c r="H962" i="5"/>
  <c r="J962" i="5"/>
  <c r="I961" i="5"/>
  <c r="J961" i="5"/>
  <c r="G955" i="5"/>
  <c r="K955" i="5"/>
  <c r="L955" i="5"/>
  <c r="K954" i="5"/>
  <c r="G952" i="5"/>
  <c r="I951" i="5"/>
  <c r="K950" i="5"/>
  <c r="F945" i="5"/>
  <c r="J943" i="5"/>
  <c r="I941" i="5"/>
  <c r="F941" i="5"/>
  <c r="I938" i="5"/>
  <c r="H937" i="5"/>
  <c r="L935" i="5"/>
  <c r="K933" i="5"/>
  <c r="K930" i="5"/>
  <c r="F922" i="5"/>
  <c r="H922" i="5"/>
  <c r="I922" i="5"/>
  <c r="J922" i="5"/>
  <c r="L919" i="5"/>
  <c r="L906" i="5"/>
  <c r="L882" i="5"/>
  <c r="G867" i="5"/>
  <c r="K867" i="5"/>
  <c r="L867" i="5"/>
  <c r="F842" i="5"/>
  <c r="H842" i="5"/>
  <c r="I842" i="5"/>
  <c r="J842" i="5"/>
  <c r="K724" i="5"/>
  <c r="G724" i="5"/>
  <c r="L724" i="5"/>
  <c r="I679" i="5"/>
  <c r="F679" i="5"/>
  <c r="H679" i="5"/>
  <c r="J679" i="5"/>
  <c r="L679" i="5"/>
  <c r="F1058" i="5"/>
  <c r="H1058" i="5"/>
  <c r="H1044" i="5"/>
  <c r="J1044" i="5"/>
  <c r="I1037" i="5"/>
  <c r="F1037" i="5"/>
  <c r="F1026" i="5"/>
  <c r="H1026" i="5"/>
  <c r="H1012" i="5"/>
  <c r="J1012" i="5"/>
  <c r="I997" i="5"/>
  <c r="F997" i="5"/>
  <c r="L982" i="5"/>
  <c r="G982" i="5"/>
  <c r="K975" i="5"/>
  <c r="H975" i="5"/>
  <c r="F954" i="5"/>
  <c r="H954" i="5"/>
  <c r="J954" i="5"/>
  <c r="I953" i="5"/>
  <c r="J953" i="5"/>
  <c r="G947" i="5"/>
  <c r="K947" i="5"/>
  <c r="L947" i="5"/>
  <c r="K946" i="5"/>
  <c r="I933" i="5"/>
  <c r="F933" i="5"/>
  <c r="F930" i="5"/>
  <c r="H930" i="5"/>
  <c r="I930" i="5"/>
  <c r="J930" i="5"/>
  <c r="G923" i="5"/>
  <c r="K923" i="5"/>
  <c r="L923" i="5"/>
  <c r="F898" i="5"/>
  <c r="H898" i="5"/>
  <c r="I898" i="5"/>
  <c r="J898" i="5"/>
  <c r="G859" i="5"/>
  <c r="K859" i="5"/>
  <c r="L859" i="5"/>
  <c r="F804" i="5"/>
  <c r="H804" i="5"/>
  <c r="I804" i="5"/>
  <c r="J804" i="5"/>
  <c r="L776" i="5"/>
  <c r="G776" i="5"/>
  <c r="K776" i="5"/>
  <c r="J763" i="5"/>
  <c r="F763" i="5"/>
  <c r="H763" i="5"/>
  <c r="I763" i="5"/>
  <c r="K763" i="5"/>
  <c r="L763" i="5"/>
  <c r="I707" i="5"/>
  <c r="J707" i="5"/>
  <c r="F707" i="5"/>
  <c r="H707" i="5"/>
  <c r="K707" i="5"/>
  <c r="L707" i="5"/>
  <c r="I1064" i="5"/>
  <c r="I1056" i="5"/>
  <c r="I1048" i="5"/>
  <c r="I1040" i="5"/>
  <c r="I1032" i="5"/>
  <c r="I1024" i="5"/>
  <c r="I1016" i="5"/>
  <c r="I1008" i="5"/>
  <c r="I1000" i="5"/>
  <c r="I992" i="5"/>
  <c r="I984" i="5"/>
  <c r="I976" i="5"/>
  <c r="I968" i="5"/>
  <c r="I960" i="5"/>
  <c r="I952" i="5"/>
  <c r="I944" i="5"/>
  <c r="I936" i="5"/>
  <c r="I928" i="5"/>
  <c r="G926" i="5"/>
  <c r="F925" i="5"/>
  <c r="I920" i="5"/>
  <c r="G918" i="5"/>
  <c r="F917" i="5"/>
  <c r="K914" i="5"/>
  <c r="J913" i="5"/>
  <c r="I912" i="5"/>
  <c r="G910" i="5"/>
  <c r="F909" i="5"/>
  <c r="K906" i="5"/>
  <c r="J905" i="5"/>
  <c r="I904" i="5"/>
  <c r="G902" i="5"/>
  <c r="F901" i="5"/>
  <c r="K898" i="5"/>
  <c r="J897" i="5"/>
  <c r="I896" i="5"/>
  <c r="H895" i="5"/>
  <c r="G894" i="5"/>
  <c r="F893" i="5"/>
  <c r="K890" i="5"/>
  <c r="J889" i="5"/>
  <c r="I888" i="5"/>
  <c r="H887" i="5"/>
  <c r="G886" i="5"/>
  <c r="F885" i="5"/>
  <c r="K882" i="5"/>
  <c r="J881" i="5"/>
  <c r="I880" i="5"/>
  <c r="H879" i="5"/>
  <c r="G878" i="5"/>
  <c r="F877" i="5"/>
  <c r="K874" i="5"/>
  <c r="J873" i="5"/>
  <c r="I872" i="5"/>
  <c r="H871" i="5"/>
  <c r="G870" i="5"/>
  <c r="F869" i="5"/>
  <c r="K866" i="5"/>
  <c r="J865" i="5"/>
  <c r="I864" i="5"/>
  <c r="H863" i="5"/>
  <c r="G862" i="5"/>
  <c r="F861" i="5"/>
  <c r="K858" i="5"/>
  <c r="J857" i="5"/>
  <c r="I856" i="5"/>
  <c r="H855" i="5"/>
  <c r="G854" i="5"/>
  <c r="F853" i="5"/>
  <c r="K850" i="5"/>
  <c r="J849" i="5"/>
  <c r="I848" i="5"/>
  <c r="H847" i="5"/>
  <c r="G846" i="5"/>
  <c r="F845" i="5"/>
  <c r="K842" i="5"/>
  <c r="J841" i="5"/>
  <c r="I840" i="5"/>
  <c r="H839" i="5"/>
  <c r="G838" i="5"/>
  <c r="F837" i="5"/>
  <c r="K834" i="5"/>
  <c r="I833" i="5"/>
  <c r="F832" i="5"/>
  <c r="L831" i="5"/>
  <c r="I830" i="5"/>
  <c r="H827" i="5"/>
  <c r="I824" i="5"/>
  <c r="F823" i="5"/>
  <c r="L822" i="5"/>
  <c r="I821" i="5"/>
  <c r="G817" i="5"/>
  <c r="J815" i="5"/>
  <c r="F814" i="5"/>
  <c r="L813" i="5"/>
  <c r="I812" i="5"/>
  <c r="F811" i="5"/>
  <c r="J809" i="5"/>
  <c r="J806" i="5"/>
  <c r="F805" i="5"/>
  <c r="L804" i="5"/>
  <c r="I803" i="5"/>
  <c r="G802" i="5"/>
  <c r="K801" i="5"/>
  <c r="K800" i="5"/>
  <c r="G799" i="5"/>
  <c r="J797" i="5"/>
  <c r="G796" i="5"/>
  <c r="H793" i="5"/>
  <c r="K791" i="5"/>
  <c r="G790" i="5"/>
  <c r="J788" i="5"/>
  <c r="I785" i="5"/>
  <c r="L784" i="5"/>
  <c r="J783" i="5"/>
  <c r="H782" i="5"/>
  <c r="J782" i="5"/>
  <c r="I777" i="5"/>
  <c r="I774" i="5"/>
  <c r="F772" i="5"/>
  <c r="H772" i="5"/>
  <c r="K770" i="5"/>
  <c r="F769" i="5"/>
  <c r="H766" i="5"/>
  <c r="J766" i="5"/>
  <c r="J764" i="5"/>
  <c r="G762" i="5"/>
  <c r="L761" i="5"/>
  <c r="I758" i="5"/>
  <c r="F756" i="5"/>
  <c r="H756" i="5"/>
  <c r="K754" i="5"/>
  <c r="F753" i="5"/>
  <c r="H750" i="5"/>
  <c r="J750" i="5"/>
  <c r="J748" i="5"/>
  <c r="G746" i="5"/>
  <c r="L745" i="5"/>
  <c r="I742" i="5"/>
  <c r="F740" i="5"/>
  <c r="H740" i="5"/>
  <c r="K738" i="5"/>
  <c r="F737" i="5"/>
  <c r="H734" i="5"/>
  <c r="J734" i="5"/>
  <c r="J732" i="5"/>
  <c r="G730" i="5"/>
  <c r="L729" i="5"/>
  <c r="I726" i="5"/>
  <c r="F724" i="5"/>
  <c r="H724" i="5"/>
  <c r="K722" i="5"/>
  <c r="F721" i="5"/>
  <c r="H718" i="5"/>
  <c r="J718" i="5"/>
  <c r="H715" i="5"/>
  <c r="K714" i="5"/>
  <c r="K713" i="5"/>
  <c r="I705" i="5"/>
  <c r="G701" i="5"/>
  <c r="K701" i="5"/>
  <c r="L701" i="5"/>
  <c r="K700" i="5"/>
  <c r="K695" i="5"/>
  <c r="L692" i="5"/>
  <c r="K691" i="5"/>
  <c r="F689" i="5"/>
  <c r="J687" i="5"/>
  <c r="I683" i="5"/>
  <c r="J683" i="5"/>
  <c r="G682" i="5"/>
  <c r="J681" i="5"/>
  <c r="L672" i="5"/>
  <c r="G672" i="5"/>
  <c r="L667" i="5"/>
  <c r="K659" i="5"/>
  <c r="L651" i="5"/>
  <c r="F635" i="5"/>
  <c r="H635" i="5"/>
  <c r="I635" i="5"/>
  <c r="J635" i="5"/>
  <c r="F612" i="5"/>
  <c r="H612" i="5"/>
  <c r="I612" i="5"/>
  <c r="J612" i="5"/>
  <c r="G581" i="5"/>
  <c r="K581" i="5"/>
  <c r="L581" i="5"/>
  <c r="F548" i="5"/>
  <c r="H548" i="5"/>
  <c r="I548" i="5"/>
  <c r="J548" i="5"/>
  <c r="H478" i="5"/>
  <c r="J478" i="5"/>
  <c r="F478" i="5"/>
  <c r="I478" i="5"/>
  <c r="I913" i="5"/>
  <c r="I905" i="5"/>
  <c r="I897" i="5"/>
  <c r="I889" i="5"/>
  <c r="I881" i="5"/>
  <c r="I873" i="5"/>
  <c r="I865" i="5"/>
  <c r="I857" i="5"/>
  <c r="I849" i="5"/>
  <c r="I841" i="5"/>
  <c r="K831" i="5"/>
  <c r="J828" i="5"/>
  <c r="K822" i="5"/>
  <c r="H821" i="5"/>
  <c r="K813" i="5"/>
  <c r="H812" i="5"/>
  <c r="I809" i="5"/>
  <c r="K804" i="5"/>
  <c r="I800" i="5"/>
  <c r="J791" i="5"/>
  <c r="K780" i="5"/>
  <c r="K775" i="5"/>
  <c r="K769" i="5"/>
  <c r="L767" i="5"/>
  <c r="G765" i="5"/>
  <c r="L765" i="5"/>
  <c r="J761" i="5"/>
  <c r="K759" i="5"/>
  <c r="K753" i="5"/>
  <c r="L751" i="5"/>
  <c r="G749" i="5"/>
  <c r="L749" i="5"/>
  <c r="J745" i="5"/>
  <c r="K743" i="5"/>
  <c r="K737" i="5"/>
  <c r="L735" i="5"/>
  <c r="G733" i="5"/>
  <c r="L733" i="5"/>
  <c r="J729" i="5"/>
  <c r="K727" i="5"/>
  <c r="K721" i="5"/>
  <c r="L719" i="5"/>
  <c r="G717" i="5"/>
  <c r="L717" i="5"/>
  <c r="G716" i="5"/>
  <c r="L712" i="5"/>
  <c r="G712" i="5"/>
  <c r="L703" i="5"/>
  <c r="F700" i="5"/>
  <c r="H700" i="5"/>
  <c r="J700" i="5"/>
  <c r="I695" i="5"/>
  <c r="F695" i="5"/>
  <c r="H691" i="5"/>
  <c r="K689" i="5"/>
  <c r="G677" i="5"/>
  <c r="K677" i="5"/>
  <c r="L677" i="5"/>
  <c r="K676" i="5"/>
  <c r="K671" i="5"/>
  <c r="L668" i="5"/>
  <c r="K667" i="5"/>
  <c r="G644" i="5"/>
  <c r="K644" i="5"/>
  <c r="G621" i="5"/>
  <c r="K621" i="5"/>
  <c r="L621" i="5"/>
  <c r="F588" i="5"/>
  <c r="H588" i="5"/>
  <c r="I588" i="5"/>
  <c r="J588" i="5"/>
  <c r="G557" i="5"/>
  <c r="K557" i="5"/>
  <c r="L557" i="5"/>
  <c r="K522" i="5"/>
  <c r="G522" i="5"/>
  <c r="L522" i="5"/>
  <c r="H419" i="5"/>
  <c r="F419" i="5"/>
  <c r="J419" i="5"/>
  <c r="I419" i="5"/>
  <c r="L419" i="5"/>
  <c r="G413" i="5"/>
  <c r="K413" i="5"/>
  <c r="L413" i="5"/>
  <c r="G410" i="5"/>
  <c r="K410" i="5"/>
  <c r="L410" i="5"/>
  <c r="F345" i="5"/>
  <c r="H345" i="5"/>
  <c r="I345" i="5"/>
  <c r="J345" i="5"/>
  <c r="K341" i="5"/>
  <c r="L341" i="5"/>
  <c r="G341" i="5"/>
  <c r="G896" i="5"/>
  <c r="F895" i="5"/>
  <c r="G888" i="5"/>
  <c r="F887" i="5"/>
  <c r="G880" i="5"/>
  <c r="F879" i="5"/>
  <c r="G872" i="5"/>
  <c r="F871" i="5"/>
  <c r="G864" i="5"/>
  <c r="F863" i="5"/>
  <c r="G856" i="5"/>
  <c r="F855" i="5"/>
  <c r="G848" i="5"/>
  <c r="F847" i="5"/>
  <c r="G840" i="5"/>
  <c r="F839" i="5"/>
  <c r="G833" i="5"/>
  <c r="F830" i="5"/>
  <c r="I828" i="5"/>
  <c r="F827" i="5"/>
  <c r="F821" i="5"/>
  <c r="G818" i="5"/>
  <c r="G815" i="5"/>
  <c r="G806" i="5"/>
  <c r="H800" i="5"/>
  <c r="F793" i="5"/>
  <c r="H791" i="5"/>
  <c r="G783" i="5"/>
  <c r="J780" i="5"/>
  <c r="I775" i="5"/>
  <c r="F775" i="5"/>
  <c r="J767" i="5"/>
  <c r="I761" i="5"/>
  <c r="I759" i="5"/>
  <c r="F759" i="5"/>
  <c r="J751" i="5"/>
  <c r="I745" i="5"/>
  <c r="I743" i="5"/>
  <c r="F743" i="5"/>
  <c r="J735" i="5"/>
  <c r="I729" i="5"/>
  <c r="I727" i="5"/>
  <c r="F727" i="5"/>
  <c r="J719" i="5"/>
  <c r="L708" i="5"/>
  <c r="F705" i="5"/>
  <c r="J703" i="5"/>
  <c r="I699" i="5"/>
  <c r="J699" i="5"/>
  <c r="G698" i="5"/>
  <c r="L688" i="5"/>
  <c r="G688" i="5"/>
  <c r="F676" i="5"/>
  <c r="H676" i="5"/>
  <c r="J676" i="5"/>
  <c r="I671" i="5"/>
  <c r="F671" i="5"/>
  <c r="L660" i="5"/>
  <c r="F644" i="5"/>
  <c r="H644" i="5"/>
  <c r="I644" i="5"/>
  <c r="J644" i="5"/>
  <c r="G636" i="5"/>
  <c r="K636" i="5"/>
  <c r="F628" i="5"/>
  <c r="H628" i="5"/>
  <c r="I628" i="5"/>
  <c r="J628" i="5"/>
  <c r="G597" i="5"/>
  <c r="K597" i="5"/>
  <c r="L597" i="5"/>
  <c r="F564" i="5"/>
  <c r="H564" i="5"/>
  <c r="I564" i="5"/>
  <c r="J564" i="5"/>
  <c r="H422" i="5"/>
  <c r="J422" i="5"/>
  <c r="F422" i="5"/>
  <c r="I422" i="5"/>
  <c r="K309" i="5"/>
  <c r="G309" i="5"/>
  <c r="L309" i="5"/>
  <c r="J1004" i="5"/>
  <c r="J996" i="5"/>
  <c r="J988" i="5"/>
  <c r="J980" i="5"/>
  <c r="J972" i="5"/>
  <c r="J964" i="5"/>
  <c r="J956" i="5"/>
  <c r="J948" i="5"/>
  <c r="J940" i="5"/>
  <c r="J932" i="5"/>
  <c r="L926" i="5"/>
  <c r="J924" i="5"/>
  <c r="L918" i="5"/>
  <c r="J916" i="5"/>
  <c r="L910" i="5"/>
  <c r="J908" i="5"/>
  <c r="L902" i="5"/>
  <c r="J900" i="5"/>
  <c r="L894" i="5"/>
  <c r="J892" i="5"/>
  <c r="L886" i="5"/>
  <c r="J884" i="5"/>
  <c r="L878" i="5"/>
  <c r="J876" i="5"/>
  <c r="L870" i="5"/>
  <c r="J868" i="5"/>
  <c r="L862" i="5"/>
  <c r="J860" i="5"/>
  <c r="L854" i="5"/>
  <c r="J852" i="5"/>
  <c r="L846" i="5"/>
  <c r="J844" i="5"/>
  <c r="L838" i="5"/>
  <c r="J836" i="5"/>
  <c r="L832" i="5"/>
  <c r="K829" i="5"/>
  <c r="H828" i="5"/>
  <c r="K826" i="5"/>
  <c r="F824" i="5"/>
  <c r="I816" i="5"/>
  <c r="F815" i="5"/>
  <c r="K811" i="5"/>
  <c r="J807" i="5"/>
  <c r="F806" i="5"/>
  <c r="L805" i="5"/>
  <c r="J801" i="5"/>
  <c r="J798" i="5"/>
  <c r="G794" i="5"/>
  <c r="K793" i="5"/>
  <c r="K792" i="5"/>
  <c r="G788" i="5"/>
  <c r="K784" i="5"/>
  <c r="F783" i="5"/>
  <c r="L768" i="5"/>
  <c r="G768" i="5"/>
  <c r="K766" i="5"/>
  <c r="K764" i="5"/>
  <c r="L752" i="5"/>
  <c r="G752" i="5"/>
  <c r="K750" i="5"/>
  <c r="K748" i="5"/>
  <c r="L736" i="5"/>
  <c r="G736" i="5"/>
  <c r="K734" i="5"/>
  <c r="K732" i="5"/>
  <c r="L720" i="5"/>
  <c r="G720" i="5"/>
  <c r="K718" i="5"/>
  <c r="F716" i="5"/>
  <c r="H716" i="5"/>
  <c r="J716" i="5"/>
  <c r="L713" i="5"/>
  <c r="I711" i="5"/>
  <c r="F711" i="5"/>
  <c r="K706" i="5"/>
  <c r="K705" i="5"/>
  <c r="G693" i="5"/>
  <c r="K693" i="5"/>
  <c r="L693" i="5"/>
  <c r="K692" i="5"/>
  <c r="K687" i="5"/>
  <c r="L684" i="5"/>
  <c r="K683" i="5"/>
  <c r="F681" i="5"/>
  <c r="I675" i="5"/>
  <c r="J675" i="5"/>
  <c r="G674" i="5"/>
  <c r="J673" i="5"/>
  <c r="L664" i="5"/>
  <c r="G664" i="5"/>
  <c r="F636" i="5"/>
  <c r="H636" i="5"/>
  <c r="I636" i="5"/>
  <c r="J636" i="5"/>
  <c r="F604" i="5"/>
  <c r="H604" i="5"/>
  <c r="I604" i="5"/>
  <c r="J604" i="5"/>
  <c r="G573" i="5"/>
  <c r="K573" i="5"/>
  <c r="L573" i="5"/>
  <c r="L507" i="5"/>
  <c r="G507" i="5"/>
  <c r="K507" i="5"/>
  <c r="H774" i="5"/>
  <c r="J774" i="5"/>
  <c r="F764" i="5"/>
  <c r="H764" i="5"/>
  <c r="H758" i="5"/>
  <c r="J758" i="5"/>
  <c r="F748" i="5"/>
  <c r="H748" i="5"/>
  <c r="H742" i="5"/>
  <c r="J742" i="5"/>
  <c r="F732" i="5"/>
  <c r="H732" i="5"/>
  <c r="H726" i="5"/>
  <c r="J726" i="5"/>
  <c r="I715" i="5"/>
  <c r="J715" i="5"/>
  <c r="L704" i="5"/>
  <c r="G704" i="5"/>
  <c r="F692" i="5"/>
  <c r="H692" i="5"/>
  <c r="J692" i="5"/>
  <c r="I687" i="5"/>
  <c r="F687" i="5"/>
  <c r="G669" i="5"/>
  <c r="K669" i="5"/>
  <c r="L669" i="5"/>
  <c r="K668" i="5"/>
  <c r="K660" i="5"/>
  <c r="H659" i="5"/>
  <c r="I659" i="5"/>
  <c r="J659" i="5"/>
  <c r="L658" i="5"/>
  <c r="G658" i="5"/>
  <c r="G613" i="5"/>
  <c r="K613" i="5"/>
  <c r="L613" i="5"/>
  <c r="F580" i="5"/>
  <c r="H580" i="5"/>
  <c r="I580" i="5"/>
  <c r="J580" i="5"/>
  <c r="G549" i="5"/>
  <c r="K549" i="5"/>
  <c r="L549" i="5"/>
  <c r="F540" i="5"/>
  <c r="H540" i="5"/>
  <c r="I540" i="5"/>
  <c r="J540" i="5"/>
  <c r="K540" i="5"/>
  <c r="L520" i="5"/>
  <c r="G520" i="5"/>
  <c r="K520" i="5"/>
  <c r="K503" i="5"/>
  <c r="G503" i="5"/>
  <c r="L503" i="5"/>
  <c r="G485" i="5"/>
  <c r="K485" i="5"/>
  <c r="L485" i="5"/>
  <c r="F416" i="5"/>
  <c r="I416" i="5"/>
  <c r="J416" i="5"/>
  <c r="H416" i="5"/>
  <c r="K416" i="5"/>
  <c r="L416" i="5"/>
  <c r="L896" i="5"/>
  <c r="K895" i="5"/>
  <c r="L888" i="5"/>
  <c r="K887" i="5"/>
  <c r="L880" i="5"/>
  <c r="K879" i="5"/>
  <c r="L872" i="5"/>
  <c r="K871" i="5"/>
  <c r="L864" i="5"/>
  <c r="K863" i="5"/>
  <c r="L856" i="5"/>
  <c r="K855" i="5"/>
  <c r="L848" i="5"/>
  <c r="K847" i="5"/>
  <c r="L840" i="5"/>
  <c r="K839" i="5"/>
  <c r="I832" i="5"/>
  <c r="L830" i="5"/>
  <c r="K827" i="5"/>
  <c r="J823" i="5"/>
  <c r="L821" i="5"/>
  <c r="I820" i="5"/>
  <c r="J814" i="5"/>
  <c r="L812" i="5"/>
  <c r="K809" i="5"/>
  <c r="K808" i="5"/>
  <c r="J796" i="5"/>
  <c r="L793" i="5"/>
  <c r="H792" i="5"/>
  <c r="L781" i="5"/>
  <c r="L775" i="5"/>
  <c r="G773" i="5"/>
  <c r="L773" i="5"/>
  <c r="J769" i="5"/>
  <c r="K767" i="5"/>
  <c r="K765" i="5"/>
  <c r="K761" i="5"/>
  <c r="L759" i="5"/>
  <c r="G757" i="5"/>
  <c r="L757" i="5"/>
  <c r="J753" i="5"/>
  <c r="K751" i="5"/>
  <c r="K749" i="5"/>
  <c r="K745" i="5"/>
  <c r="L743" i="5"/>
  <c r="G741" i="5"/>
  <c r="L741" i="5"/>
  <c r="J737" i="5"/>
  <c r="K735" i="5"/>
  <c r="K733" i="5"/>
  <c r="K729" i="5"/>
  <c r="L727" i="5"/>
  <c r="G725" i="5"/>
  <c r="L725" i="5"/>
  <c r="J721" i="5"/>
  <c r="K719" i="5"/>
  <c r="K717" i="5"/>
  <c r="I713" i="5"/>
  <c r="K712" i="5"/>
  <c r="G709" i="5"/>
  <c r="K709" i="5"/>
  <c r="L709" i="5"/>
  <c r="K708" i="5"/>
  <c r="K703" i="5"/>
  <c r="L700" i="5"/>
  <c r="K699" i="5"/>
  <c r="J695" i="5"/>
  <c r="I691" i="5"/>
  <c r="J691" i="5"/>
  <c r="J689" i="5"/>
  <c r="L680" i="5"/>
  <c r="G680" i="5"/>
  <c r="L671" i="5"/>
  <c r="F668" i="5"/>
  <c r="H668" i="5"/>
  <c r="J668" i="5"/>
  <c r="F660" i="5"/>
  <c r="H660" i="5"/>
  <c r="I660" i="5"/>
  <c r="J660" i="5"/>
  <c r="F657" i="5"/>
  <c r="H657" i="5"/>
  <c r="K652" i="5"/>
  <c r="H651" i="5"/>
  <c r="I651" i="5"/>
  <c r="J651" i="5"/>
  <c r="L650" i="5"/>
  <c r="G650" i="5"/>
  <c r="G645" i="5"/>
  <c r="K645" i="5"/>
  <c r="L645" i="5"/>
  <c r="K635" i="5"/>
  <c r="F620" i="5"/>
  <c r="H620" i="5"/>
  <c r="I620" i="5"/>
  <c r="J620" i="5"/>
  <c r="G589" i="5"/>
  <c r="K589" i="5"/>
  <c r="L589" i="5"/>
  <c r="F556" i="5"/>
  <c r="H556" i="5"/>
  <c r="I556" i="5"/>
  <c r="J556" i="5"/>
  <c r="K535" i="5"/>
  <c r="G535" i="5"/>
  <c r="L535" i="5"/>
  <c r="J518" i="5"/>
  <c r="F518" i="5"/>
  <c r="H518" i="5"/>
  <c r="I518" i="5"/>
  <c r="H446" i="5"/>
  <c r="J446" i="5"/>
  <c r="F446" i="5"/>
  <c r="I446" i="5"/>
  <c r="K380" i="5"/>
  <c r="L380" i="5"/>
  <c r="G380" i="5"/>
  <c r="G373" i="5"/>
  <c r="K373" i="5"/>
  <c r="L373" i="5"/>
  <c r="L833" i="5"/>
  <c r="K830" i="5"/>
  <c r="L824" i="5"/>
  <c r="K818" i="5"/>
  <c r="K812" i="5"/>
  <c r="L797" i="5"/>
  <c r="F780" i="5"/>
  <c r="H780" i="5"/>
  <c r="L774" i="5"/>
  <c r="I767" i="5"/>
  <c r="F767" i="5"/>
  <c r="L758" i="5"/>
  <c r="I751" i="5"/>
  <c r="F751" i="5"/>
  <c r="L742" i="5"/>
  <c r="I735" i="5"/>
  <c r="F735" i="5"/>
  <c r="L726" i="5"/>
  <c r="I719" i="5"/>
  <c r="F719" i="5"/>
  <c r="L715" i="5"/>
  <c r="F708" i="5"/>
  <c r="H708" i="5"/>
  <c r="J708" i="5"/>
  <c r="L705" i="5"/>
  <c r="I703" i="5"/>
  <c r="F703" i="5"/>
  <c r="K698" i="5"/>
  <c r="K697" i="5"/>
  <c r="G685" i="5"/>
  <c r="K685" i="5"/>
  <c r="L685" i="5"/>
  <c r="K684" i="5"/>
  <c r="K679" i="5"/>
  <c r="I667" i="5"/>
  <c r="J667" i="5"/>
  <c r="G661" i="5"/>
  <c r="K661" i="5"/>
  <c r="L661" i="5"/>
  <c r="F652" i="5"/>
  <c r="H652" i="5"/>
  <c r="I652" i="5"/>
  <c r="J652" i="5"/>
  <c r="G637" i="5"/>
  <c r="K637" i="5"/>
  <c r="L637" i="5"/>
  <c r="G629" i="5"/>
  <c r="K629" i="5"/>
  <c r="L629" i="5"/>
  <c r="F596" i="5"/>
  <c r="H596" i="5"/>
  <c r="I596" i="5"/>
  <c r="J596" i="5"/>
  <c r="G565" i="5"/>
  <c r="K565" i="5"/>
  <c r="L565" i="5"/>
  <c r="L409" i="5"/>
  <c r="G409" i="5"/>
  <c r="K409" i="5"/>
  <c r="F305" i="5"/>
  <c r="I305" i="5"/>
  <c r="J305" i="5"/>
  <c r="H305" i="5"/>
  <c r="F663" i="5"/>
  <c r="G656" i="5"/>
  <c r="F655" i="5"/>
  <c r="H649" i="5"/>
  <c r="G648" i="5"/>
  <c r="F647" i="5"/>
  <c r="H641" i="5"/>
  <c r="G640" i="5"/>
  <c r="F639" i="5"/>
  <c r="H633" i="5"/>
  <c r="G632" i="5"/>
  <c r="F631" i="5"/>
  <c r="K628" i="5"/>
  <c r="J627" i="5"/>
  <c r="H625" i="5"/>
  <c r="G624" i="5"/>
  <c r="F623" i="5"/>
  <c r="K620" i="5"/>
  <c r="J619" i="5"/>
  <c r="H617" i="5"/>
  <c r="G616" i="5"/>
  <c r="F615" i="5"/>
  <c r="K612" i="5"/>
  <c r="J611" i="5"/>
  <c r="H609" i="5"/>
  <c r="G608" i="5"/>
  <c r="F607" i="5"/>
  <c r="K604" i="5"/>
  <c r="J603" i="5"/>
  <c r="H601" i="5"/>
  <c r="G600" i="5"/>
  <c r="F599" i="5"/>
  <c r="K596" i="5"/>
  <c r="J595" i="5"/>
  <c r="H593" i="5"/>
  <c r="G592" i="5"/>
  <c r="F591" i="5"/>
  <c r="K588" i="5"/>
  <c r="J587" i="5"/>
  <c r="H585" i="5"/>
  <c r="G584" i="5"/>
  <c r="F583" i="5"/>
  <c r="K580" i="5"/>
  <c r="J579" i="5"/>
  <c r="H577" i="5"/>
  <c r="G576" i="5"/>
  <c r="F575" i="5"/>
  <c r="K572" i="5"/>
  <c r="J571" i="5"/>
  <c r="H569" i="5"/>
  <c r="G568" i="5"/>
  <c r="F567" i="5"/>
  <c r="K564" i="5"/>
  <c r="J563" i="5"/>
  <c r="H561" i="5"/>
  <c r="G560" i="5"/>
  <c r="F559" i="5"/>
  <c r="K556" i="5"/>
  <c r="J555" i="5"/>
  <c r="H553" i="5"/>
  <c r="G552" i="5"/>
  <c r="F551" i="5"/>
  <c r="K548" i="5"/>
  <c r="J547" i="5"/>
  <c r="H545" i="5"/>
  <c r="G544" i="5"/>
  <c r="F543" i="5"/>
  <c r="G538" i="5"/>
  <c r="L533" i="5"/>
  <c r="F532" i="5"/>
  <c r="K529" i="5"/>
  <c r="L527" i="5"/>
  <c r="G526" i="5"/>
  <c r="J525" i="5"/>
  <c r="H521" i="5"/>
  <c r="I519" i="5"/>
  <c r="G517" i="5"/>
  <c r="K516" i="5"/>
  <c r="L514" i="5"/>
  <c r="F513" i="5"/>
  <c r="F511" i="5"/>
  <c r="F509" i="5"/>
  <c r="I509" i="5"/>
  <c r="I508" i="5"/>
  <c r="I506" i="5"/>
  <c r="L501" i="5"/>
  <c r="F500" i="5"/>
  <c r="K497" i="5"/>
  <c r="L496" i="5"/>
  <c r="G495" i="5"/>
  <c r="K487" i="5"/>
  <c r="L487" i="5"/>
  <c r="G486" i="5"/>
  <c r="K486" i="5"/>
  <c r="F485" i="5"/>
  <c r="I485" i="5"/>
  <c r="J485" i="5"/>
  <c r="F484" i="5"/>
  <c r="H484" i="5"/>
  <c r="I484" i="5"/>
  <c r="I481" i="5"/>
  <c r="K474" i="5"/>
  <c r="L474" i="5"/>
  <c r="G474" i="5"/>
  <c r="L469" i="5"/>
  <c r="K468" i="5"/>
  <c r="J465" i="5"/>
  <c r="K465" i="5"/>
  <c r="F465" i="5"/>
  <c r="K455" i="5"/>
  <c r="L455" i="5"/>
  <c r="G454" i="5"/>
  <c r="K454" i="5"/>
  <c r="F453" i="5"/>
  <c r="I453" i="5"/>
  <c r="J453" i="5"/>
  <c r="F452" i="5"/>
  <c r="H452" i="5"/>
  <c r="I452" i="5"/>
  <c r="I449" i="5"/>
  <c r="K442" i="5"/>
  <c r="L442" i="5"/>
  <c r="G442" i="5"/>
  <c r="K436" i="5"/>
  <c r="J433" i="5"/>
  <c r="K433" i="5"/>
  <c r="F433" i="5"/>
  <c r="J413" i="5"/>
  <c r="H413" i="5"/>
  <c r="F410" i="5"/>
  <c r="H410" i="5"/>
  <c r="J410" i="5"/>
  <c r="L406" i="5"/>
  <c r="I405" i="5"/>
  <c r="G401" i="5"/>
  <c r="K401" i="5"/>
  <c r="L397" i="5"/>
  <c r="G395" i="5"/>
  <c r="K395" i="5"/>
  <c r="L395" i="5"/>
  <c r="J373" i="5"/>
  <c r="F373" i="5"/>
  <c r="H373" i="5"/>
  <c r="I373" i="5"/>
  <c r="J365" i="5"/>
  <c r="F365" i="5"/>
  <c r="H365" i="5"/>
  <c r="I365" i="5"/>
  <c r="L358" i="5"/>
  <c r="K358" i="5"/>
  <c r="H354" i="5"/>
  <c r="F354" i="5"/>
  <c r="I354" i="5"/>
  <c r="J354" i="5"/>
  <c r="K354" i="5"/>
  <c r="F328" i="5"/>
  <c r="H328" i="5"/>
  <c r="I328" i="5"/>
  <c r="J328" i="5"/>
  <c r="K328" i="5"/>
  <c r="L326" i="5"/>
  <c r="K326" i="5"/>
  <c r="G326" i="5"/>
  <c r="G290" i="5"/>
  <c r="L290" i="5"/>
  <c r="K290" i="5"/>
  <c r="I136" i="5"/>
  <c r="F136" i="5"/>
  <c r="J136" i="5"/>
  <c r="H136" i="5"/>
  <c r="I627" i="5"/>
  <c r="I619" i="5"/>
  <c r="I611" i="5"/>
  <c r="I603" i="5"/>
  <c r="I595" i="5"/>
  <c r="I587" i="5"/>
  <c r="I579" i="5"/>
  <c r="I571" i="5"/>
  <c r="I563" i="5"/>
  <c r="I555" i="5"/>
  <c r="I547" i="5"/>
  <c r="K533" i="5"/>
  <c r="K530" i="5"/>
  <c r="I529" i="5"/>
  <c r="J527" i="5"/>
  <c r="L518" i="5"/>
  <c r="J516" i="5"/>
  <c r="L515" i="5"/>
  <c r="G515" i="5"/>
  <c r="J514" i="5"/>
  <c r="K511" i="5"/>
  <c r="H506" i="5"/>
  <c r="K501" i="5"/>
  <c r="K498" i="5"/>
  <c r="I497" i="5"/>
  <c r="G493" i="5"/>
  <c r="L489" i="5"/>
  <c r="H486" i="5"/>
  <c r="J486" i="5"/>
  <c r="L476" i="5"/>
  <c r="K469" i="5"/>
  <c r="G461" i="5"/>
  <c r="L457" i="5"/>
  <c r="H454" i="5"/>
  <c r="J454" i="5"/>
  <c r="L444" i="5"/>
  <c r="K437" i="5"/>
  <c r="G429" i="5"/>
  <c r="L427" i="5"/>
  <c r="G427" i="5"/>
  <c r="G426" i="5"/>
  <c r="L426" i="5"/>
  <c r="J414" i="5"/>
  <c r="L414" i="5"/>
  <c r="F414" i="5"/>
  <c r="F401" i="5"/>
  <c r="H401" i="5"/>
  <c r="I401" i="5"/>
  <c r="J401" i="5"/>
  <c r="H395" i="5"/>
  <c r="I395" i="5"/>
  <c r="J395" i="5"/>
  <c r="H392" i="5"/>
  <c r="I392" i="5"/>
  <c r="J392" i="5"/>
  <c r="K392" i="5"/>
  <c r="F376" i="5"/>
  <c r="H376" i="5"/>
  <c r="I376" i="5"/>
  <c r="L350" i="5"/>
  <c r="K350" i="5"/>
  <c r="G350" i="5"/>
  <c r="J316" i="5"/>
  <c r="F316" i="5"/>
  <c r="I316" i="5"/>
  <c r="H316" i="5"/>
  <c r="H297" i="5"/>
  <c r="J297" i="5"/>
  <c r="I297" i="5"/>
  <c r="K297" i="5"/>
  <c r="L297" i="5"/>
  <c r="F297" i="5"/>
  <c r="K274" i="5"/>
  <c r="G274" i="5"/>
  <c r="L274" i="5"/>
  <c r="L269" i="5"/>
  <c r="G269" i="5"/>
  <c r="K269" i="5"/>
  <c r="R22" i="4"/>
  <c r="AL22" i="4"/>
  <c r="H22" i="4"/>
  <c r="AI22" i="4"/>
  <c r="G642" i="5"/>
  <c r="G634" i="5"/>
  <c r="H627" i="5"/>
  <c r="G626" i="5"/>
  <c r="H619" i="5"/>
  <c r="G618" i="5"/>
  <c r="H611" i="5"/>
  <c r="G610" i="5"/>
  <c r="H603" i="5"/>
  <c r="G602" i="5"/>
  <c r="H595" i="5"/>
  <c r="G594" i="5"/>
  <c r="H587" i="5"/>
  <c r="G586" i="5"/>
  <c r="H579" i="5"/>
  <c r="G578" i="5"/>
  <c r="H571" i="5"/>
  <c r="G570" i="5"/>
  <c r="H563" i="5"/>
  <c r="G562" i="5"/>
  <c r="H555" i="5"/>
  <c r="G554" i="5"/>
  <c r="H547" i="5"/>
  <c r="G546" i="5"/>
  <c r="G539" i="5"/>
  <c r="G534" i="5"/>
  <c r="J533" i="5"/>
  <c r="H529" i="5"/>
  <c r="I527" i="5"/>
  <c r="F521" i="5"/>
  <c r="F519" i="5"/>
  <c r="F517" i="5"/>
  <c r="I517" i="5"/>
  <c r="I516" i="5"/>
  <c r="I514" i="5"/>
  <c r="F508" i="5"/>
  <c r="G502" i="5"/>
  <c r="J501" i="5"/>
  <c r="H497" i="5"/>
  <c r="G494" i="5"/>
  <c r="K494" i="5"/>
  <c r="F493" i="5"/>
  <c r="I493" i="5"/>
  <c r="J493" i="5"/>
  <c r="F492" i="5"/>
  <c r="H492" i="5"/>
  <c r="I492" i="5"/>
  <c r="I489" i="5"/>
  <c r="K482" i="5"/>
  <c r="L482" i="5"/>
  <c r="G482" i="5"/>
  <c r="L477" i="5"/>
  <c r="K476" i="5"/>
  <c r="J473" i="5"/>
  <c r="K473" i="5"/>
  <c r="F473" i="5"/>
  <c r="K463" i="5"/>
  <c r="L463" i="5"/>
  <c r="G462" i="5"/>
  <c r="K462" i="5"/>
  <c r="F461" i="5"/>
  <c r="I461" i="5"/>
  <c r="J461" i="5"/>
  <c r="F460" i="5"/>
  <c r="H460" i="5"/>
  <c r="I460" i="5"/>
  <c r="I457" i="5"/>
  <c r="K450" i="5"/>
  <c r="L450" i="5"/>
  <c r="G450" i="5"/>
  <c r="L445" i="5"/>
  <c r="K444" i="5"/>
  <c r="J441" i="5"/>
  <c r="K441" i="5"/>
  <c r="F441" i="5"/>
  <c r="K431" i="5"/>
  <c r="L431" i="5"/>
  <c r="G430" i="5"/>
  <c r="K430" i="5"/>
  <c r="F429" i="5"/>
  <c r="I429" i="5"/>
  <c r="J429" i="5"/>
  <c r="F428" i="5"/>
  <c r="H428" i="5"/>
  <c r="I428" i="5"/>
  <c r="F425" i="5"/>
  <c r="I425" i="5"/>
  <c r="J425" i="5"/>
  <c r="G404" i="5"/>
  <c r="K404" i="5"/>
  <c r="L404" i="5"/>
  <c r="L388" i="5"/>
  <c r="G386" i="5"/>
  <c r="K386" i="5"/>
  <c r="L386" i="5"/>
  <c r="K382" i="5"/>
  <c r="G382" i="5"/>
  <c r="L379" i="5"/>
  <c r="K377" i="5"/>
  <c r="L377" i="5"/>
  <c r="G371" i="5"/>
  <c r="K371" i="5"/>
  <c r="L371" i="5"/>
  <c r="G362" i="5"/>
  <c r="K362" i="5"/>
  <c r="L362" i="5"/>
  <c r="I339" i="5"/>
  <c r="H339" i="5"/>
  <c r="F339" i="5"/>
  <c r="J339" i="5"/>
  <c r="F312" i="5"/>
  <c r="J312" i="5"/>
  <c r="H312" i="5"/>
  <c r="I312" i="5"/>
  <c r="K312" i="5"/>
  <c r="L312" i="5"/>
  <c r="J710" i="5"/>
  <c r="J702" i="5"/>
  <c r="J694" i="5"/>
  <c r="J686" i="5"/>
  <c r="J678" i="5"/>
  <c r="J670" i="5"/>
  <c r="J662" i="5"/>
  <c r="L656" i="5"/>
  <c r="J654" i="5"/>
  <c r="L648" i="5"/>
  <c r="J646" i="5"/>
  <c r="L640" i="5"/>
  <c r="J638" i="5"/>
  <c r="L632" i="5"/>
  <c r="J630" i="5"/>
  <c r="L624" i="5"/>
  <c r="J622" i="5"/>
  <c r="L616" i="5"/>
  <c r="J614" i="5"/>
  <c r="L608" i="5"/>
  <c r="J606" i="5"/>
  <c r="L600" i="5"/>
  <c r="J598" i="5"/>
  <c r="L592" i="5"/>
  <c r="J590" i="5"/>
  <c r="L584" i="5"/>
  <c r="J582" i="5"/>
  <c r="L576" i="5"/>
  <c r="J574" i="5"/>
  <c r="L568" i="5"/>
  <c r="J566" i="5"/>
  <c r="L560" i="5"/>
  <c r="J558" i="5"/>
  <c r="L552" i="5"/>
  <c r="J550" i="5"/>
  <c r="L544" i="5"/>
  <c r="J542" i="5"/>
  <c r="I537" i="5"/>
  <c r="J535" i="5"/>
  <c r="L532" i="5"/>
  <c r="L526" i="5"/>
  <c r="J524" i="5"/>
  <c r="L523" i="5"/>
  <c r="G523" i="5"/>
  <c r="J522" i="5"/>
  <c r="K519" i="5"/>
  <c r="H514" i="5"/>
  <c r="L513" i="5"/>
  <c r="K506" i="5"/>
  <c r="I505" i="5"/>
  <c r="J503" i="5"/>
  <c r="L500" i="5"/>
  <c r="K496" i="5"/>
  <c r="H494" i="5"/>
  <c r="J494" i="5"/>
  <c r="L484" i="5"/>
  <c r="K477" i="5"/>
  <c r="G469" i="5"/>
  <c r="L465" i="5"/>
  <c r="H462" i="5"/>
  <c r="J462" i="5"/>
  <c r="G437" i="5"/>
  <c r="H430" i="5"/>
  <c r="J430" i="5"/>
  <c r="K417" i="5"/>
  <c r="I404" i="5"/>
  <c r="H404" i="5"/>
  <c r="H386" i="5"/>
  <c r="I386" i="5"/>
  <c r="J386" i="5"/>
  <c r="F382" i="5"/>
  <c r="H382" i="5"/>
  <c r="I382" i="5"/>
  <c r="J382" i="5"/>
  <c r="F377" i="5"/>
  <c r="H377" i="5"/>
  <c r="I377" i="5"/>
  <c r="J377" i="5"/>
  <c r="I371" i="5"/>
  <c r="H371" i="5"/>
  <c r="F371" i="5"/>
  <c r="J371" i="5"/>
  <c r="H362" i="5"/>
  <c r="I362" i="5"/>
  <c r="J362" i="5"/>
  <c r="K347" i="5"/>
  <c r="L347" i="5"/>
  <c r="I144" i="5"/>
  <c r="F144" i="5"/>
  <c r="J144" i="5"/>
  <c r="H144" i="5"/>
  <c r="K50" i="5"/>
  <c r="L50" i="5"/>
  <c r="G50" i="5"/>
  <c r="R161" i="4"/>
  <c r="K161" i="4"/>
  <c r="AI161" i="4"/>
  <c r="F529" i="5"/>
  <c r="F527" i="5"/>
  <c r="F525" i="5"/>
  <c r="I525" i="5"/>
  <c r="F516" i="5"/>
  <c r="G510" i="5"/>
  <c r="K500" i="5"/>
  <c r="F497" i="5"/>
  <c r="K490" i="5"/>
  <c r="L490" i="5"/>
  <c r="G490" i="5"/>
  <c r="J481" i="5"/>
  <c r="K481" i="5"/>
  <c r="F481" i="5"/>
  <c r="K471" i="5"/>
  <c r="L471" i="5"/>
  <c r="G470" i="5"/>
  <c r="K470" i="5"/>
  <c r="F469" i="5"/>
  <c r="I469" i="5"/>
  <c r="J469" i="5"/>
  <c r="F468" i="5"/>
  <c r="H468" i="5"/>
  <c r="I468" i="5"/>
  <c r="K458" i="5"/>
  <c r="L458" i="5"/>
  <c r="G458" i="5"/>
  <c r="J449" i="5"/>
  <c r="K449" i="5"/>
  <c r="F449" i="5"/>
  <c r="K439" i="5"/>
  <c r="L439" i="5"/>
  <c r="G438" i="5"/>
  <c r="K438" i="5"/>
  <c r="F437" i="5"/>
  <c r="I437" i="5"/>
  <c r="J437" i="5"/>
  <c r="F436" i="5"/>
  <c r="H436" i="5"/>
  <c r="I436" i="5"/>
  <c r="L407" i="5"/>
  <c r="G407" i="5"/>
  <c r="K407" i="5"/>
  <c r="F406" i="5"/>
  <c r="H406" i="5"/>
  <c r="I406" i="5"/>
  <c r="J405" i="5"/>
  <c r="L405" i="5"/>
  <c r="F405" i="5"/>
  <c r="J397" i="5"/>
  <c r="F397" i="5"/>
  <c r="H397" i="5"/>
  <c r="I397" i="5"/>
  <c r="K291" i="5"/>
  <c r="L291" i="5"/>
  <c r="K278" i="5"/>
  <c r="F278" i="5"/>
  <c r="H278" i="5"/>
  <c r="I278" i="5"/>
  <c r="J278" i="5"/>
  <c r="L278" i="5"/>
  <c r="J273" i="5"/>
  <c r="H273" i="5"/>
  <c r="F273" i="5"/>
  <c r="I273" i="5"/>
  <c r="J270" i="5"/>
  <c r="F270" i="5"/>
  <c r="I270" i="5"/>
  <c r="H270" i="5"/>
  <c r="K270" i="5"/>
  <c r="L270" i="5"/>
  <c r="L534" i="5"/>
  <c r="J532" i="5"/>
  <c r="L531" i="5"/>
  <c r="G531" i="5"/>
  <c r="J530" i="5"/>
  <c r="K527" i="5"/>
  <c r="I526" i="5"/>
  <c r="H522" i="5"/>
  <c r="L521" i="5"/>
  <c r="K514" i="5"/>
  <c r="I513" i="5"/>
  <c r="J511" i="5"/>
  <c r="H509" i="5"/>
  <c r="L508" i="5"/>
  <c r="L502" i="5"/>
  <c r="J500" i="5"/>
  <c r="L499" i="5"/>
  <c r="G499" i="5"/>
  <c r="J498" i="5"/>
  <c r="L492" i="5"/>
  <c r="L486" i="5"/>
  <c r="J484" i="5"/>
  <c r="G477" i="5"/>
  <c r="L473" i="5"/>
  <c r="H470" i="5"/>
  <c r="J470" i="5"/>
  <c r="H465" i="5"/>
  <c r="L460" i="5"/>
  <c r="L454" i="5"/>
  <c r="J452" i="5"/>
  <c r="G445" i="5"/>
  <c r="L441" i="5"/>
  <c r="H438" i="5"/>
  <c r="J438" i="5"/>
  <c r="H433" i="5"/>
  <c r="L428" i="5"/>
  <c r="L425" i="5"/>
  <c r="I414" i="5"/>
  <c r="I413" i="5"/>
  <c r="K398" i="5"/>
  <c r="L398" i="5"/>
  <c r="L392" i="5"/>
  <c r="L383" i="5"/>
  <c r="K383" i="5"/>
  <c r="K376" i="5"/>
  <c r="G356" i="5"/>
  <c r="K356" i="5"/>
  <c r="L356" i="5"/>
  <c r="G353" i="5"/>
  <c r="K353" i="5"/>
  <c r="L353" i="5"/>
  <c r="J333" i="5"/>
  <c r="F333" i="5"/>
  <c r="H333" i="5"/>
  <c r="I333" i="5"/>
  <c r="G330" i="5"/>
  <c r="K330" i="5"/>
  <c r="L330" i="5"/>
  <c r="L328" i="5"/>
  <c r="L322" i="5"/>
  <c r="G322" i="5"/>
  <c r="K322" i="5"/>
  <c r="F533" i="5"/>
  <c r="I533" i="5"/>
  <c r="G518" i="5"/>
  <c r="F501" i="5"/>
  <c r="I501" i="5"/>
  <c r="J489" i="5"/>
  <c r="K489" i="5"/>
  <c r="F489" i="5"/>
  <c r="K479" i="5"/>
  <c r="L479" i="5"/>
  <c r="G478" i="5"/>
  <c r="K478" i="5"/>
  <c r="F477" i="5"/>
  <c r="I477" i="5"/>
  <c r="J477" i="5"/>
  <c r="F476" i="5"/>
  <c r="H476" i="5"/>
  <c r="I476" i="5"/>
  <c r="K466" i="5"/>
  <c r="L466" i="5"/>
  <c r="G466" i="5"/>
  <c r="J457" i="5"/>
  <c r="K457" i="5"/>
  <c r="F457" i="5"/>
  <c r="K447" i="5"/>
  <c r="L447" i="5"/>
  <c r="G446" i="5"/>
  <c r="K446" i="5"/>
  <c r="F445" i="5"/>
  <c r="I445" i="5"/>
  <c r="J445" i="5"/>
  <c r="F444" i="5"/>
  <c r="H444" i="5"/>
  <c r="I444" i="5"/>
  <c r="K434" i="5"/>
  <c r="L434" i="5"/>
  <c r="G434" i="5"/>
  <c r="K422" i="5"/>
  <c r="G422" i="5"/>
  <c r="L422" i="5"/>
  <c r="G419" i="5"/>
  <c r="K419" i="5"/>
  <c r="G418" i="5"/>
  <c r="L418" i="5"/>
  <c r="L417" i="5"/>
  <c r="I388" i="5"/>
  <c r="F388" i="5"/>
  <c r="H388" i="5"/>
  <c r="J388" i="5"/>
  <c r="H379" i="5"/>
  <c r="F379" i="5"/>
  <c r="I379" i="5"/>
  <c r="J379" i="5"/>
  <c r="F360" i="5"/>
  <c r="H360" i="5"/>
  <c r="I360" i="5"/>
  <c r="J360" i="5"/>
  <c r="K360" i="5"/>
  <c r="J356" i="5"/>
  <c r="I356" i="5"/>
  <c r="H356" i="5"/>
  <c r="J348" i="5"/>
  <c r="I348" i="5"/>
  <c r="F348" i="5"/>
  <c r="H348" i="5"/>
  <c r="K348" i="5"/>
  <c r="G345" i="5"/>
  <c r="K345" i="5"/>
  <c r="L345" i="5"/>
  <c r="H330" i="5"/>
  <c r="I330" i="5"/>
  <c r="J330" i="5"/>
  <c r="F330" i="5"/>
  <c r="G305" i="5"/>
  <c r="K305" i="5"/>
  <c r="L305" i="5"/>
  <c r="K333" i="5"/>
  <c r="I323" i="5"/>
  <c r="H323" i="5"/>
  <c r="L310" i="5"/>
  <c r="K310" i="5"/>
  <c r="L298" i="5"/>
  <c r="F287" i="5"/>
  <c r="K287" i="5"/>
  <c r="K284" i="5"/>
  <c r="G284" i="5"/>
  <c r="F279" i="5"/>
  <c r="J279" i="5"/>
  <c r="I279" i="5"/>
  <c r="G273" i="5"/>
  <c r="I272" i="5"/>
  <c r="F272" i="5"/>
  <c r="I160" i="5"/>
  <c r="F160" i="5"/>
  <c r="J160" i="5"/>
  <c r="G152" i="5"/>
  <c r="L152" i="5"/>
  <c r="K152" i="5"/>
  <c r="G120" i="5"/>
  <c r="L120" i="5"/>
  <c r="K120" i="5"/>
  <c r="G104" i="5"/>
  <c r="L104" i="5"/>
  <c r="K104" i="5"/>
  <c r="G88" i="5"/>
  <c r="L88" i="5"/>
  <c r="K88" i="5"/>
  <c r="G284" i="4"/>
  <c r="AF284" i="4"/>
  <c r="AF261" i="4"/>
  <c r="G261" i="4"/>
  <c r="AF259" i="4"/>
  <c r="G259" i="4"/>
  <c r="AL173" i="4"/>
  <c r="I152" i="5"/>
  <c r="F152" i="5"/>
  <c r="J152" i="5"/>
  <c r="G144" i="5"/>
  <c r="L144" i="5"/>
  <c r="K144" i="5"/>
  <c r="G136" i="5"/>
  <c r="L136" i="5"/>
  <c r="K136" i="5"/>
  <c r="J129" i="5"/>
  <c r="H129" i="5"/>
  <c r="I129" i="5"/>
  <c r="K129" i="5"/>
  <c r="F129" i="5"/>
  <c r="L123" i="5"/>
  <c r="K123" i="5"/>
  <c r="G123" i="5"/>
  <c r="J113" i="5"/>
  <c r="H113" i="5"/>
  <c r="I113" i="5"/>
  <c r="K113" i="5"/>
  <c r="F113" i="5"/>
  <c r="L107" i="5"/>
  <c r="K107" i="5"/>
  <c r="G107" i="5"/>
  <c r="J97" i="5"/>
  <c r="H97" i="5"/>
  <c r="I97" i="5"/>
  <c r="K97" i="5"/>
  <c r="F97" i="5"/>
  <c r="L91" i="5"/>
  <c r="K91" i="5"/>
  <c r="G91" i="5"/>
  <c r="F38" i="5"/>
  <c r="H38" i="5"/>
  <c r="I38" i="5"/>
  <c r="J38" i="5"/>
  <c r="L38" i="5"/>
  <c r="F396" i="5"/>
  <c r="G390" i="5"/>
  <c r="F387" i="5"/>
  <c r="F384" i="5"/>
  <c r="F378" i="5"/>
  <c r="G375" i="5"/>
  <c r="G372" i="5"/>
  <c r="H361" i="5"/>
  <c r="F349" i="5"/>
  <c r="I347" i="5"/>
  <c r="H347" i="5"/>
  <c r="L339" i="5"/>
  <c r="L333" i="5"/>
  <c r="H329" i="5"/>
  <c r="F325" i="5"/>
  <c r="K323" i="5"/>
  <c r="G321" i="5"/>
  <c r="K321" i="5"/>
  <c r="L317" i="5"/>
  <c r="I315" i="5"/>
  <c r="H315" i="5"/>
  <c r="L302" i="5"/>
  <c r="K302" i="5"/>
  <c r="H301" i="5"/>
  <c r="K298" i="5"/>
  <c r="F296" i="5"/>
  <c r="K296" i="5"/>
  <c r="L295" i="5"/>
  <c r="K295" i="5"/>
  <c r="J291" i="5"/>
  <c r="F291" i="5"/>
  <c r="I291" i="5"/>
  <c r="I290" i="5"/>
  <c r="F290" i="5"/>
  <c r="H288" i="5"/>
  <c r="J287" i="5"/>
  <c r="L279" i="5"/>
  <c r="L265" i="5"/>
  <c r="G264" i="5"/>
  <c r="L264" i="5"/>
  <c r="K264" i="5"/>
  <c r="L261" i="5"/>
  <c r="G261" i="5"/>
  <c r="K261" i="5"/>
  <c r="L257" i="5"/>
  <c r="G256" i="5"/>
  <c r="L256" i="5"/>
  <c r="K256" i="5"/>
  <c r="L253" i="5"/>
  <c r="G253" i="5"/>
  <c r="K253" i="5"/>
  <c r="L249" i="5"/>
  <c r="G248" i="5"/>
  <c r="L248" i="5"/>
  <c r="K248" i="5"/>
  <c r="L245" i="5"/>
  <c r="G245" i="5"/>
  <c r="K245" i="5"/>
  <c r="L241" i="5"/>
  <c r="G240" i="5"/>
  <c r="L240" i="5"/>
  <c r="K240" i="5"/>
  <c r="L237" i="5"/>
  <c r="G237" i="5"/>
  <c r="K237" i="5"/>
  <c r="L233" i="5"/>
  <c r="G232" i="5"/>
  <c r="L232" i="5"/>
  <c r="K232" i="5"/>
  <c r="L229" i="5"/>
  <c r="G229" i="5"/>
  <c r="K229" i="5"/>
  <c r="L225" i="5"/>
  <c r="G224" i="5"/>
  <c r="L224" i="5"/>
  <c r="K224" i="5"/>
  <c r="L221" i="5"/>
  <c r="G221" i="5"/>
  <c r="K221" i="5"/>
  <c r="L217" i="5"/>
  <c r="G216" i="5"/>
  <c r="L216" i="5"/>
  <c r="K216" i="5"/>
  <c r="L213" i="5"/>
  <c r="G213" i="5"/>
  <c r="K213" i="5"/>
  <c r="L209" i="5"/>
  <c r="G208" i="5"/>
  <c r="L208" i="5"/>
  <c r="K208" i="5"/>
  <c r="L205" i="5"/>
  <c r="G205" i="5"/>
  <c r="K205" i="5"/>
  <c r="L201" i="5"/>
  <c r="G200" i="5"/>
  <c r="L200" i="5"/>
  <c r="K200" i="5"/>
  <c r="L197" i="5"/>
  <c r="G197" i="5"/>
  <c r="K197" i="5"/>
  <c r="L193" i="5"/>
  <c r="G192" i="5"/>
  <c r="L192" i="5"/>
  <c r="K192" i="5"/>
  <c r="L189" i="5"/>
  <c r="G189" i="5"/>
  <c r="K189" i="5"/>
  <c r="L185" i="5"/>
  <c r="G184" i="5"/>
  <c r="L184" i="5"/>
  <c r="K184" i="5"/>
  <c r="L181" i="5"/>
  <c r="G181" i="5"/>
  <c r="K181" i="5"/>
  <c r="L177" i="5"/>
  <c r="G176" i="5"/>
  <c r="L176" i="5"/>
  <c r="K176" i="5"/>
  <c r="L173" i="5"/>
  <c r="G173" i="5"/>
  <c r="K173" i="5"/>
  <c r="L169" i="5"/>
  <c r="G168" i="5"/>
  <c r="L168" i="5"/>
  <c r="K168" i="5"/>
  <c r="J161" i="5"/>
  <c r="H161" i="5"/>
  <c r="I161" i="5"/>
  <c r="F161" i="5"/>
  <c r="H46" i="5"/>
  <c r="I46" i="5"/>
  <c r="J46" i="5"/>
  <c r="K46" i="5"/>
  <c r="L46" i="5"/>
  <c r="F46" i="5"/>
  <c r="J12" i="5"/>
  <c r="P12" i="5"/>
  <c r="R198" i="4"/>
  <c r="AL198" i="4"/>
  <c r="K198" i="4"/>
  <c r="AI198" i="4"/>
  <c r="G491" i="5"/>
  <c r="L488" i="5"/>
  <c r="G483" i="5"/>
  <c r="L480" i="5"/>
  <c r="G475" i="5"/>
  <c r="L472" i="5"/>
  <c r="G467" i="5"/>
  <c r="L464" i="5"/>
  <c r="G459" i="5"/>
  <c r="L456" i="5"/>
  <c r="G451" i="5"/>
  <c r="L448" i="5"/>
  <c r="G443" i="5"/>
  <c r="L440" i="5"/>
  <c r="G435" i="5"/>
  <c r="L432" i="5"/>
  <c r="F427" i="5"/>
  <c r="F424" i="5"/>
  <c r="G415" i="5"/>
  <c r="K414" i="5"/>
  <c r="F381" i="5"/>
  <c r="F372" i="5"/>
  <c r="L368" i="5"/>
  <c r="L366" i="5"/>
  <c r="K366" i="5"/>
  <c r="J364" i="5"/>
  <c r="I364" i="5"/>
  <c r="K349" i="5"/>
  <c r="F346" i="5"/>
  <c r="K339" i="5"/>
  <c r="L336" i="5"/>
  <c r="L334" i="5"/>
  <c r="K334" i="5"/>
  <c r="J332" i="5"/>
  <c r="I332" i="5"/>
  <c r="K325" i="5"/>
  <c r="G325" i="5"/>
  <c r="J323" i="5"/>
  <c r="I317" i="5"/>
  <c r="L316" i="5"/>
  <c r="L314" i="5"/>
  <c r="G314" i="5"/>
  <c r="J308" i="5"/>
  <c r="F308" i="5"/>
  <c r="I308" i="5"/>
  <c r="F304" i="5"/>
  <c r="J304" i="5"/>
  <c r="F301" i="5"/>
  <c r="F295" i="5"/>
  <c r="H295" i="5"/>
  <c r="L289" i="5"/>
  <c r="I287" i="5"/>
  <c r="L284" i="5"/>
  <c r="K282" i="5"/>
  <c r="G281" i="5"/>
  <c r="L281" i="5"/>
  <c r="K279" i="5"/>
  <c r="I264" i="5"/>
  <c r="F264" i="5"/>
  <c r="J262" i="5"/>
  <c r="K262" i="5"/>
  <c r="F262" i="5"/>
  <c r="I262" i="5"/>
  <c r="I256" i="5"/>
  <c r="F256" i="5"/>
  <c r="J254" i="5"/>
  <c r="K254" i="5"/>
  <c r="F254" i="5"/>
  <c r="I254" i="5"/>
  <c r="I248" i="5"/>
  <c r="F248" i="5"/>
  <c r="J246" i="5"/>
  <c r="K246" i="5"/>
  <c r="F246" i="5"/>
  <c r="I246" i="5"/>
  <c r="I240" i="5"/>
  <c r="F240" i="5"/>
  <c r="J238" i="5"/>
  <c r="K238" i="5"/>
  <c r="F238" i="5"/>
  <c r="I238" i="5"/>
  <c r="I232" i="5"/>
  <c r="F232" i="5"/>
  <c r="J230" i="5"/>
  <c r="K230" i="5"/>
  <c r="F230" i="5"/>
  <c r="I230" i="5"/>
  <c r="I224" i="5"/>
  <c r="F224" i="5"/>
  <c r="J222" i="5"/>
  <c r="K222" i="5"/>
  <c r="F222" i="5"/>
  <c r="I222" i="5"/>
  <c r="I216" i="5"/>
  <c r="F216" i="5"/>
  <c r="J214" i="5"/>
  <c r="K214" i="5"/>
  <c r="F214" i="5"/>
  <c r="I214" i="5"/>
  <c r="I208" i="5"/>
  <c r="F208" i="5"/>
  <c r="J206" i="5"/>
  <c r="K206" i="5"/>
  <c r="F206" i="5"/>
  <c r="I206" i="5"/>
  <c r="I200" i="5"/>
  <c r="F200" i="5"/>
  <c r="J198" i="5"/>
  <c r="K198" i="5"/>
  <c r="F198" i="5"/>
  <c r="I198" i="5"/>
  <c r="I192" i="5"/>
  <c r="F192" i="5"/>
  <c r="J190" i="5"/>
  <c r="K190" i="5"/>
  <c r="F190" i="5"/>
  <c r="I190" i="5"/>
  <c r="I184" i="5"/>
  <c r="F184" i="5"/>
  <c r="J182" i="5"/>
  <c r="K182" i="5"/>
  <c r="F182" i="5"/>
  <c r="I182" i="5"/>
  <c r="I176" i="5"/>
  <c r="F176" i="5"/>
  <c r="J174" i="5"/>
  <c r="K174" i="5"/>
  <c r="F174" i="5"/>
  <c r="I174" i="5"/>
  <c r="I168" i="5"/>
  <c r="F168" i="5"/>
  <c r="J166" i="5"/>
  <c r="K166" i="5"/>
  <c r="F166" i="5"/>
  <c r="I166" i="5"/>
  <c r="L163" i="5"/>
  <c r="G163" i="5"/>
  <c r="J153" i="5"/>
  <c r="H153" i="5"/>
  <c r="I153" i="5"/>
  <c r="F153" i="5"/>
  <c r="G128" i="5"/>
  <c r="L128" i="5"/>
  <c r="K128" i="5"/>
  <c r="G112" i="5"/>
  <c r="L112" i="5"/>
  <c r="K112" i="5"/>
  <c r="G96" i="5"/>
  <c r="L96" i="5"/>
  <c r="K96" i="5"/>
  <c r="L83" i="5"/>
  <c r="K83" i="5"/>
  <c r="G83" i="5"/>
  <c r="I80" i="5"/>
  <c r="J80" i="5"/>
  <c r="H80" i="5"/>
  <c r="K80" i="5"/>
  <c r="L80" i="5"/>
  <c r="F80" i="5"/>
  <c r="F60" i="5"/>
  <c r="H60" i="5"/>
  <c r="I60" i="5"/>
  <c r="J60" i="5"/>
  <c r="L60" i="5"/>
  <c r="I355" i="5"/>
  <c r="H355" i="5"/>
  <c r="L318" i="5"/>
  <c r="K318" i="5"/>
  <c r="H317" i="5"/>
  <c r="K316" i="5"/>
  <c r="K301" i="5"/>
  <c r="G301" i="5"/>
  <c r="I294" i="5"/>
  <c r="H294" i="5"/>
  <c r="H287" i="5"/>
  <c r="I282" i="5"/>
  <c r="F282" i="5"/>
  <c r="J282" i="5"/>
  <c r="H281" i="5"/>
  <c r="F281" i="5"/>
  <c r="H279" i="5"/>
  <c r="L273" i="5"/>
  <c r="J272" i="5"/>
  <c r="L267" i="5"/>
  <c r="G267" i="5"/>
  <c r="G265" i="5"/>
  <c r="G257" i="5"/>
  <c r="G249" i="5"/>
  <c r="G241" i="5"/>
  <c r="G233" i="5"/>
  <c r="G225" i="5"/>
  <c r="G217" i="5"/>
  <c r="G209" i="5"/>
  <c r="G201" i="5"/>
  <c r="G193" i="5"/>
  <c r="G185" i="5"/>
  <c r="G177" i="5"/>
  <c r="G169" i="5"/>
  <c r="J158" i="5"/>
  <c r="K158" i="5"/>
  <c r="F158" i="5"/>
  <c r="H158" i="5"/>
  <c r="I158" i="5"/>
  <c r="L155" i="5"/>
  <c r="G155" i="5"/>
  <c r="J145" i="5"/>
  <c r="H145" i="5"/>
  <c r="I145" i="5"/>
  <c r="F145" i="5"/>
  <c r="J137" i="5"/>
  <c r="H137" i="5"/>
  <c r="I137" i="5"/>
  <c r="F137" i="5"/>
  <c r="L131" i="5"/>
  <c r="K131" i="5"/>
  <c r="G131" i="5"/>
  <c r="J121" i="5"/>
  <c r="H121" i="5"/>
  <c r="I121" i="5"/>
  <c r="K121" i="5"/>
  <c r="F121" i="5"/>
  <c r="L115" i="5"/>
  <c r="K115" i="5"/>
  <c r="G115" i="5"/>
  <c r="J105" i="5"/>
  <c r="H105" i="5"/>
  <c r="I105" i="5"/>
  <c r="K105" i="5"/>
  <c r="F105" i="5"/>
  <c r="L99" i="5"/>
  <c r="K99" i="5"/>
  <c r="G99" i="5"/>
  <c r="J89" i="5"/>
  <c r="H89" i="5"/>
  <c r="I89" i="5"/>
  <c r="K89" i="5"/>
  <c r="F89" i="5"/>
  <c r="K79" i="5"/>
  <c r="L79" i="5"/>
  <c r="G79" i="5"/>
  <c r="J57" i="5"/>
  <c r="H57" i="5"/>
  <c r="I57" i="5"/>
  <c r="L57" i="5"/>
  <c r="F57" i="5"/>
  <c r="F30" i="5"/>
  <c r="H30" i="5"/>
  <c r="I30" i="5"/>
  <c r="J30" i="5"/>
  <c r="L30" i="5"/>
  <c r="G274" i="4"/>
  <c r="AF274" i="4"/>
  <c r="G262" i="4"/>
  <c r="AF262" i="4"/>
  <c r="K192" i="4"/>
  <c r="AI192" i="4"/>
  <c r="R192" i="4"/>
  <c r="G190" i="4"/>
  <c r="AF190" i="4"/>
  <c r="I495" i="5"/>
  <c r="I487" i="5"/>
  <c r="I479" i="5"/>
  <c r="I471" i="5"/>
  <c r="I463" i="5"/>
  <c r="I455" i="5"/>
  <c r="I447" i="5"/>
  <c r="I439" i="5"/>
  <c r="I431" i="5"/>
  <c r="J426" i="5"/>
  <c r="J417" i="5"/>
  <c r="K402" i="5"/>
  <c r="I398" i="5"/>
  <c r="L396" i="5"/>
  <c r="I389" i="5"/>
  <c r="L387" i="5"/>
  <c r="K384" i="5"/>
  <c r="J380" i="5"/>
  <c r="L370" i="5"/>
  <c r="J368" i="5"/>
  <c r="L364" i="5"/>
  <c r="K357" i="5"/>
  <c r="L344" i="5"/>
  <c r="L342" i="5"/>
  <c r="K342" i="5"/>
  <c r="J340" i="5"/>
  <c r="I340" i="5"/>
  <c r="G339" i="5"/>
  <c r="G333" i="5"/>
  <c r="J324" i="5"/>
  <c r="F324" i="5"/>
  <c r="I324" i="5"/>
  <c r="F323" i="5"/>
  <c r="F320" i="5"/>
  <c r="J320" i="5"/>
  <c r="F317" i="5"/>
  <c r="G313" i="5"/>
  <c r="K313" i="5"/>
  <c r="G310" i="5"/>
  <c r="I307" i="5"/>
  <c r="H307" i="5"/>
  <c r="G299" i="5"/>
  <c r="L299" i="5"/>
  <c r="G298" i="5"/>
  <c r="L293" i="5"/>
  <c r="G293" i="5"/>
  <c r="K293" i="5"/>
  <c r="J288" i="5"/>
  <c r="I288" i="5"/>
  <c r="G280" i="5"/>
  <c r="L280" i="5"/>
  <c r="K276" i="5"/>
  <c r="L276" i="5"/>
  <c r="G276" i="5"/>
  <c r="K273" i="5"/>
  <c r="H272" i="5"/>
  <c r="J265" i="5"/>
  <c r="H265" i="5"/>
  <c r="I265" i="5"/>
  <c r="F265" i="5"/>
  <c r="L259" i="5"/>
  <c r="G259" i="5"/>
  <c r="J257" i="5"/>
  <c r="H257" i="5"/>
  <c r="I257" i="5"/>
  <c r="F257" i="5"/>
  <c r="L251" i="5"/>
  <c r="G251" i="5"/>
  <c r="J249" i="5"/>
  <c r="H249" i="5"/>
  <c r="I249" i="5"/>
  <c r="F249" i="5"/>
  <c r="L243" i="5"/>
  <c r="G243" i="5"/>
  <c r="J241" i="5"/>
  <c r="H241" i="5"/>
  <c r="I241" i="5"/>
  <c r="F241" i="5"/>
  <c r="L235" i="5"/>
  <c r="G235" i="5"/>
  <c r="J233" i="5"/>
  <c r="H233" i="5"/>
  <c r="I233" i="5"/>
  <c r="F233" i="5"/>
  <c r="L227" i="5"/>
  <c r="G227" i="5"/>
  <c r="J225" i="5"/>
  <c r="H225" i="5"/>
  <c r="I225" i="5"/>
  <c r="F225" i="5"/>
  <c r="L219" i="5"/>
  <c r="G219" i="5"/>
  <c r="J217" i="5"/>
  <c r="H217" i="5"/>
  <c r="I217" i="5"/>
  <c r="F217" i="5"/>
  <c r="L211" i="5"/>
  <c r="G211" i="5"/>
  <c r="J209" i="5"/>
  <c r="H209" i="5"/>
  <c r="I209" i="5"/>
  <c r="F209" i="5"/>
  <c r="L203" i="5"/>
  <c r="G203" i="5"/>
  <c r="J201" i="5"/>
  <c r="H201" i="5"/>
  <c r="I201" i="5"/>
  <c r="F201" i="5"/>
  <c r="L195" i="5"/>
  <c r="G195" i="5"/>
  <c r="J193" i="5"/>
  <c r="H193" i="5"/>
  <c r="I193" i="5"/>
  <c r="F193" i="5"/>
  <c r="L187" i="5"/>
  <c r="G187" i="5"/>
  <c r="J185" i="5"/>
  <c r="H185" i="5"/>
  <c r="I185" i="5"/>
  <c r="F185" i="5"/>
  <c r="L179" i="5"/>
  <c r="G179" i="5"/>
  <c r="J177" i="5"/>
  <c r="H177" i="5"/>
  <c r="I177" i="5"/>
  <c r="F177" i="5"/>
  <c r="L171" i="5"/>
  <c r="G171" i="5"/>
  <c r="J169" i="5"/>
  <c r="H169" i="5"/>
  <c r="I169" i="5"/>
  <c r="F169" i="5"/>
  <c r="H160" i="5"/>
  <c r="J150" i="5"/>
  <c r="K150" i="5"/>
  <c r="F150" i="5"/>
  <c r="H150" i="5"/>
  <c r="I150" i="5"/>
  <c r="G56" i="5"/>
  <c r="K56" i="5"/>
  <c r="L56" i="5"/>
  <c r="G216" i="4"/>
  <c r="AF216" i="4"/>
  <c r="J420" i="5"/>
  <c r="I417" i="5"/>
  <c r="J411" i="5"/>
  <c r="K406" i="5"/>
  <c r="K405" i="5"/>
  <c r="J393" i="5"/>
  <c r="L390" i="5"/>
  <c r="H389" i="5"/>
  <c r="L381" i="5"/>
  <c r="H380" i="5"/>
  <c r="K378" i="5"/>
  <c r="K375" i="5"/>
  <c r="K370" i="5"/>
  <c r="I368" i="5"/>
  <c r="K364" i="5"/>
  <c r="I363" i="5"/>
  <c r="H363" i="5"/>
  <c r="L361" i="5"/>
  <c r="J353" i="5"/>
  <c r="L349" i="5"/>
  <c r="J347" i="5"/>
  <c r="K344" i="5"/>
  <c r="H341" i="5"/>
  <c r="K338" i="5"/>
  <c r="I336" i="5"/>
  <c r="K332" i="5"/>
  <c r="I331" i="5"/>
  <c r="H331" i="5"/>
  <c r="L329" i="5"/>
  <c r="L321" i="5"/>
  <c r="K317" i="5"/>
  <c r="G317" i="5"/>
  <c r="G316" i="5"/>
  <c r="J315" i="5"/>
  <c r="I309" i="5"/>
  <c r="L308" i="5"/>
  <c r="L306" i="5"/>
  <c r="G306" i="5"/>
  <c r="K304" i="5"/>
  <c r="J300" i="5"/>
  <c r="F300" i="5"/>
  <c r="I300" i="5"/>
  <c r="J299" i="5"/>
  <c r="F299" i="5"/>
  <c r="J296" i="5"/>
  <c r="L294" i="5"/>
  <c r="K289" i="5"/>
  <c r="L285" i="5"/>
  <c r="G275" i="5"/>
  <c r="G272" i="5"/>
  <c r="L272" i="5"/>
  <c r="K272" i="5"/>
  <c r="G160" i="5"/>
  <c r="L160" i="5"/>
  <c r="K160" i="5"/>
  <c r="H152" i="5"/>
  <c r="L147" i="5"/>
  <c r="G147" i="5"/>
  <c r="J142" i="5"/>
  <c r="K142" i="5"/>
  <c r="F142" i="5"/>
  <c r="H142" i="5"/>
  <c r="I142" i="5"/>
  <c r="L139" i="5"/>
  <c r="G139" i="5"/>
  <c r="J134" i="5"/>
  <c r="K134" i="5"/>
  <c r="F134" i="5"/>
  <c r="H134" i="5"/>
  <c r="I134" i="5"/>
  <c r="L129" i="5"/>
  <c r="L113" i="5"/>
  <c r="L97" i="5"/>
  <c r="H271" i="5"/>
  <c r="F271" i="5"/>
  <c r="H263" i="5"/>
  <c r="F263" i="5"/>
  <c r="H255" i="5"/>
  <c r="F255" i="5"/>
  <c r="H247" i="5"/>
  <c r="F247" i="5"/>
  <c r="H239" i="5"/>
  <c r="F239" i="5"/>
  <c r="H231" i="5"/>
  <c r="F231" i="5"/>
  <c r="H223" i="5"/>
  <c r="F223" i="5"/>
  <c r="H215" i="5"/>
  <c r="F215" i="5"/>
  <c r="H207" i="5"/>
  <c r="F207" i="5"/>
  <c r="H199" i="5"/>
  <c r="F199" i="5"/>
  <c r="H191" i="5"/>
  <c r="F191" i="5"/>
  <c r="H183" i="5"/>
  <c r="F183" i="5"/>
  <c r="H175" i="5"/>
  <c r="F175" i="5"/>
  <c r="H167" i="5"/>
  <c r="F167" i="5"/>
  <c r="H159" i="5"/>
  <c r="F159" i="5"/>
  <c r="H151" i="5"/>
  <c r="F151" i="5"/>
  <c r="H143" i="5"/>
  <c r="F143" i="5"/>
  <c r="H135" i="5"/>
  <c r="F135" i="5"/>
  <c r="H127" i="5"/>
  <c r="F127" i="5"/>
  <c r="I126" i="5"/>
  <c r="H119" i="5"/>
  <c r="F119" i="5"/>
  <c r="I118" i="5"/>
  <c r="H111" i="5"/>
  <c r="F111" i="5"/>
  <c r="I110" i="5"/>
  <c r="H103" i="5"/>
  <c r="F103" i="5"/>
  <c r="I102" i="5"/>
  <c r="H95" i="5"/>
  <c r="F95" i="5"/>
  <c r="I94" i="5"/>
  <c r="H87" i="5"/>
  <c r="F87" i="5"/>
  <c r="I86" i="5"/>
  <c r="K81" i="5"/>
  <c r="K78" i="5"/>
  <c r="G77" i="5"/>
  <c r="L77" i="5"/>
  <c r="I76" i="5"/>
  <c r="L72" i="5"/>
  <c r="I64" i="5"/>
  <c r="J64" i="5"/>
  <c r="I62" i="5"/>
  <c r="H56" i="5"/>
  <c r="K55" i="5"/>
  <c r="J52" i="5"/>
  <c r="H43" i="5"/>
  <c r="L42" i="5"/>
  <c r="K41" i="5"/>
  <c r="I40" i="5"/>
  <c r="J37" i="5"/>
  <c r="H35" i="5"/>
  <c r="L34" i="5"/>
  <c r="K33" i="5"/>
  <c r="I32" i="5"/>
  <c r="J29" i="5"/>
  <c r="L28" i="5"/>
  <c r="L22" i="5"/>
  <c r="L12" i="5"/>
  <c r="D12" i="5"/>
  <c r="AF236" i="4"/>
  <c r="R229" i="4"/>
  <c r="K229" i="4"/>
  <c r="G224" i="4"/>
  <c r="AF224" i="4"/>
  <c r="AF204" i="4"/>
  <c r="G204" i="4"/>
  <c r="G172" i="4"/>
  <c r="AF172" i="4"/>
  <c r="R123" i="4"/>
  <c r="AL123" i="4"/>
  <c r="AI123" i="4"/>
  <c r="J123" i="4"/>
  <c r="AL121" i="4"/>
  <c r="L146" i="5"/>
  <c r="L138" i="5"/>
  <c r="L130" i="5"/>
  <c r="J128" i="5"/>
  <c r="H126" i="5"/>
  <c r="L122" i="5"/>
  <c r="J120" i="5"/>
  <c r="H118" i="5"/>
  <c r="L114" i="5"/>
  <c r="J112" i="5"/>
  <c r="H110" i="5"/>
  <c r="L106" i="5"/>
  <c r="J104" i="5"/>
  <c r="H102" i="5"/>
  <c r="L98" i="5"/>
  <c r="J96" i="5"/>
  <c r="H94" i="5"/>
  <c r="L90" i="5"/>
  <c r="J88" i="5"/>
  <c r="H86" i="5"/>
  <c r="L82" i="5"/>
  <c r="J81" i="5"/>
  <c r="H81" i="5"/>
  <c r="G80" i="5"/>
  <c r="J78" i="5"/>
  <c r="H76" i="5"/>
  <c r="K74" i="5"/>
  <c r="L74" i="5"/>
  <c r="L71" i="5"/>
  <c r="H63" i="5"/>
  <c r="I63" i="5"/>
  <c r="F63" i="5"/>
  <c r="K60" i="5"/>
  <c r="K57" i="5"/>
  <c r="G53" i="5"/>
  <c r="L53" i="5"/>
  <c r="I52" i="5"/>
  <c r="I49" i="5"/>
  <c r="J42" i="5"/>
  <c r="H40" i="5"/>
  <c r="K38" i="5"/>
  <c r="I37" i="5"/>
  <c r="J34" i="5"/>
  <c r="H32" i="5"/>
  <c r="K30" i="5"/>
  <c r="L27" i="5"/>
  <c r="AL273" i="4"/>
  <c r="AI271" i="4"/>
  <c r="K271" i="4"/>
  <c r="AL271" i="4"/>
  <c r="R271" i="4"/>
  <c r="AF267" i="4"/>
  <c r="G267" i="4"/>
  <c r="AL237" i="4"/>
  <c r="AF200" i="4"/>
  <c r="G200" i="4"/>
  <c r="R186" i="4"/>
  <c r="AL186" i="4"/>
  <c r="K186" i="4"/>
  <c r="AI186" i="4"/>
  <c r="AL145" i="4"/>
  <c r="AF114" i="4"/>
  <c r="G114" i="4"/>
  <c r="K165" i="5"/>
  <c r="K157" i="5"/>
  <c r="K141" i="5"/>
  <c r="K133" i="5"/>
  <c r="F128" i="5"/>
  <c r="F126" i="5"/>
  <c r="F120" i="5"/>
  <c r="F118" i="5"/>
  <c r="F112" i="5"/>
  <c r="F110" i="5"/>
  <c r="F104" i="5"/>
  <c r="F102" i="5"/>
  <c r="F96" i="5"/>
  <c r="F94" i="5"/>
  <c r="F88" i="5"/>
  <c r="F86" i="5"/>
  <c r="H79" i="5"/>
  <c r="I79" i="5"/>
  <c r="F79" i="5"/>
  <c r="K76" i="5"/>
  <c r="K73" i="5"/>
  <c r="G69" i="5"/>
  <c r="L69" i="5"/>
  <c r="I56" i="5"/>
  <c r="J56" i="5"/>
  <c r="K47" i="5"/>
  <c r="H42" i="5"/>
  <c r="K40" i="5"/>
  <c r="H34" i="5"/>
  <c r="K32" i="5"/>
  <c r="K29" i="5"/>
  <c r="K22" i="5"/>
  <c r="Q12" i="5"/>
  <c r="I12" i="5"/>
  <c r="K277" i="4"/>
  <c r="AL277" i="4"/>
  <c r="R277" i="4"/>
  <c r="G270" i="4"/>
  <c r="AF270" i="4"/>
  <c r="G266" i="4"/>
  <c r="AF266" i="4"/>
  <c r="G260" i="4"/>
  <c r="AL260" i="4"/>
  <c r="AF260" i="4"/>
  <c r="R257" i="4"/>
  <c r="AI257" i="4"/>
  <c r="K257" i="4"/>
  <c r="R236" i="4"/>
  <c r="K236" i="4"/>
  <c r="AI236" i="4"/>
  <c r="G169" i="4"/>
  <c r="AF169" i="4"/>
  <c r="AF138" i="4"/>
  <c r="G138" i="4"/>
  <c r="J73" i="5"/>
  <c r="H73" i="5"/>
  <c r="G72" i="5"/>
  <c r="K66" i="5"/>
  <c r="L66" i="5"/>
  <c r="H55" i="5"/>
  <c r="I55" i="5"/>
  <c r="F55" i="5"/>
  <c r="K49" i="5"/>
  <c r="G45" i="5"/>
  <c r="L45" i="5"/>
  <c r="F29" i="5"/>
  <c r="H29" i="5"/>
  <c r="F22" i="5"/>
  <c r="H22" i="5"/>
  <c r="I22" i="5"/>
  <c r="H12" i="5"/>
  <c r="K12" i="5"/>
  <c r="AF283" i="4"/>
  <c r="G283" i="4"/>
  <c r="AF280" i="4"/>
  <c r="G280" i="4"/>
  <c r="R273" i="4"/>
  <c r="K273" i="4"/>
  <c r="AL233" i="4"/>
  <c r="G223" i="4"/>
  <c r="AF223" i="4"/>
  <c r="G220" i="4"/>
  <c r="AF220" i="4"/>
  <c r="R173" i="4"/>
  <c r="AI173" i="4"/>
  <c r="K173" i="4"/>
  <c r="AF77" i="4"/>
  <c r="G77" i="4"/>
  <c r="I72" i="5"/>
  <c r="J72" i="5"/>
  <c r="L62" i="5"/>
  <c r="J49" i="5"/>
  <c r="H49" i="5"/>
  <c r="G48" i="5"/>
  <c r="F28" i="5"/>
  <c r="H28" i="5"/>
  <c r="F23" i="5"/>
  <c r="H23" i="5"/>
  <c r="I23" i="5"/>
  <c r="AF276" i="4"/>
  <c r="G276" i="4"/>
  <c r="R253" i="4"/>
  <c r="K253" i="4"/>
  <c r="G248" i="4"/>
  <c r="AF248" i="4"/>
  <c r="R240" i="4"/>
  <c r="K240" i="4"/>
  <c r="AI240" i="4"/>
  <c r="G232" i="4"/>
  <c r="AL232" i="4"/>
  <c r="AF232" i="4"/>
  <c r="R209" i="4"/>
  <c r="K209" i="4"/>
  <c r="AI209" i="4"/>
  <c r="R165" i="4"/>
  <c r="AI165" i="4"/>
  <c r="K165" i="4"/>
  <c r="AF157" i="4"/>
  <c r="G157" i="4"/>
  <c r="R146" i="4"/>
  <c r="AL146" i="4"/>
  <c r="J146" i="4"/>
  <c r="AI146" i="4"/>
  <c r="AL139" i="4"/>
  <c r="K126" i="5"/>
  <c r="K118" i="5"/>
  <c r="K110" i="5"/>
  <c r="K102" i="5"/>
  <c r="K94" i="5"/>
  <c r="K86" i="5"/>
  <c r="L76" i="5"/>
  <c r="H71" i="5"/>
  <c r="I71" i="5"/>
  <c r="F71" i="5"/>
  <c r="K65" i="5"/>
  <c r="K62" i="5"/>
  <c r="G61" i="5"/>
  <c r="L61" i="5"/>
  <c r="I48" i="5"/>
  <c r="J48" i="5"/>
  <c r="L40" i="5"/>
  <c r="L32" i="5"/>
  <c r="F27" i="5"/>
  <c r="H27" i="5"/>
  <c r="F24" i="5"/>
  <c r="H24" i="5"/>
  <c r="I24" i="5"/>
  <c r="N12" i="5"/>
  <c r="F12" i="5"/>
  <c r="C12" i="5"/>
  <c r="G286" i="4"/>
  <c r="AF286" i="4"/>
  <c r="G282" i="4"/>
  <c r="AF282" i="4"/>
  <c r="AF279" i="4"/>
  <c r="G279" i="4"/>
  <c r="AF271" i="4"/>
  <c r="G244" i="4"/>
  <c r="AF244" i="4"/>
  <c r="G215" i="4"/>
  <c r="AF215" i="4"/>
  <c r="G193" i="4"/>
  <c r="AF193" i="4"/>
  <c r="G165" i="5"/>
  <c r="G161" i="5"/>
  <c r="G157" i="5"/>
  <c r="G153" i="5"/>
  <c r="G149" i="5"/>
  <c r="G145" i="5"/>
  <c r="G141" i="5"/>
  <c r="G137" i="5"/>
  <c r="G133" i="5"/>
  <c r="G129" i="5"/>
  <c r="G125" i="5"/>
  <c r="G121" i="5"/>
  <c r="G117" i="5"/>
  <c r="G113" i="5"/>
  <c r="G109" i="5"/>
  <c r="G105" i="5"/>
  <c r="G101" i="5"/>
  <c r="G97" i="5"/>
  <c r="G93" i="5"/>
  <c r="G89" i="5"/>
  <c r="G85" i="5"/>
  <c r="F81" i="5"/>
  <c r="L78" i="5"/>
  <c r="J76" i="5"/>
  <c r="G74" i="5"/>
  <c r="L73" i="5"/>
  <c r="F70" i="5"/>
  <c r="J65" i="5"/>
  <c r="H65" i="5"/>
  <c r="G64" i="5"/>
  <c r="J62" i="5"/>
  <c r="K58" i="5"/>
  <c r="L58" i="5"/>
  <c r="G57" i="5"/>
  <c r="L52" i="5"/>
  <c r="H47" i="5"/>
  <c r="I47" i="5"/>
  <c r="F47" i="5"/>
  <c r="K45" i="5"/>
  <c r="K44" i="5"/>
  <c r="I43" i="5"/>
  <c r="J40" i="5"/>
  <c r="L37" i="5"/>
  <c r="K36" i="5"/>
  <c r="I35" i="5"/>
  <c r="J32" i="5"/>
  <c r="L29" i="5"/>
  <c r="F26" i="5"/>
  <c r="H26" i="5"/>
  <c r="F25" i="5"/>
  <c r="H25" i="5"/>
  <c r="I25" i="5"/>
  <c r="AI277" i="4"/>
  <c r="R268" i="4"/>
  <c r="AI268" i="4"/>
  <c r="K268" i="4"/>
  <c r="R228" i="4"/>
  <c r="K228" i="4"/>
  <c r="AI228" i="4"/>
  <c r="G212" i="4"/>
  <c r="AF212" i="4"/>
  <c r="G185" i="4"/>
  <c r="AF185" i="4"/>
  <c r="G160" i="4"/>
  <c r="AF160" i="4"/>
  <c r="AF62" i="4"/>
  <c r="G62" i="4"/>
  <c r="AL272" i="4"/>
  <c r="AL264" i="4"/>
  <c r="G255" i="4"/>
  <c r="AF255" i="4"/>
  <c r="AL252" i="4"/>
  <c r="AF246" i="4"/>
  <c r="G246" i="4"/>
  <c r="AL245" i="4"/>
  <c r="AL240" i="4"/>
  <c r="G227" i="4"/>
  <c r="AF227" i="4"/>
  <c r="AL225" i="4"/>
  <c r="G219" i="4"/>
  <c r="AF219" i="4"/>
  <c r="AI217" i="4"/>
  <c r="AI199" i="4"/>
  <c r="K199" i="4"/>
  <c r="AL184" i="4"/>
  <c r="AL183" i="4"/>
  <c r="K168" i="4"/>
  <c r="AI168" i="4"/>
  <c r="R168" i="4"/>
  <c r="AF167" i="4"/>
  <c r="G167" i="4"/>
  <c r="AF163" i="4"/>
  <c r="G163" i="4"/>
  <c r="R80" i="4"/>
  <c r="I80" i="4"/>
  <c r="AI80" i="4"/>
  <c r="AL284" i="4"/>
  <c r="AL275" i="4"/>
  <c r="AL268" i="4"/>
  <c r="AL265" i="4"/>
  <c r="G263" i="4"/>
  <c r="AL258" i="4"/>
  <c r="AL256" i="4"/>
  <c r="K252" i="4"/>
  <c r="AF250" i="4"/>
  <c r="G250" i="4"/>
  <c r="AL249" i="4"/>
  <c r="K245" i="4"/>
  <c r="AF242" i="4"/>
  <c r="G242" i="4"/>
  <c r="G241" i="4"/>
  <c r="AL241" i="4"/>
  <c r="AL236" i="4"/>
  <c r="G233" i="4"/>
  <c r="AL228" i="4"/>
  <c r="G211" i="4"/>
  <c r="AL211" i="4"/>
  <c r="AF211" i="4"/>
  <c r="R208" i="4"/>
  <c r="K208" i="4"/>
  <c r="AI208" i="4"/>
  <c r="AL196" i="4"/>
  <c r="R189" i="4"/>
  <c r="K184" i="4"/>
  <c r="AI184" i="4"/>
  <c r="R184" i="4"/>
  <c r="R178" i="4"/>
  <c r="AL178" i="4"/>
  <c r="AI178" i="4"/>
  <c r="K178" i="4"/>
  <c r="G177" i="4"/>
  <c r="AF177" i="4"/>
  <c r="G176" i="4"/>
  <c r="AF176" i="4"/>
  <c r="G100" i="4"/>
  <c r="AF100" i="4"/>
  <c r="AF82" i="4"/>
  <c r="G82" i="4"/>
  <c r="G285" i="4"/>
  <c r="K275" i="4"/>
  <c r="K272" i="4"/>
  <c r="G269" i="4"/>
  <c r="K265" i="4"/>
  <c r="G231" i="4"/>
  <c r="AF231" i="4"/>
  <c r="R225" i="4"/>
  <c r="G207" i="4"/>
  <c r="AF207" i="4"/>
  <c r="AL205" i="4"/>
  <c r="AL201" i="4"/>
  <c r="AL195" i="4"/>
  <c r="AL187" i="4"/>
  <c r="R183" i="4"/>
  <c r="AF174" i="4"/>
  <c r="G174" i="4"/>
  <c r="R150" i="4"/>
  <c r="AL150" i="4"/>
  <c r="AI150" i="4"/>
  <c r="G148" i="4"/>
  <c r="AF148" i="4"/>
  <c r="AL142" i="4"/>
  <c r="G141" i="4"/>
  <c r="AF141" i="4"/>
  <c r="R124" i="4"/>
  <c r="J124" i="4"/>
  <c r="AI124" i="4"/>
  <c r="AL124" i="4"/>
  <c r="G122" i="4"/>
  <c r="AF122" i="4"/>
  <c r="AF254" i="4"/>
  <c r="G254" i="4"/>
  <c r="AL253" i="4"/>
  <c r="K249" i="4"/>
  <c r="G247" i="4"/>
  <c r="AF247" i="4"/>
  <c r="AL246" i="4"/>
  <c r="AL244" i="4"/>
  <c r="AF238" i="4"/>
  <c r="G238" i="4"/>
  <c r="G237" i="4"/>
  <c r="G235" i="4"/>
  <c r="AF235" i="4"/>
  <c r="AL229" i="4"/>
  <c r="R221" i="4"/>
  <c r="AL209" i="4"/>
  <c r="G202" i="4"/>
  <c r="AF202" i="4"/>
  <c r="K196" i="4"/>
  <c r="AI196" i="4"/>
  <c r="R196" i="4"/>
  <c r="K188" i="4"/>
  <c r="AI188" i="4"/>
  <c r="G182" i="4"/>
  <c r="AF182" i="4"/>
  <c r="G152" i="4"/>
  <c r="AF152" i="4"/>
  <c r="R149" i="4"/>
  <c r="J149" i="4"/>
  <c r="AI149" i="4"/>
  <c r="AF135" i="4"/>
  <c r="G135" i="4"/>
  <c r="I67" i="4"/>
  <c r="AI67" i="4"/>
  <c r="R67" i="4"/>
  <c r="AL67" i="4"/>
  <c r="AI264" i="4"/>
  <c r="AL259" i="4"/>
  <c r="AI252" i="4"/>
  <c r="AI245" i="4"/>
  <c r="R217" i="4"/>
  <c r="AL204" i="4"/>
  <c r="R201" i="4"/>
  <c r="K201" i="4"/>
  <c r="AI201" i="4"/>
  <c r="AL199" i="4"/>
  <c r="R195" i="4"/>
  <c r="K195" i="4"/>
  <c r="AL193" i="4"/>
  <c r="AL192" i="4"/>
  <c r="AI189" i="4"/>
  <c r="K187" i="4"/>
  <c r="R187" i="4"/>
  <c r="AI187" i="4"/>
  <c r="R181" i="4"/>
  <c r="K181" i="4"/>
  <c r="AI181" i="4"/>
  <c r="AL164" i="4"/>
  <c r="AI129" i="4"/>
  <c r="R129" i="4"/>
  <c r="AL286" i="4"/>
  <c r="AL283" i="4"/>
  <c r="AL276" i="4"/>
  <c r="AL270" i="4"/>
  <c r="AL267" i="4"/>
  <c r="AL262" i="4"/>
  <c r="AL257" i="4"/>
  <c r="AL251" i="4"/>
  <c r="G251" i="4"/>
  <c r="AF251" i="4"/>
  <c r="AL250" i="4"/>
  <c r="AL248" i="4"/>
  <c r="AL231" i="4"/>
  <c r="AI225" i="4"/>
  <c r="R213" i="4"/>
  <c r="AF206" i="4"/>
  <c r="G206" i="4"/>
  <c r="G205" i="4"/>
  <c r="AF205" i="4"/>
  <c r="R199" i="4"/>
  <c r="K180" i="4"/>
  <c r="AI180" i="4"/>
  <c r="AL180" i="4"/>
  <c r="R180" i="4"/>
  <c r="AL168" i="4"/>
  <c r="AF153" i="4"/>
  <c r="G153" i="4"/>
  <c r="AL117" i="4"/>
  <c r="R203" i="4"/>
  <c r="AL189" i="4"/>
  <c r="AF188" i="4"/>
  <c r="R175" i="4"/>
  <c r="G170" i="4"/>
  <c r="AL165" i="4"/>
  <c r="AF156" i="4"/>
  <c r="AF155" i="4"/>
  <c r="G155" i="4"/>
  <c r="G144" i="4"/>
  <c r="AI134" i="4"/>
  <c r="AL122" i="4"/>
  <c r="AL77" i="4"/>
  <c r="AF76" i="4"/>
  <c r="G76" i="4"/>
  <c r="AI69" i="4"/>
  <c r="R69" i="4"/>
  <c r="AL69" i="4"/>
  <c r="I69" i="4"/>
  <c r="G31" i="4"/>
  <c r="AF31" i="4"/>
  <c r="AF243" i="4"/>
  <c r="AF239" i="4"/>
  <c r="AL238" i="4"/>
  <c r="AL203" i="4"/>
  <c r="AF173" i="4"/>
  <c r="AF159" i="4"/>
  <c r="G159" i="4"/>
  <c r="R143" i="4"/>
  <c r="AI143" i="4"/>
  <c r="J143" i="4"/>
  <c r="AF142" i="4"/>
  <c r="AF139" i="4"/>
  <c r="AI131" i="4"/>
  <c r="J131" i="4"/>
  <c r="AL131" i="4"/>
  <c r="R131" i="4"/>
  <c r="AF126" i="4"/>
  <c r="G126" i="4"/>
  <c r="G125" i="4"/>
  <c r="AF125" i="4"/>
  <c r="AF103" i="4"/>
  <c r="I98" i="4"/>
  <c r="AL98" i="4"/>
  <c r="R98" i="4"/>
  <c r="AI98" i="4"/>
  <c r="R72" i="4"/>
  <c r="AI72" i="4"/>
  <c r="I72" i="4"/>
  <c r="AL56" i="4"/>
  <c r="AF48" i="4"/>
  <c r="G48" i="4"/>
  <c r="AF43" i="4"/>
  <c r="G43" i="4"/>
  <c r="AF171" i="4"/>
  <c r="G171" i="4"/>
  <c r="K156" i="4"/>
  <c r="AI156" i="4"/>
  <c r="R154" i="4"/>
  <c r="AL154" i="4"/>
  <c r="AL149" i="4"/>
  <c r="AI142" i="4"/>
  <c r="J142" i="4"/>
  <c r="R142" i="4"/>
  <c r="R139" i="4"/>
  <c r="AI139" i="4"/>
  <c r="J139" i="4"/>
  <c r="AL132" i="4"/>
  <c r="AL120" i="4"/>
  <c r="AI103" i="4"/>
  <c r="R103" i="4"/>
  <c r="I103" i="4"/>
  <c r="I89" i="4"/>
  <c r="AI89" i="4"/>
  <c r="R89" i="4"/>
  <c r="G87" i="4"/>
  <c r="AF87" i="4"/>
  <c r="AF45" i="4"/>
  <c r="G45" i="4"/>
  <c r="R36" i="4"/>
  <c r="AI36" i="4"/>
  <c r="G234" i="4"/>
  <c r="G230" i="4"/>
  <c r="G226" i="4"/>
  <c r="AL224" i="4"/>
  <c r="G222" i="4"/>
  <c r="AL220" i="4"/>
  <c r="G218" i="4"/>
  <c r="AL216" i="4"/>
  <c r="G214" i="4"/>
  <c r="AL212" i="4"/>
  <c r="G210" i="4"/>
  <c r="AL208" i="4"/>
  <c r="G197" i="4"/>
  <c r="G194" i="4"/>
  <c r="G191" i="4"/>
  <c r="AI175" i="4"/>
  <c r="G158" i="4"/>
  <c r="AL156" i="4"/>
  <c r="AI154" i="4"/>
  <c r="AL147" i="4"/>
  <c r="AF143" i="4"/>
  <c r="AI117" i="4"/>
  <c r="I117" i="4"/>
  <c r="R117" i="4"/>
  <c r="AF106" i="4"/>
  <c r="G106" i="4"/>
  <c r="AF93" i="4"/>
  <c r="G93" i="4"/>
  <c r="AF63" i="4"/>
  <c r="G63" i="4"/>
  <c r="AL181" i="4"/>
  <c r="K164" i="4"/>
  <c r="AI164" i="4"/>
  <c r="R162" i="4"/>
  <c r="AL162" i="4"/>
  <c r="AL157" i="4"/>
  <c r="AF147" i="4"/>
  <c r="G147" i="4"/>
  <c r="R145" i="4"/>
  <c r="R132" i="4"/>
  <c r="AI132" i="4"/>
  <c r="J132" i="4"/>
  <c r="AF130" i="4"/>
  <c r="G130" i="4"/>
  <c r="R128" i="4"/>
  <c r="AI128" i="4"/>
  <c r="J128" i="4"/>
  <c r="AL127" i="4"/>
  <c r="AF120" i="4"/>
  <c r="G120" i="4"/>
  <c r="G116" i="4"/>
  <c r="AF116" i="4"/>
  <c r="G112" i="4"/>
  <c r="AF112" i="4"/>
  <c r="AF110" i="4"/>
  <c r="G110" i="4"/>
  <c r="AF94" i="4"/>
  <c r="G94" i="4"/>
  <c r="G166" i="4"/>
  <c r="AI162" i="4"/>
  <c r="AL161" i="4"/>
  <c r="AF151" i="4"/>
  <c r="G151" i="4"/>
  <c r="AI145" i="4"/>
  <c r="AL125" i="4"/>
  <c r="AI119" i="4"/>
  <c r="R119" i="4"/>
  <c r="I119" i="4"/>
  <c r="AL119" i="4"/>
  <c r="AF109" i="4"/>
  <c r="G109" i="4"/>
  <c r="AL109" i="4"/>
  <c r="G71" i="4"/>
  <c r="AF71" i="4"/>
  <c r="Z258" i="3"/>
  <c r="AL143" i="4"/>
  <c r="AL140" i="4"/>
  <c r="AL134" i="4"/>
  <c r="R133" i="4"/>
  <c r="AL129" i="4"/>
  <c r="R121" i="4"/>
  <c r="AI115" i="4"/>
  <c r="R115" i="4"/>
  <c r="I113" i="4"/>
  <c r="AI111" i="4"/>
  <c r="R111" i="4"/>
  <c r="I111" i="4"/>
  <c r="AL105" i="4"/>
  <c r="AL101" i="4"/>
  <c r="R96" i="4"/>
  <c r="AI96" i="4"/>
  <c r="AF92" i="4"/>
  <c r="AF90" i="4"/>
  <c r="AI83" i="4"/>
  <c r="R83" i="4"/>
  <c r="I68" i="4"/>
  <c r="AL68" i="4"/>
  <c r="R68" i="4"/>
  <c r="AI68" i="4"/>
  <c r="AL54" i="4"/>
  <c r="R127" i="4"/>
  <c r="AF118" i="4"/>
  <c r="G118" i="4"/>
  <c r="AL118" i="4"/>
  <c r="R108" i="4"/>
  <c r="AI101" i="4"/>
  <c r="I101" i="4"/>
  <c r="AL95" i="4"/>
  <c r="R88" i="4"/>
  <c r="AI88" i="4"/>
  <c r="AF85" i="4"/>
  <c r="G85" i="4"/>
  <c r="R84" i="4"/>
  <c r="AL47" i="4"/>
  <c r="AL44" i="4"/>
  <c r="AL135" i="4"/>
  <c r="G104" i="4"/>
  <c r="AL93" i="4"/>
  <c r="I92" i="4"/>
  <c r="AL92" i="4"/>
  <c r="I90" i="4"/>
  <c r="AI90" i="4"/>
  <c r="AL90" i="4"/>
  <c r="I74" i="4"/>
  <c r="AI74" i="4"/>
  <c r="AL74" i="4"/>
  <c r="R74" i="4"/>
  <c r="AF60" i="4"/>
  <c r="G60" i="4"/>
  <c r="I58" i="4"/>
  <c r="AL58" i="4"/>
  <c r="R58" i="4"/>
  <c r="AI58" i="4"/>
  <c r="G57" i="4"/>
  <c r="AF55" i="4"/>
  <c r="G55" i="4"/>
  <c r="G136" i="4"/>
  <c r="J127" i="4"/>
  <c r="AI99" i="4"/>
  <c r="R99" i="4"/>
  <c r="AL96" i="4"/>
  <c r="AI95" i="4"/>
  <c r="R95" i="4"/>
  <c r="I95" i="4"/>
  <c r="I50" i="4"/>
  <c r="AI50" i="4"/>
  <c r="R50" i="4"/>
  <c r="I38" i="4"/>
  <c r="R38" i="4"/>
  <c r="AI38" i="4"/>
  <c r="AL128" i="4"/>
  <c r="AL112" i="4"/>
  <c r="AL111" i="4"/>
  <c r="I105" i="4"/>
  <c r="AL86" i="4"/>
  <c r="AI84" i="4"/>
  <c r="AL79" i="4"/>
  <c r="I66" i="4"/>
  <c r="AI66" i="4"/>
  <c r="AL66" i="4"/>
  <c r="H29" i="4"/>
  <c r="R29" i="4"/>
  <c r="AI29" i="4"/>
  <c r="AF102" i="4"/>
  <c r="G102" i="4"/>
  <c r="AL102" i="4"/>
  <c r="AL88" i="4"/>
  <c r="AF86" i="4"/>
  <c r="G86" i="4"/>
  <c r="AF84" i="4"/>
  <c r="AL72" i="4"/>
  <c r="AF70" i="4"/>
  <c r="G70" i="4"/>
  <c r="R65" i="4"/>
  <c r="I65" i="4"/>
  <c r="AF64" i="4"/>
  <c r="I53" i="4"/>
  <c r="AI53" i="4"/>
  <c r="R53" i="4"/>
  <c r="AI49" i="4"/>
  <c r="AF46" i="4"/>
  <c r="G46" i="4"/>
  <c r="AI44" i="4"/>
  <c r="AL42" i="4"/>
  <c r="AF37" i="4"/>
  <c r="AL36" i="4"/>
  <c r="I34" i="4"/>
  <c r="AI34" i="4"/>
  <c r="R34" i="4"/>
  <c r="AF32" i="4"/>
  <c r="G32" i="4"/>
  <c r="AL30" i="4"/>
  <c r="AF27" i="4"/>
  <c r="G27" i="4"/>
  <c r="AI107" i="4"/>
  <c r="AI91" i="4"/>
  <c r="AI75" i="4"/>
  <c r="AF66" i="4"/>
  <c r="AL64" i="4"/>
  <c r="AI51" i="4"/>
  <c r="AF47" i="4"/>
  <c r="R42" i="4"/>
  <c r="AL37" i="4"/>
  <c r="I35" i="4"/>
  <c r="AI35" i="4"/>
  <c r="Y16" i="4"/>
  <c r="Y17" i="4"/>
  <c r="AL80" i="4"/>
  <c r="AF78" i="4"/>
  <c r="G78" i="4"/>
  <c r="AI64" i="4"/>
  <c r="R64" i="4"/>
  <c r="AL63" i="4"/>
  <c r="I59" i="4"/>
  <c r="R54" i="4"/>
  <c r="I54" i="4"/>
  <c r="AI37" i="4"/>
  <c r="I37" i="4"/>
  <c r="G188" i="3"/>
  <c r="G166" i="3"/>
  <c r="R107" i="4"/>
  <c r="R91" i="4"/>
  <c r="R75" i="4"/>
  <c r="G61" i="4"/>
  <c r="AL53" i="4"/>
  <c r="AI52" i="4"/>
  <c r="R51" i="4"/>
  <c r="AI47" i="4"/>
  <c r="R47" i="4"/>
  <c r="AL46" i="4"/>
  <c r="I39" i="4"/>
  <c r="AI39" i="4"/>
  <c r="I33" i="4"/>
  <c r="AL33" i="4"/>
  <c r="AI33" i="4"/>
  <c r="AI79" i="4"/>
  <c r="R79" i="4"/>
  <c r="AI73" i="4"/>
  <c r="AL65" i="4"/>
  <c r="AI59" i="4"/>
  <c r="AI56" i="4"/>
  <c r="R56" i="4"/>
  <c r="I49" i="4"/>
  <c r="I41" i="4"/>
  <c r="I40" i="4"/>
  <c r="R40" i="4"/>
  <c r="H30" i="4"/>
  <c r="AI30" i="4"/>
  <c r="W3" i="4"/>
  <c r="W5" i="4"/>
  <c r="AH14" i="4"/>
  <c r="AE3" i="4"/>
  <c r="AE5" i="4"/>
  <c r="I107" i="4"/>
  <c r="AL103" i="4"/>
  <c r="I91" i="4"/>
  <c r="AL87" i="4"/>
  <c r="I75" i="4"/>
  <c r="AI54" i="4"/>
  <c r="AL51" i="4"/>
  <c r="I51" i="4"/>
  <c r="R35" i="4"/>
  <c r="AL34" i="4"/>
  <c r="AI28" i="4"/>
  <c r="R28" i="4"/>
  <c r="AL27" i="4"/>
  <c r="AL29" i="4"/>
  <c r="G21" i="4"/>
  <c r="AF21" i="4"/>
  <c r="AL38" i="4"/>
  <c r="AI23" i="4"/>
  <c r="H23" i="4"/>
  <c r="AH15" i="4"/>
  <c r="G26" i="4"/>
  <c r="AF26" i="4"/>
  <c r="H24" i="4"/>
  <c r="AL24" i="4"/>
  <c r="U16" i="4"/>
  <c r="U17" i="4"/>
  <c r="AC16" i="4"/>
  <c r="AC17" i="4"/>
  <c r="V16" i="4"/>
  <c r="V17" i="4"/>
  <c r="AD16" i="4"/>
  <c r="AD17" i="4"/>
  <c r="W16" i="4"/>
  <c r="W17" i="4"/>
  <c r="AE16" i="4"/>
  <c r="AE17" i="4"/>
  <c r="X16" i="4"/>
  <c r="X17" i="4"/>
  <c r="Z16" i="4"/>
  <c r="Z17" i="4"/>
  <c r="AA16" i="4"/>
  <c r="AA17" i="4"/>
  <c r="AC3" i="4"/>
  <c r="AC5" i="4"/>
  <c r="AH18" i="4"/>
  <c r="AH11" i="4"/>
  <c r="AF238" i="3"/>
  <c r="G236" i="3"/>
  <c r="Z196" i="3"/>
  <c r="G179" i="3"/>
  <c r="Y3" i="4"/>
  <c r="Y5" i="4"/>
  <c r="G195" i="3"/>
  <c r="X3" i="4"/>
  <c r="X5" i="4"/>
  <c r="R238" i="3"/>
  <c r="G134" i="3"/>
  <c r="G145" i="3"/>
  <c r="Z177" i="3"/>
  <c r="G153" i="3"/>
  <c r="Z144" i="3"/>
  <c r="Z96" i="3"/>
  <c r="Z148" i="3"/>
  <c r="Z49" i="3"/>
  <c r="Z100" i="3"/>
  <c r="Z29" i="3"/>
  <c r="R148" i="3"/>
  <c r="Z94" i="3"/>
  <c r="G94" i="3"/>
  <c r="G24" i="3"/>
  <c r="Z24" i="3"/>
  <c r="Z108" i="3"/>
  <c r="G108" i="3"/>
  <c r="Z89" i="3"/>
  <c r="G89" i="3"/>
  <c r="Z45" i="3"/>
  <c r="G45" i="3"/>
  <c r="Z58" i="3"/>
  <c r="Z71" i="3"/>
  <c r="G71" i="3"/>
  <c r="Z39" i="3"/>
  <c r="G39" i="3"/>
  <c r="Z55" i="3"/>
  <c r="G55" i="3"/>
  <c r="Z70" i="3"/>
  <c r="G70" i="3"/>
  <c r="Z105" i="3"/>
  <c r="Z103" i="3"/>
  <c r="G103" i="3"/>
  <c r="Z25" i="3"/>
  <c r="G25" i="3"/>
  <c r="Z80" i="3"/>
  <c r="Z118" i="3"/>
  <c r="G118" i="3"/>
  <c r="G44" i="3"/>
  <c r="Z72" i="3"/>
  <c r="G72" i="3"/>
  <c r="G82" i="3"/>
  <c r="AF49" i="3"/>
  <c r="G40" i="3"/>
  <c r="G102" i="3"/>
  <c r="Z78" i="3"/>
  <c r="G78" i="3"/>
  <c r="Z59" i="3"/>
  <c r="Z115" i="3"/>
  <c r="AF109" i="3"/>
  <c r="G119" i="3"/>
  <c r="Z119" i="3"/>
  <c r="Z21" i="3"/>
  <c r="G21" i="3"/>
  <c r="G35" i="3"/>
  <c r="Z124" i="3"/>
  <c r="G124" i="3"/>
  <c r="G111" i="3"/>
  <c r="G126" i="3"/>
  <c r="Z126" i="3"/>
  <c r="Z237" i="3"/>
  <c r="G237" i="3"/>
  <c r="G43" i="3"/>
  <c r="AF131" i="3"/>
  <c r="Z33" i="3"/>
  <c r="Q14" i="2"/>
  <c r="Q15" i="2" s="1"/>
  <c r="AB16" i="3"/>
  <c r="X10" i="3"/>
  <c r="AB18" i="3"/>
  <c r="BL4" i="3"/>
  <c r="P96" i="6"/>
  <c r="S96" i="6" s="1"/>
  <c r="G22" i="3"/>
  <c r="G48" i="3"/>
  <c r="AF48" i="3" s="1"/>
  <c r="Z48" i="3"/>
  <c r="G38" i="3"/>
  <c r="Z38" i="3"/>
  <c r="AB15" i="3"/>
  <c r="G35" i="6"/>
  <c r="H35" i="6" s="1"/>
  <c r="G23" i="6"/>
  <c r="H23" i="6" s="1"/>
  <c r="G154" i="6"/>
  <c r="P80" i="6"/>
  <c r="S80" i="6" s="1"/>
  <c r="AF38" i="3"/>
  <c r="BL11" i="3"/>
  <c r="AB11" i="3"/>
  <c r="AZ9" i="3" s="1"/>
  <c r="AX9" i="3" s="1"/>
  <c r="AY7" i="3"/>
  <c r="G234" i="6"/>
  <c r="K234" i="6" s="1"/>
  <c r="G230" i="6"/>
  <c r="K230" i="6" s="1"/>
  <c r="K222" i="6"/>
  <c r="G178" i="6"/>
  <c r="S178" i="6" s="1"/>
  <c r="G173" i="6"/>
  <c r="K173" i="6" s="1"/>
  <c r="P173" i="6"/>
  <c r="S173" i="6" s="1"/>
  <c r="K136" i="6"/>
  <c r="P136" i="6"/>
  <c r="S136" i="6" s="1"/>
  <c r="P49" i="6"/>
  <c r="S49" i="6" s="1"/>
  <c r="G209" i="6"/>
  <c r="K209" i="6" s="1"/>
  <c r="P60" i="6"/>
  <c r="S60" i="6" s="1"/>
  <c r="G157" i="6"/>
  <c r="K157" i="6" s="1"/>
  <c r="P157" i="6"/>
  <c r="AY2" i="3"/>
  <c r="P177" i="6"/>
  <c r="G57" i="6"/>
  <c r="I57" i="6" s="1"/>
  <c r="P57" i="6"/>
  <c r="BL9" i="3"/>
  <c r="G137" i="6"/>
  <c r="K137" i="6" s="1"/>
  <c r="G72" i="6"/>
  <c r="I72" i="6" s="1"/>
  <c r="P72" i="6"/>
  <c r="G38" i="6"/>
  <c r="H38" i="6" s="1"/>
  <c r="P38" i="6"/>
  <c r="P21" i="6"/>
  <c r="P93" i="6"/>
  <c r="S93" i="6" s="1"/>
  <c r="P53" i="6"/>
  <c r="S53" i="6" s="1"/>
  <c r="G51" i="6"/>
  <c r="S51" i="6" s="1"/>
  <c r="G43" i="6"/>
  <c r="I43" i="6" s="1"/>
  <c r="W31" i="6"/>
  <c r="W30" i="6"/>
  <c r="W29" i="6"/>
  <c r="W28" i="6"/>
  <c r="W27" i="6"/>
  <c r="W26" i="6"/>
  <c r="W25" i="6"/>
  <c r="W24" i="6"/>
  <c r="W23" i="6"/>
  <c r="W22" i="6"/>
  <c r="W21" i="6"/>
  <c r="W20" i="6"/>
  <c r="W16" i="6"/>
  <c r="P144" i="2"/>
  <c r="V144" i="2"/>
  <c r="V163" i="2"/>
  <c r="G163" i="2"/>
  <c r="G130" i="2"/>
  <c r="I130" i="2" s="1"/>
  <c r="E24" i="2"/>
  <c r="F24" i="2" s="1"/>
  <c r="E33" i="2"/>
  <c r="F33" i="2" s="1"/>
  <c r="E41" i="2"/>
  <c r="F41" i="2" s="1"/>
  <c r="E49" i="2"/>
  <c r="F49" i="2" s="1"/>
  <c r="E57" i="2"/>
  <c r="F57" i="2" s="1"/>
  <c r="G57" i="2" s="1"/>
  <c r="E65" i="2"/>
  <c r="F65" i="2" s="1"/>
  <c r="E22" i="2"/>
  <c r="E26" i="2"/>
  <c r="F26" i="2" s="1"/>
  <c r="E23" i="2"/>
  <c r="E73" i="2"/>
  <c r="F73" i="2" s="1"/>
  <c r="E81" i="2"/>
  <c r="F81" i="2" s="1"/>
  <c r="E89" i="2"/>
  <c r="F89" i="2" s="1"/>
  <c r="G89" i="2" s="1"/>
  <c r="E97" i="2"/>
  <c r="F97" i="2" s="1"/>
  <c r="E27" i="2"/>
  <c r="E17" i="7" s="1"/>
  <c r="E30" i="2"/>
  <c r="E20" i="7" s="1"/>
  <c r="P72" i="2"/>
  <c r="E42" i="2"/>
  <c r="F42" i="2" s="1"/>
  <c r="E36" i="2"/>
  <c r="F36" i="2" s="1"/>
  <c r="E34" i="2"/>
  <c r="E22" i="7" s="1"/>
  <c r="V39" i="2"/>
  <c r="Z25" i="2"/>
  <c r="Z22" i="2"/>
  <c r="Z3" i="2"/>
  <c r="Z13" i="2"/>
  <c r="Z6" i="2"/>
  <c r="P61" i="2"/>
  <c r="Z16" i="2"/>
  <c r="BK4" i="3"/>
  <c r="BJ4" i="3"/>
  <c r="BI4" i="3"/>
  <c r="BH4" i="3"/>
  <c r="BG4" i="3"/>
  <c r="BF4" i="3"/>
  <c r="BE4" i="3"/>
  <c r="BD4" i="3"/>
  <c r="BC4" i="3"/>
  <c r="AL85" i="4"/>
  <c r="R153" i="4"/>
  <c r="K153" i="4"/>
  <c r="AI153" i="4"/>
  <c r="R242" i="4"/>
  <c r="AI242" i="4"/>
  <c r="K242" i="4"/>
  <c r="K274" i="4"/>
  <c r="AL274" i="4"/>
  <c r="R274" i="4"/>
  <c r="AI274" i="4"/>
  <c r="AI94" i="4"/>
  <c r="R94" i="4"/>
  <c r="AL94" i="4"/>
  <c r="I94" i="4"/>
  <c r="R48" i="4"/>
  <c r="I48" i="4"/>
  <c r="AI48" i="4"/>
  <c r="R76" i="4"/>
  <c r="I76" i="4"/>
  <c r="AL76" i="4"/>
  <c r="AI76" i="4"/>
  <c r="AI70" i="4"/>
  <c r="I70" i="4"/>
  <c r="R70" i="4"/>
  <c r="I55" i="4"/>
  <c r="AI55" i="4"/>
  <c r="R55" i="4"/>
  <c r="AI126" i="4"/>
  <c r="J126" i="4"/>
  <c r="R126" i="4"/>
  <c r="AL126" i="4"/>
  <c r="F27" i="2"/>
  <c r="V27" i="2" s="1"/>
  <c r="R27" i="4"/>
  <c r="AI27" i="4"/>
  <c r="H27" i="4"/>
  <c r="K151" i="4"/>
  <c r="AI151" i="4"/>
  <c r="R151" i="4"/>
  <c r="K155" i="4"/>
  <c r="R155" i="4"/>
  <c r="AI155" i="4"/>
  <c r="F34" i="2"/>
  <c r="G34" i="2" s="1"/>
  <c r="H34" i="2" s="1"/>
  <c r="F22" i="2"/>
  <c r="V22" i="2" s="1"/>
  <c r="E12" i="7"/>
  <c r="BL8" i="3"/>
  <c r="AC118" i="3"/>
  <c r="I118" i="3"/>
  <c r="R118" i="3"/>
  <c r="AF118" i="3"/>
  <c r="AI26" i="4"/>
  <c r="R26" i="4"/>
  <c r="H26" i="4"/>
  <c r="AI21" i="4"/>
  <c r="H21" i="4"/>
  <c r="R21" i="4"/>
  <c r="AL55" i="4"/>
  <c r="AL26" i="4"/>
  <c r="AC166" i="3"/>
  <c r="AF166" i="3"/>
  <c r="AI46" i="4"/>
  <c r="R46" i="4"/>
  <c r="I46" i="4"/>
  <c r="R57" i="4"/>
  <c r="I57" i="4"/>
  <c r="AI57" i="4"/>
  <c r="AI71" i="4"/>
  <c r="R71" i="4"/>
  <c r="I71" i="4"/>
  <c r="AI116" i="4"/>
  <c r="AL116" i="4"/>
  <c r="I116" i="4"/>
  <c r="R116" i="4"/>
  <c r="R93" i="4"/>
  <c r="I93" i="4"/>
  <c r="AI93" i="4"/>
  <c r="R230" i="4"/>
  <c r="AL230" i="4"/>
  <c r="AI230" i="4"/>
  <c r="K230" i="4"/>
  <c r="AI45" i="4"/>
  <c r="R45" i="4"/>
  <c r="I45" i="4"/>
  <c r="AL45" i="4"/>
  <c r="K205" i="4"/>
  <c r="AI205" i="4"/>
  <c r="R205" i="4"/>
  <c r="K152" i="4"/>
  <c r="AI152" i="4"/>
  <c r="AL152" i="4"/>
  <c r="R152" i="4"/>
  <c r="AI177" i="4"/>
  <c r="K177" i="4"/>
  <c r="R177" i="4"/>
  <c r="AL151" i="4"/>
  <c r="R270" i="4"/>
  <c r="K270" i="4"/>
  <c r="AI270" i="4"/>
  <c r="K200" i="4"/>
  <c r="AI200" i="4"/>
  <c r="R200" i="4"/>
  <c r="AL200" i="4"/>
  <c r="R284" i="4"/>
  <c r="AI284" i="4"/>
  <c r="K284" i="4"/>
  <c r="K252" i="3"/>
  <c r="AC252" i="3"/>
  <c r="R252" i="3"/>
  <c r="AF252" i="3"/>
  <c r="AI85" i="4"/>
  <c r="I85" i="4"/>
  <c r="R85" i="4"/>
  <c r="K223" i="4"/>
  <c r="AI223" i="4"/>
  <c r="R223" i="4"/>
  <c r="AI266" i="4"/>
  <c r="K266" i="4"/>
  <c r="AL266" i="4"/>
  <c r="R266" i="4"/>
  <c r="BK11" i="3"/>
  <c r="BJ11" i="3"/>
  <c r="BI11" i="3"/>
  <c r="BH11" i="3"/>
  <c r="BG11" i="3"/>
  <c r="BF11" i="3"/>
  <c r="BE11" i="3"/>
  <c r="BD11" i="3"/>
  <c r="BC11" i="3"/>
  <c r="AL70" i="4"/>
  <c r="R60" i="4"/>
  <c r="I60" i="4"/>
  <c r="AL60" i="4"/>
  <c r="AI60" i="4"/>
  <c r="R135" i="4"/>
  <c r="AI135" i="4"/>
  <c r="J135" i="4"/>
  <c r="R167" i="4"/>
  <c r="AI167" i="4"/>
  <c r="AL167" i="4"/>
  <c r="K167" i="4"/>
  <c r="R255" i="4"/>
  <c r="AI255" i="4"/>
  <c r="K255" i="4"/>
  <c r="K204" i="4"/>
  <c r="AI204" i="4"/>
  <c r="R204" i="4"/>
  <c r="K163" i="2"/>
  <c r="W163" i="2"/>
  <c r="K260" i="2"/>
  <c r="R22" i="3"/>
  <c r="AF35" i="3"/>
  <c r="I108" i="3"/>
  <c r="R108" i="3"/>
  <c r="AC94" i="3"/>
  <c r="R94" i="3"/>
  <c r="J94" i="3"/>
  <c r="AF94" i="3"/>
  <c r="AC177" i="3"/>
  <c r="J177" i="3"/>
  <c r="R177" i="3"/>
  <c r="K236" i="3"/>
  <c r="R236" i="3"/>
  <c r="R120" i="4"/>
  <c r="I120" i="4"/>
  <c r="AI120" i="4"/>
  <c r="K214" i="4"/>
  <c r="AI214" i="4"/>
  <c r="R214" i="4"/>
  <c r="AL214" i="4"/>
  <c r="R234" i="4"/>
  <c r="AL234" i="4"/>
  <c r="K234" i="4"/>
  <c r="AI234" i="4"/>
  <c r="AI171" i="4"/>
  <c r="R171" i="4"/>
  <c r="AL171" i="4"/>
  <c r="K171" i="4"/>
  <c r="R159" i="4"/>
  <c r="K159" i="4"/>
  <c r="AI159" i="4"/>
  <c r="R206" i="4"/>
  <c r="AL206" i="4"/>
  <c r="K206" i="4"/>
  <c r="AI206" i="4"/>
  <c r="K251" i="4"/>
  <c r="R251" i="4"/>
  <c r="AI251" i="4"/>
  <c r="AL159" i="4"/>
  <c r="AL235" i="4"/>
  <c r="K235" i="4"/>
  <c r="AI235" i="4"/>
  <c r="R235" i="4"/>
  <c r="J148" i="4"/>
  <c r="AI148" i="4"/>
  <c r="R148" i="4"/>
  <c r="AL148" i="4"/>
  <c r="K231" i="4"/>
  <c r="AI231" i="4"/>
  <c r="R231" i="4"/>
  <c r="AI285" i="4"/>
  <c r="K285" i="4"/>
  <c r="AL285" i="4"/>
  <c r="R285" i="4"/>
  <c r="R233" i="4"/>
  <c r="AI233" i="4"/>
  <c r="K233" i="4"/>
  <c r="K227" i="4"/>
  <c r="AI227" i="4"/>
  <c r="R227" i="4"/>
  <c r="K185" i="4"/>
  <c r="AI185" i="4"/>
  <c r="AL185" i="4"/>
  <c r="R185" i="4"/>
  <c r="R286" i="4"/>
  <c r="K286" i="4"/>
  <c r="AI286" i="4"/>
  <c r="R283" i="4"/>
  <c r="AI283" i="4"/>
  <c r="K283" i="4"/>
  <c r="K190" i="4"/>
  <c r="AI190" i="4"/>
  <c r="R190" i="4"/>
  <c r="AL190" i="4"/>
  <c r="AC48" i="3"/>
  <c r="H48" i="3"/>
  <c r="R48" i="3"/>
  <c r="I82" i="3"/>
  <c r="R82" i="3"/>
  <c r="AC82" i="3"/>
  <c r="BA24" i="4"/>
  <c r="BA32" i="4"/>
  <c r="BA21" i="4"/>
  <c r="BA26" i="4"/>
  <c r="BA35" i="4"/>
  <c r="BA25" i="4"/>
  <c r="BA36" i="4"/>
  <c r="BA45" i="4"/>
  <c r="BA62" i="4"/>
  <c r="BA44" i="4"/>
  <c r="BA61" i="4"/>
  <c r="BA69" i="4"/>
  <c r="BA77" i="4"/>
  <c r="BA85" i="4"/>
  <c r="BA93" i="4"/>
  <c r="BA101" i="4"/>
  <c r="BA109" i="4"/>
  <c r="BA117" i="4"/>
  <c r="BA125" i="4"/>
  <c r="BA27" i="4"/>
  <c r="BA30" i="4"/>
  <c r="BA37" i="4"/>
  <c r="BA43" i="4"/>
  <c r="BA51" i="4"/>
  <c r="BA60" i="4"/>
  <c r="BA68" i="4"/>
  <c r="BA76" i="4"/>
  <c r="BA84" i="4"/>
  <c r="BA92" i="4"/>
  <c r="BA100" i="4"/>
  <c r="BA108" i="4"/>
  <c r="BA116" i="4"/>
  <c r="BA39" i="4"/>
  <c r="BA46" i="4"/>
  <c r="BA53" i="4"/>
  <c r="BA72" i="4"/>
  <c r="BA83" i="4"/>
  <c r="BA88" i="4"/>
  <c r="BA99" i="4"/>
  <c r="BA104" i="4"/>
  <c r="BA115" i="4"/>
  <c r="BA122" i="4"/>
  <c r="BA126" i="4"/>
  <c r="BA129" i="4"/>
  <c r="BA28" i="4"/>
  <c r="BA41" i="4"/>
  <c r="BA58" i="4"/>
  <c r="BA63" i="4"/>
  <c r="BA71" i="4"/>
  <c r="BA82" i="4"/>
  <c r="BA87" i="4"/>
  <c r="BA49" i="4"/>
  <c r="BA56" i="4"/>
  <c r="BA81" i="4"/>
  <c r="BA97" i="4"/>
  <c r="BA113" i="4"/>
  <c r="BA22" i="4"/>
  <c r="BA23" i="4"/>
  <c r="BA34" i="4"/>
  <c r="BA42" i="4"/>
  <c r="BA47" i="4"/>
  <c r="BA54" i="4"/>
  <c r="BA66" i="4"/>
  <c r="BA70" i="4"/>
  <c r="BA29" i="4"/>
  <c r="BA31" i="4"/>
  <c r="BA33" i="4"/>
  <c r="BA48" i="4"/>
  <c r="BA67" i="4"/>
  <c r="BA73" i="4"/>
  <c r="BA89" i="4"/>
  <c r="BA105" i="4"/>
  <c r="BA38" i="4"/>
  <c r="BA40" i="4"/>
  <c r="BA55" i="4"/>
  <c r="BA65" i="4"/>
  <c r="BA78" i="4"/>
  <c r="BA94" i="4"/>
  <c r="BA52" i="4"/>
  <c r="BA57" i="4"/>
  <c r="BA124" i="4"/>
  <c r="BA132" i="4"/>
  <c r="BA139" i="4"/>
  <c r="BA59" i="4"/>
  <c r="BA74" i="4"/>
  <c r="BA91" i="4"/>
  <c r="BA120" i="4"/>
  <c r="BA128" i="4"/>
  <c r="BA136" i="4"/>
  <c r="BA96" i="4"/>
  <c r="BA102" i="4"/>
  <c r="BA106" i="4"/>
  <c r="BA127" i="4"/>
  <c r="BA133" i="4"/>
  <c r="BA143" i="4"/>
  <c r="BA145" i="4"/>
  <c r="BA149" i="4"/>
  <c r="BA153" i="4"/>
  <c r="BA157" i="4"/>
  <c r="BA161" i="4"/>
  <c r="BA165" i="4"/>
  <c r="BA169" i="4"/>
  <c r="BA173" i="4"/>
  <c r="BA177" i="4"/>
  <c r="BA181" i="4"/>
  <c r="BA185" i="4"/>
  <c r="BA189" i="4"/>
  <c r="BA193" i="4"/>
  <c r="BA197" i="4"/>
  <c r="BA201" i="4"/>
  <c r="BA205" i="4"/>
  <c r="BA75" i="4"/>
  <c r="BA111" i="4"/>
  <c r="BA112" i="4"/>
  <c r="BA121" i="4"/>
  <c r="BA134" i="4"/>
  <c r="BA137" i="4"/>
  <c r="BA140" i="4"/>
  <c r="BA80" i="4"/>
  <c r="BA86" i="4"/>
  <c r="BA131" i="4"/>
  <c r="BA135" i="4"/>
  <c r="BA114" i="4"/>
  <c r="BA119" i="4"/>
  <c r="BA146" i="4"/>
  <c r="BA159" i="4"/>
  <c r="BA168" i="4"/>
  <c r="BA175" i="4"/>
  <c r="BA190" i="4"/>
  <c r="BA199" i="4"/>
  <c r="BA103" i="4"/>
  <c r="BA138" i="4"/>
  <c r="BA141" i="4"/>
  <c r="BA155" i="4"/>
  <c r="BA164" i="4"/>
  <c r="BA174" i="4"/>
  <c r="BA179" i="4"/>
  <c r="BA188" i="4"/>
  <c r="BA202" i="4"/>
  <c r="BA208" i="4"/>
  <c r="BA212" i="4"/>
  <c r="BA216" i="4"/>
  <c r="BA220" i="4"/>
  <c r="BA224" i="4"/>
  <c r="BA228" i="4"/>
  <c r="BA232" i="4"/>
  <c r="BA50" i="4"/>
  <c r="BA151" i="4"/>
  <c r="BA160" i="4"/>
  <c r="BA170" i="4"/>
  <c r="BA182" i="4"/>
  <c r="BA191" i="4"/>
  <c r="BA200" i="4"/>
  <c r="BA79" i="4"/>
  <c r="BA123" i="4"/>
  <c r="BA147" i="4"/>
  <c r="BA156" i="4"/>
  <c r="BA166" i="4"/>
  <c r="BA180" i="4"/>
  <c r="BA194" i="4"/>
  <c r="BA203" i="4"/>
  <c r="BA207" i="4"/>
  <c r="BA211" i="4"/>
  <c r="BA215" i="4"/>
  <c r="BA219" i="4"/>
  <c r="BA223" i="4"/>
  <c r="BA154" i="4"/>
  <c r="BA167" i="4"/>
  <c r="BA176" i="4"/>
  <c r="BA184" i="4"/>
  <c r="BA198" i="4"/>
  <c r="BA90" i="4"/>
  <c r="BA95" i="4"/>
  <c r="BA107" i="4"/>
  <c r="BA110" i="4"/>
  <c r="BA118" i="4"/>
  <c r="BA144" i="4"/>
  <c r="BA150" i="4"/>
  <c r="BA163" i="4"/>
  <c r="BA172" i="4"/>
  <c r="BA178" i="4"/>
  <c r="BA187" i="4"/>
  <c r="BA196" i="4"/>
  <c r="BA209" i="4"/>
  <c r="BA213" i="4"/>
  <c r="BA217" i="4"/>
  <c r="BA221" i="4"/>
  <c r="BA225" i="4"/>
  <c r="BA229" i="4"/>
  <c r="BA233" i="4"/>
  <c r="BA237" i="4"/>
  <c r="BA241" i="4"/>
  <c r="BA186" i="4"/>
  <c r="BA227" i="4"/>
  <c r="BA235" i="4"/>
  <c r="BA244" i="4"/>
  <c r="BA246" i="4"/>
  <c r="BA253" i="4"/>
  <c r="BA263" i="4"/>
  <c r="BA268" i="4"/>
  <c r="BA284" i="4"/>
  <c r="BA148" i="4"/>
  <c r="BA195" i="4"/>
  <c r="BA234" i="4"/>
  <c r="BA240" i="4"/>
  <c r="BA251" i="4"/>
  <c r="BA262" i="4"/>
  <c r="BA265" i="4"/>
  <c r="BA275" i="4"/>
  <c r="BA278" i="4"/>
  <c r="BA281" i="4"/>
  <c r="BA206" i="4"/>
  <c r="BA230" i="4"/>
  <c r="BA238" i="4"/>
  <c r="BA239" i="4"/>
  <c r="BA249" i="4"/>
  <c r="BA256" i="4"/>
  <c r="BA261" i="4"/>
  <c r="BA272" i="4"/>
  <c r="BA183" i="4"/>
  <c r="BA210" i="4"/>
  <c r="BA247" i="4"/>
  <c r="BA260" i="4"/>
  <c r="BA266" i="4"/>
  <c r="BA269" i="4"/>
  <c r="BA279" i="4"/>
  <c r="BA282" i="4"/>
  <c r="BA285" i="4"/>
  <c r="BA64" i="4"/>
  <c r="BA171" i="4"/>
  <c r="BA214" i="4"/>
  <c r="BA242" i="4"/>
  <c r="BA245" i="4"/>
  <c r="BA252" i="4"/>
  <c r="BA254" i="4"/>
  <c r="BA259" i="4"/>
  <c r="BA276" i="4"/>
  <c r="BA192" i="4"/>
  <c r="BA222" i="4"/>
  <c r="BA248" i="4"/>
  <c r="BA250" i="4"/>
  <c r="BA257" i="4"/>
  <c r="BA280" i="4"/>
  <c r="BA231" i="4"/>
  <c r="BA255" i="4"/>
  <c r="BA264" i="4"/>
  <c r="BA286" i="4"/>
  <c r="BA226" i="4"/>
  <c r="BA236" i="4"/>
  <c r="BA130" i="4"/>
  <c r="BA142" i="4"/>
  <c r="BA152" i="4"/>
  <c r="BA158" i="4"/>
  <c r="BA204" i="4"/>
  <c r="BA258" i="4"/>
  <c r="BA273" i="4"/>
  <c r="BA283" i="4"/>
  <c r="BA98" i="4"/>
  <c r="BA270" i="4"/>
  <c r="BA277" i="4"/>
  <c r="BA162" i="4"/>
  <c r="BA267" i="4"/>
  <c r="BA271" i="4"/>
  <c r="BA243" i="4"/>
  <c r="BA274" i="4"/>
  <c r="BA218" i="4"/>
  <c r="R100" i="4"/>
  <c r="AI100" i="4"/>
  <c r="AL100" i="4"/>
  <c r="I100" i="4"/>
  <c r="BK9" i="3"/>
  <c r="BJ9" i="3"/>
  <c r="BI9" i="3"/>
  <c r="BH9" i="3"/>
  <c r="BG9" i="3"/>
  <c r="BF9" i="3"/>
  <c r="BE9" i="3"/>
  <c r="BD9" i="3"/>
  <c r="BC9" i="3"/>
  <c r="R160" i="3"/>
  <c r="K160" i="3"/>
  <c r="J147" i="4"/>
  <c r="AI147" i="4"/>
  <c r="R147" i="4"/>
  <c r="R226" i="4"/>
  <c r="AL226" i="4"/>
  <c r="K226" i="4"/>
  <c r="AI226" i="4"/>
  <c r="AI282" i="4"/>
  <c r="K282" i="4"/>
  <c r="AL282" i="4"/>
  <c r="R282" i="4"/>
  <c r="R280" i="4"/>
  <c r="AI280" i="4"/>
  <c r="K280" i="4"/>
  <c r="I119" i="2"/>
  <c r="BL13" i="3"/>
  <c r="AC38" i="3"/>
  <c r="H38" i="3"/>
  <c r="R38" i="3"/>
  <c r="AC43" i="3"/>
  <c r="I43" i="3"/>
  <c r="R43" i="3"/>
  <c r="AC124" i="3"/>
  <c r="I124" i="3"/>
  <c r="R124" i="3"/>
  <c r="AF124" i="3"/>
  <c r="AC103" i="3"/>
  <c r="I103" i="3"/>
  <c r="R103" i="3"/>
  <c r="I39" i="3"/>
  <c r="R39" i="3"/>
  <c r="AC39" i="3"/>
  <c r="AF144" i="3"/>
  <c r="AF39" i="3"/>
  <c r="AF199" i="3"/>
  <c r="AL57" i="4"/>
  <c r="AI110" i="4"/>
  <c r="R110" i="4"/>
  <c r="I110" i="4"/>
  <c r="AL110" i="4"/>
  <c r="I106" i="4"/>
  <c r="AI106" i="4"/>
  <c r="AL106" i="4"/>
  <c r="R106" i="4"/>
  <c r="AL242" i="4"/>
  <c r="AL160" i="4"/>
  <c r="R237" i="4"/>
  <c r="AI237" i="4"/>
  <c r="K237" i="4"/>
  <c r="J122" i="4"/>
  <c r="AI122" i="4"/>
  <c r="R122" i="4"/>
  <c r="I82" i="4"/>
  <c r="AL82" i="4"/>
  <c r="R82" i="4"/>
  <c r="AI82" i="4"/>
  <c r="R244" i="4"/>
  <c r="K244" i="4"/>
  <c r="AI244" i="4"/>
  <c r="R77" i="4"/>
  <c r="I77" i="4"/>
  <c r="AI77" i="4"/>
  <c r="R267" i="4"/>
  <c r="AI267" i="4"/>
  <c r="K267" i="4"/>
  <c r="K172" i="4"/>
  <c r="AI172" i="4"/>
  <c r="R172" i="4"/>
  <c r="AL172" i="4"/>
  <c r="R216" i="4"/>
  <c r="K216" i="4"/>
  <c r="AI216" i="4"/>
  <c r="R111" i="3"/>
  <c r="AI136" i="4"/>
  <c r="J136" i="4"/>
  <c r="AL136" i="4"/>
  <c r="R136" i="4"/>
  <c r="AI247" i="4"/>
  <c r="AL247" i="4"/>
  <c r="K247" i="4"/>
  <c r="R247" i="4"/>
  <c r="BL5" i="3"/>
  <c r="BL7" i="3"/>
  <c r="S209" i="6"/>
  <c r="I126" i="3"/>
  <c r="I55" i="3"/>
  <c r="R55" i="3"/>
  <c r="AC49" i="3"/>
  <c r="I49" i="3"/>
  <c r="R49" i="3"/>
  <c r="AC96" i="3"/>
  <c r="R96" i="3"/>
  <c r="AF96" i="3"/>
  <c r="J96" i="3"/>
  <c r="R144" i="3"/>
  <c r="K144" i="3"/>
  <c r="AC144" i="3"/>
  <c r="K196" i="3"/>
  <c r="R196" i="3"/>
  <c r="K214" i="3"/>
  <c r="AC214" i="3"/>
  <c r="R214" i="3"/>
  <c r="AF214" i="3"/>
  <c r="H32" i="4"/>
  <c r="AL32" i="4"/>
  <c r="R32" i="4"/>
  <c r="AI32" i="4"/>
  <c r="AI102" i="4"/>
  <c r="I102" i="4"/>
  <c r="R102" i="4"/>
  <c r="R104" i="4"/>
  <c r="AI104" i="4"/>
  <c r="I104" i="4"/>
  <c r="R109" i="4"/>
  <c r="I109" i="4"/>
  <c r="AI109" i="4"/>
  <c r="AL130" i="4"/>
  <c r="R130" i="4"/>
  <c r="J130" i="4"/>
  <c r="AI130" i="4"/>
  <c r="R158" i="4"/>
  <c r="AL158" i="4"/>
  <c r="AI158" i="4"/>
  <c r="K158" i="4"/>
  <c r="AI191" i="4"/>
  <c r="K191" i="4"/>
  <c r="R191" i="4"/>
  <c r="AL191" i="4"/>
  <c r="K218" i="4"/>
  <c r="AI218" i="4"/>
  <c r="R218" i="4"/>
  <c r="AL218" i="4"/>
  <c r="AL169" i="4"/>
  <c r="R238" i="4"/>
  <c r="AI238" i="4"/>
  <c r="K238" i="4"/>
  <c r="K207" i="4"/>
  <c r="AI207" i="4"/>
  <c r="R207" i="4"/>
  <c r="AL207" i="4"/>
  <c r="AL155" i="4"/>
  <c r="K211" i="4"/>
  <c r="AI211" i="4"/>
  <c r="R211" i="4"/>
  <c r="R250" i="4"/>
  <c r="AI250" i="4"/>
  <c r="K250" i="4"/>
  <c r="R163" i="4"/>
  <c r="AI163" i="4"/>
  <c r="K163" i="4"/>
  <c r="AL163" i="4"/>
  <c r="AI62" i="4"/>
  <c r="R62" i="4"/>
  <c r="I62" i="4"/>
  <c r="AL62" i="4"/>
  <c r="R276" i="4"/>
  <c r="AI276" i="4"/>
  <c r="K276" i="4"/>
  <c r="AL138" i="4"/>
  <c r="R138" i="4"/>
  <c r="AI138" i="4"/>
  <c r="J138" i="4"/>
  <c r="R260" i="4"/>
  <c r="AI260" i="4"/>
  <c r="K260" i="4"/>
  <c r="I114" i="4"/>
  <c r="AL114" i="4"/>
  <c r="R114" i="4"/>
  <c r="AI114" i="4"/>
  <c r="AL177" i="4"/>
  <c r="AL223" i="4"/>
  <c r="K259" i="4"/>
  <c r="R259" i="4"/>
  <c r="AI259" i="4"/>
  <c r="R237" i="3"/>
  <c r="I237" i="3"/>
  <c r="R78" i="3"/>
  <c r="AC78" i="3"/>
  <c r="I78" i="3"/>
  <c r="AF78" i="3"/>
  <c r="AC70" i="3"/>
  <c r="I70" i="3"/>
  <c r="R70" i="3"/>
  <c r="AF70" i="3"/>
  <c r="K176" i="4"/>
  <c r="AI176" i="4"/>
  <c r="AL176" i="4"/>
  <c r="R176" i="4"/>
  <c r="R232" i="4"/>
  <c r="K232" i="4"/>
  <c r="AI232" i="4"/>
  <c r="BL12" i="3"/>
  <c r="BL14" i="3"/>
  <c r="BL10" i="3"/>
  <c r="BL20" i="3"/>
  <c r="BL38" i="3"/>
  <c r="BL48" i="3"/>
  <c r="BL31" i="3"/>
  <c r="BL33" i="3"/>
  <c r="BL19" i="3"/>
  <c r="BL237" i="3"/>
  <c r="BL15" i="3"/>
  <c r="BL17" i="3"/>
  <c r="BL18" i="3"/>
  <c r="BL36" i="3"/>
  <c r="BL37" i="3"/>
  <c r="BL35" i="3"/>
  <c r="BL63" i="3"/>
  <c r="BL34" i="3"/>
  <c r="BL23" i="3"/>
  <c r="BL16" i="3"/>
  <c r="AU63" i="3"/>
  <c r="AT63" i="3" s="1"/>
  <c r="AS63" i="3" s="1"/>
  <c r="AR63" i="3" s="1"/>
  <c r="AQ63" i="3" s="1"/>
  <c r="AP63" i="3" s="1"/>
  <c r="BL243" i="3"/>
  <c r="AU119" i="3"/>
  <c r="AU48" i="3"/>
  <c r="BL22" i="3"/>
  <c r="AU237" i="3"/>
  <c r="AU126" i="3"/>
  <c r="BL190" i="3"/>
  <c r="AU35" i="3"/>
  <c r="AU23" i="3"/>
  <c r="BL117" i="3"/>
  <c r="BL111" i="3"/>
  <c r="BL92" i="3"/>
  <c r="BL104" i="3"/>
  <c r="AU21" i="3"/>
  <c r="BL114" i="3"/>
  <c r="BL42" i="3"/>
  <c r="BL68" i="3"/>
  <c r="BL73" i="3"/>
  <c r="BL65" i="3"/>
  <c r="BL122" i="3"/>
  <c r="BL121" i="3"/>
  <c r="BL112" i="3"/>
  <c r="AU42" i="3"/>
  <c r="BL131" i="3"/>
  <c r="BL113" i="3"/>
  <c r="BL93" i="3"/>
  <c r="BL60" i="3"/>
  <c r="BL128" i="3"/>
  <c r="BL115" i="3"/>
  <c r="BL107" i="3"/>
  <c r="BL44" i="3"/>
  <c r="BL61" i="3"/>
  <c r="BL120" i="3"/>
  <c r="BL106" i="3"/>
  <c r="BL52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BL126" i="3"/>
  <c r="BL43" i="3"/>
  <c r="AU115" i="3"/>
  <c r="BL119" i="3"/>
  <c r="BL125" i="3"/>
  <c r="AU129" i="3"/>
  <c r="AU64" i="3"/>
  <c r="AT64" i="3" s="1"/>
  <c r="AS64" i="3" s="1"/>
  <c r="AR64" i="3" s="1"/>
  <c r="AQ64" i="3" s="1"/>
  <c r="AP64" i="3" s="1"/>
  <c r="AO64" i="3" s="1"/>
  <c r="AN64" i="3" s="1"/>
  <c r="AM64" i="3" s="1"/>
  <c r="AL64" i="3" s="1"/>
  <c r="BL116" i="3"/>
  <c r="BL127" i="3"/>
  <c r="AU22" i="3"/>
  <c r="AU131" i="3"/>
  <c r="BL83" i="3"/>
  <c r="AU68" i="3"/>
  <c r="AU73" i="3"/>
  <c r="BL62" i="3"/>
  <c r="AU121" i="3"/>
  <c r="BL129" i="3"/>
  <c r="AU38" i="3"/>
  <c r="AU78" i="3"/>
  <c r="BL123" i="3"/>
  <c r="BL102" i="3"/>
  <c r="BL77" i="3"/>
  <c r="BL32" i="3"/>
  <c r="BL39" i="3"/>
  <c r="BL110" i="3"/>
  <c r="BL81" i="3"/>
  <c r="BL84" i="3"/>
  <c r="BL58" i="3"/>
  <c r="BL45" i="3"/>
  <c r="BL76" i="3"/>
  <c r="BL124" i="3"/>
  <c r="BL72" i="3"/>
  <c r="AU109" i="3"/>
  <c r="AU52" i="3"/>
  <c r="AU32" i="3"/>
  <c r="AU39" i="3"/>
  <c r="AU110" i="3"/>
  <c r="BL3" i="3"/>
  <c r="BL78" i="3"/>
  <c r="AU124" i="3"/>
  <c r="BL82" i="3"/>
  <c r="AU117" i="3"/>
  <c r="BL130" i="3"/>
  <c r="AU72" i="3"/>
  <c r="BL66" i="3"/>
  <c r="BL67" i="3"/>
  <c r="BL85" i="3"/>
  <c r="BL64" i="3"/>
  <c r="BL59" i="3"/>
  <c r="BL53" i="3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BL109" i="3"/>
  <c r="AU82" i="3"/>
  <c r="BL103" i="3"/>
  <c r="AU76" i="3"/>
  <c r="AU84" i="3"/>
  <c r="BL105" i="3"/>
  <c r="BL57" i="3"/>
  <c r="BL47" i="3"/>
  <c r="BL79" i="3"/>
  <c r="BL74" i="3"/>
  <c r="BL80" i="3"/>
  <c r="BL75" i="3"/>
  <c r="BL56" i="3"/>
  <c r="BL49" i="3"/>
  <c r="BL26" i="3"/>
  <c r="BL24" i="3"/>
  <c r="BL29" i="3"/>
  <c r="BL86" i="3"/>
  <c r="BL21" i="3"/>
  <c r="BL41" i="3"/>
  <c r="AU105" i="3"/>
  <c r="AU56" i="3"/>
  <c r="BL69" i="3"/>
  <c r="BL46" i="3"/>
  <c r="AU103" i="3"/>
  <c r="AU45" i="3"/>
  <c r="BL51" i="3"/>
  <c r="AU41" i="3"/>
  <c r="BL70" i="3"/>
  <c r="BL54" i="3"/>
  <c r="BL118" i="3"/>
  <c r="BL71" i="3"/>
  <c r="BL89" i="3"/>
  <c r="BL50" i="3"/>
  <c r="BL55" i="3"/>
  <c r="AU70" i="3"/>
  <c r="AU54" i="3"/>
  <c r="AU118" i="3"/>
  <c r="AU71" i="3"/>
  <c r="AU89" i="3"/>
  <c r="AU25" i="3"/>
  <c r="AU24" i="3"/>
  <c r="BL140" i="3"/>
  <c r="AU171" i="3"/>
  <c r="AT171" i="3" s="1"/>
  <c r="AS171" i="3" s="1"/>
  <c r="AR171" i="3" s="1"/>
  <c r="AQ171" i="3" s="1"/>
  <c r="AP171" i="3" s="1"/>
  <c r="AO171" i="3" s="1"/>
  <c r="AN171" i="3" s="1"/>
  <c r="AM171" i="3" s="1"/>
  <c r="AL171" i="3" s="1"/>
  <c r="AI171" i="3" s="1"/>
  <c r="BL108" i="3"/>
  <c r="BL30" i="3"/>
  <c r="BL88" i="3"/>
  <c r="BL91" i="3"/>
  <c r="BL95" i="3"/>
  <c r="BL97" i="3"/>
  <c r="BL99" i="3"/>
  <c r="BL101" i="3"/>
  <c r="BL174" i="3"/>
  <c r="AU177" i="3"/>
  <c r="AU55" i="3"/>
  <c r="AU88" i="3"/>
  <c r="AU95" i="3"/>
  <c r="AU101" i="3"/>
  <c r="BL162" i="3"/>
  <c r="AU108" i="3"/>
  <c r="BL25" i="3"/>
  <c r="BL167" i="3"/>
  <c r="BL28" i="3"/>
  <c r="AU30" i="3"/>
  <c r="AT30" i="3" s="1"/>
  <c r="AS30" i="3" s="1"/>
  <c r="AR30" i="3" s="1"/>
  <c r="AQ30" i="3" s="1"/>
  <c r="AP30" i="3" s="1"/>
  <c r="AO30" i="3" s="1"/>
  <c r="AN30" i="3" s="1"/>
  <c r="AM30" i="3" s="1"/>
  <c r="AL30" i="3" s="1"/>
  <c r="BL155" i="3"/>
  <c r="AU148" i="3"/>
  <c r="BL87" i="3"/>
  <c r="AU94" i="3"/>
  <c r="AU96" i="3"/>
  <c r="BL164" i="3"/>
  <c r="BL40" i="3"/>
  <c r="AU49" i="3"/>
  <c r="BL27" i="3"/>
  <c r="AU164" i="3"/>
  <c r="BL149" i="3"/>
  <c r="BL133" i="3"/>
  <c r="AU136" i="3"/>
  <c r="BL144" i="3"/>
  <c r="BL157" i="3"/>
  <c r="BL98" i="3"/>
  <c r="BL177" i="3"/>
  <c r="BL178" i="3"/>
  <c r="AU133" i="3"/>
  <c r="BL153" i="3"/>
  <c r="AU178" i="3"/>
  <c r="BL135" i="3"/>
  <c r="AU138" i="3"/>
  <c r="BL147" i="3"/>
  <c r="BL96" i="3"/>
  <c r="BL168" i="3"/>
  <c r="AU149" i="3"/>
  <c r="BL132" i="3"/>
  <c r="AU135" i="3"/>
  <c r="BL143" i="3"/>
  <c r="BL171" i="3"/>
  <c r="AU132" i="3"/>
  <c r="BL137" i="3"/>
  <c r="AU153" i="3"/>
  <c r="BL141" i="3"/>
  <c r="AU134" i="3"/>
  <c r="BL139" i="3"/>
  <c r="BL94" i="3"/>
  <c r="BL150" i="3"/>
  <c r="BL154" i="3"/>
  <c r="BL158" i="3"/>
  <c r="AU170" i="3"/>
  <c r="AU186" i="3"/>
  <c r="AU195" i="3"/>
  <c r="AU199" i="3"/>
  <c r="AU227" i="3"/>
  <c r="AU240" i="3"/>
  <c r="AU245" i="3"/>
  <c r="AU249" i="3"/>
  <c r="BL145" i="3"/>
  <c r="BL136" i="3"/>
  <c r="BL90" i="3"/>
  <c r="BL100" i="3"/>
  <c r="BL148" i="3"/>
  <c r="BL146" i="3"/>
  <c r="BL152" i="3"/>
  <c r="AU159" i="3"/>
  <c r="AU163" i="3"/>
  <c r="AU169" i="3"/>
  <c r="AU181" i="3"/>
  <c r="AU185" i="3"/>
  <c r="AU189" i="3"/>
  <c r="AU198" i="3"/>
  <c r="AU202" i="3"/>
  <c r="AU214" i="3"/>
  <c r="AU218" i="3"/>
  <c r="AU222" i="3"/>
  <c r="AU226" i="3"/>
  <c r="AT226" i="3" s="1"/>
  <c r="AS226" i="3" s="1"/>
  <c r="AR226" i="3" s="1"/>
  <c r="AQ226" i="3" s="1"/>
  <c r="AP226" i="3" s="1"/>
  <c r="AO226" i="3" s="1"/>
  <c r="AN226" i="3" s="1"/>
  <c r="AM226" i="3" s="1"/>
  <c r="AL226" i="3" s="1"/>
  <c r="AI226" i="3" s="1"/>
  <c r="AU230" i="3"/>
  <c r="AU156" i="3"/>
  <c r="BL134" i="3"/>
  <c r="AU144" i="3"/>
  <c r="BL151" i="3"/>
  <c r="AU160" i="3"/>
  <c r="AU180" i="3"/>
  <c r="AU188" i="3"/>
  <c r="AU197" i="3"/>
  <c r="AU205" i="3"/>
  <c r="AU209" i="3"/>
  <c r="AU217" i="3"/>
  <c r="AU221" i="3"/>
  <c r="AT221" i="3" s="1"/>
  <c r="AS221" i="3" s="1"/>
  <c r="AR221" i="3" s="1"/>
  <c r="AQ221" i="3" s="1"/>
  <c r="AP221" i="3" s="1"/>
  <c r="AO221" i="3" s="1"/>
  <c r="AN221" i="3" s="1"/>
  <c r="AM221" i="3" s="1"/>
  <c r="AL221" i="3" s="1"/>
  <c r="AK221" i="3" s="1"/>
  <c r="AU225" i="3"/>
  <c r="AU233" i="3"/>
  <c r="AU238" i="3"/>
  <c r="AU174" i="3"/>
  <c r="BL156" i="3"/>
  <c r="AU172" i="3"/>
  <c r="AU179" i="3"/>
  <c r="AU187" i="3"/>
  <c r="AU192" i="3"/>
  <c r="AU196" i="3"/>
  <c r="AU200" i="3"/>
  <c r="AU208" i="3"/>
  <c r="AU212" i="3"/>
  <c r="AU228" i="3"/>
  <c r="AU154" i="3"/>
  <c r="AU260" i="3"/>
  <c r="AU264" i="3"/>
  <c r="AU268" i="3"/>
  <c r="AU284" i="3"/>
  <c r="AU239" i="3"/>
  <c r="BL142" i="3"/>
  <c r="BL138" i="3"/>
  <c r="AU251" i="3"/>
  <c r="AU255" i="3"/>
  <c r="AU271" i="3"/>
  <c r="AU139" i="3"/>
  <c r="AU157" i="3"/>
  <c r="AU232" i="3"/>
  <c r="AU252" i="3"/>
  <c r="AU262" i="3"/>
  <c r="AT262" i="3" s="1"/>
  <c r="AS262" i="3" s="1"/>
  <c r="AR262" i="3" s="1"/>
  <c r="AQ262" i="3" s="1"/>
  <c r="AP262" i="3" s="1"/>
  <c r="AO262" i="3" s="1"/>
  <c r="AN262" i="3" s="1"/>
  <c r="AM262" i="3" s="1"/>
  <c r="AL262" i="3" s="1"/>
  <c r="AU266" i="3"/>
  <c r="AU270" i="3"/>
  <c r="AU274" i="3"/>
  <c r="AU278" i="3"/>
  <c r="AU246" i="3"/>
  <c r="AU244" i="3"/>
  <c r="AU257" i="3"/>
  <c r="AU261" i="3"/>
  <c r="AT261" i="3" s="1"/>
  <c r="AS261" i="3" s="1"/>
  <c r="AR261" i="3" s="1"/>
  <c r="AQ261" i="3" s="1"/>
  <c r="AP261" i="3" s="1"/>
  <c r="AO261" i="3" s="1"/>
  <c r="AN261" i="3" s="1"/>
  <c r="AM261" i="3" s="1"/>
  <c r="AL261" i="3" s="1"/>
  <c r="AU265" i="3"/>
  <c r="AU269" i="3"/>
  <c r="AU273" i="3"/>
  <c r="AU137" i="3"/>
  <c r="J145" i="3"/>
  <c r="AI61" i="4"/>
  <c r="AL61" i="4"/>
  <c r="I61" i="4"/>
  <c r="R61" i="4"/>
  <c r="K210" i="4"/>
  <c r="AI210" i="4"/>
  <c r="R210" i="4"/>
  <c r="AL210" i="4"/>
  <c r="K182" i="4"/>
  <c r="AI182" i="4"/>
  <c r="R182" i="4"/>
  <c r="AL182" i="4"/>
  <c r="K160" i="4"/>
  <c r="AI160" i="4"/>
  <c r="R160" i="4"/>
  <c r="E14" i="7"/>
  <c r="R119" i="3"/>
  <c r="I25" i="3"/>
  <c r="I45" i="3"/>
  <c r="AC45" i="3"/>
  <c r="AL21" i="4"/>
  <c r="AL48" i="4"/>
  <c r="AL71" i="4"/>
  <c r="AI78" i="4"/>
  <c r="R78" i="4"/>
  <c r="AL78" i="4"/>
  <c r="I78" i="4"/>
  <c r="R166" i="4"/>
  <c r="AL166" i="4"/>
  <c r="K166" i="4"/>
  <c r="AI166" i="4"/>
  <c r="K194" i="4"/>
  <c r="AI194" i="4"/>
  <c r="R194" i="4"/>
  <c r="AL194" i="4"/>
  <c r="AI87" i="4"/>
  <c r="R87" i="4"/>
  <c r="I87" i="4"/>
  <c r="R144" i="4"/>
  <c r="J144" i="4"/>
  <c r="AL144" i="4"/>
  <c r="AI144" i="4"/>
  <c r="K202" i="4"/>
  <c r="AI202" i="4"/>
  <c r="R202" i="4"/>
  <c r="AL202" i="4"/>
  <c r="R254" i="4"/>
  <c r="AI254" i="4"/>
  <c r="K254" i="4"/>
  <c r="AL141" i="4"/>
  <c r="R141" i="4"/>
  <c r="J141" i="4"/>
  <c r="AI141" i="4"/>
  <c r="AI269" i="4"/>
  <c r="K269" i="4"/>
  <c r="AL269" i="4"/>
  <c r="R269" i="4"/>
  <c r="AL254" i="4"/>
  <c r="R212" i="4"/>
  <c r="K212" i="4"/>
  <c r="AI212" i="4"/>
  <c r="AI279" i="4"/>
  <c r="AL279" i="4"/>
  <c r="K279" i="4"/>
  <c r="R279" i="4"/>
  <c r="R220" i="4"/>
  <c r="K220" i="4"/>
  <c r="AI220" i="4"/>
  <c r="AL255" i="4"/>
  <c r="R224" i="4"/>
  <c r="K224" i="4"/>
  <c r="AI224" i="4"/>
  <c r="AL227" i="4"/>
  <c r="R262" i="4"/>
  <c r="AI262" i="4"/>
  <c r="K262" i="4"/>
  <c r="K154" i="6"/>
  <c r="S154" i="6"/>
  <c r="K227" i="3"/>
  <c r="R227" i="3"/>
  <c r="AF227" i="3"/>
  <c r="AI263" i="4"/>
  <c r="R263" i="4"/>
  <c r="AL263" i="4"/>
  <c r="K263" i="4"/>
  <c r="R169" i="4"/>
  <c r="AI169" i="4"/>
  <c r="K169" i="4"/>
  <c r="AL153" i="4"/>
  <c r="R174" i="4"/>
  <c r="AL174" i="4"/>
  <c r="K174" i="4"/>
  <c r="AI174" i="4"/>
  <c r="K215" i="4"/>
  <c r="AI215" i="4"/>
  <c r="AL215" i="4"/>
  <c r="R215" i="4"/>
  <c r="BL6" i="3"/>
  <c r="BL2" i="3"/>
  <c r="AF43" i="3"/>
  <c r="AF82" i="3"/>
  <c r="AC71" i="3"/>
  <c r="I71" i="3"/>
  <c r="AF71" i="3"/>
  <c r="R71" i="3"/>
  <c r="K257" i="3"/>
  <c r="AC257" i="3"/>
  <c r="R257" i="3"/>
  <c r="AF257" i="3"/>
  <c r="R264" i="3"/>
  <c r="K264" i="3"/>
  <c r="AC264" i="3"/>
  <c r="AI86" i="4"/>
  <c r="I86" i="4"/>
  <c r="R86" i="4"/>
  <c r="AL104" i="4"/>
  <c r="AI118" i="4"/>
  <c r="I118" i="4"/>
  <c r="R118" i="4"/>
  <c r="R112" i="4"/>
  <c r="AI112" i="4"/>
  <c r="I112" i="4"/>
  <c r="AI63" i="4"/>
  <c r="R63" i="4"/>
  <c r="I63" i="4"/>
  <c r="K197" i="4"/>
  <c r="AI197" i="4"/>
  <c r="R197" i="4"/>
  <c r="AL197" i="4"/>
  <c r="K222" i="4"/>
  <c r="AI222" i="4"/>
  <c r="R222" i="4"/>
  <c r="AL222" i="4"/>
  <c r="R43" i="4"/>
  <c r="I43" i="4"/>
  <c r="I19" i="4"/>
  <c r="AL43" i="4"/>
  <c r="AI43" i="4"/>
  <c r="J125" i="4"/>
  <c r="R125" i="4"/>
  <c r="AI125" i="4"/>
  <c r="H31" i="4"/>
  <c r="AL31" i="4"/>
  <c r="AI31" i="4"/>
  <c r="R31" i="4"/>
  <c r="R170" i="4"/>
  <c r="AL170" i="4"/>
  <c r="K170" i="4"/>
  <c r="AI170" i="4"/>
  <c r="AL280" i="4"/>
  <c r="R241" i="4"/>
  <c r="AI241" i="4"/>
  <c r="K241" i="4"/>
  <c r="K219" i="4"/>
  <c r="AI219" i="4"/>
  <c r="R219" i="4"/>
  <c r="R246" i="4"/>
  <c r="AI246" i="4"/>
  <c r="K246" i="4"/>
  <c r="AL219" i="4"/>
  <c r="K193" i="4"/>
  <c r="AI193" i="4"/>
  <c r="R193" i="4"/>
  <c r="R157" i="4"/>
  <c r="K157" i="4"/>
  <c r="AI157" i="4"/>
  <c r="R248" i="4"/>
  <c r="AI248" i="4"/>
  <c r="K248" i="4"/>
  <c r="R261" i="4"/>
  <c r="AI261" i="4"/>
  <c r="AL261" i="4"/>
  <c r="K261" i="4"/>
  <c r="BA11" i="3"/>
  <c r="BB11" i="3"/>
  <c r="BA9" i="3"/>
  <c r="BB9" i="3"/>
  <c r="BA4" i="3"/>
  <c r="BB4" i="3"/>
  <c r="BK136" i="3"/>
  <c r="BJ136" i="3"/>
  <c r="BI136" i="3"/>
  <c r="BH136" i="3"/>
  <c r="BG136" i="3"/>
  <c r="BF136" i="3"/>
  <c r="BE136" i="3"/>
  <c r="BD136" i="3"/>
  <c r="BC136" i="3"/>
  <c r="AT149" i="3"/>
  <c r="AS149" i="3" s="1"/>
  <c r="AR149" i="3" s="1"/>
  <c r="AQ149" i="3" s="1"/>
  <c r="AP149" i="3" s="1"/>
  <c r="AO149" i="3" s="1"/>
  <c r="AN149" i="3" s="1"/>
  <c r="AM149" i="3" s="1"/>
  <c r="AL149" i="3" s="1"/>
  <c r="AT95" i="3"/>
  <c r="AS95" i="3" s="1"/>
  <c r="AR95" i="3" s="1"/>
  <c r="AQ95" i="3" s="1"/>
  <c r="AP95" i="3" s="1"/>
  <c r="AO95" i="3" s="1"/>
  <c r="AN95" i="3" s="1"/>
  <c r="AM95" i="3" s="1"/>
  <c r="AL95" i="3" s="1"/>
  <c r="BK115" i="3"/>
  <c r="BJ115" i="3"/>
  <c r="BI115" i="3"/>
  <c r="BH115" i="3"/>
  <c r="BG115" i="3"/>
  <c r="BF115" i="3"/>
  <c r="BE115" i="3"/>
  <c r="BD115" i="3"/>
  <c r="BC115" i="3"/>
  <c r="AZ247" i="4"/>
  <c r="AY247" i="4"/>
  <c r="AX247" i="4"/>
  <c r="AW247" i="4"/>
  <c r="AV247" i="4"/>
  <c r="AU247" i="4"/>
  <c r="AT247" i="4"/>
  <c r="AS247" i="4"/>
  <c r="AR247" i="4"/>
  <c r="AZ107" i="4"/>
  <c r="AY107" i="4"/>
  <c r="AX107" i="4"/>
  <c r="AW107" i="4"/>
  <c r="AV107" i="4"/>
  <c r="AU107" i="4"/>
  <c r="AT107" i="4"/>
  <c r="AS107" i="4"/>
  <c r="AR107" i="4"/>
  <c r="AY140" i="4"/>
  <c r="AX140" i="4"/>
  <c r="AW140" i="4"/>
  <c r="AV140" i="4"/>
  <c r="AU140" i="4"/>
  <c r="AT140" i="4"/>
  <c r="AS140" i="4"/>
  <c r="AR140" i="4"/>
  <c r="AZ140" i="4"/>
  <c r="AZ94" i="4"/>
  <c r="AY94" i="4"/>
  <c r="AX94" i="4"/>
  <c r="AW94" i="4"/>
  <c r="AV94" i="4"/>
  <c r="AU94" i="4"/>
  <c r="AT94" i="4"/>
  <c r="AS94" i="4"/>
  <c r="AR94" i="4"/>
  <c r="AX100" i="4"/>
  <c r="AW100" i="4"/>
  <c r="AV100" i="4"/>
  <c r="AU100" i="4"/>
  <c r="AT100" i="4"/>
  <c r="AS100" i="4"/>
  <c r="AR100" i="4"/>
  <c r="AZ100" i="4"/>
  <c r="AY100" i="4"/>
  <c r="AT278" i="3"/>
  <c r="AS278" i="3" s="1"/>
  <c r="AR278" i="3" s="1"/>
  <c r="AT271" i="3"/>
  <c r="AS271" i="3" s="1"/>
  <c r="AR271" i="3" s="1"/>
  <c r="AQ271" i="3" s="1"/>
  <c r="AP271" i="3" s="1"/>
  <c r="AO271" i="3" s="1"/>
  <c r="AN271" i="3" s="1"/>
  <c r="AM271" i="3" s="1"/>
  <c r="AL271" i="3" s="1"/>
  <c r="BK138" i="3"/>
  <c r="BJ138" i="3"/>
  <c r="BI138" i="3"/>
  <c r="BH138" i="3"/>
  <c r="BG138" i="3"/>
  <c r="BF138" i="3"/>
  <c r="BE138" i="3"/>
  <c r="BD138" i="3"/>
  <c r="BC138" i="3"/>
  <c r="AT268" i="3"/>
  <c r="AS268" i="3" s="1"/>
  <c r="AR268" i="3" s="1"/>
  <c r="AQ268" i="3" s="1"/>
  <c r="AP268" i="3" s="1"/>
  <c r="AO268" i="3" s="1"/>
  <c r="AN268" i="3" s="1"/>
  <c r="AM268" i="3" s="1"/>
  <c r="AL268" i="3" s="1"/>
  <c r="AT187" i="3"/>
  <c r="AS187" i="3" s="1"/>
  <c r="AR187" i="3" s="1"/>
  <c r="AQ187" i="3" s="1"/>
  <c r="AP187" i="3" s="1"/>
  <c r="AO187" i="3" s="1"/>
  <c r="AN187" i="3" s="1"/>
  <c r="AM187" i="3" s="1"/>
  <c r="AL187" i="3" s="1"/>
  <c r="AT238" i="3"/>
  <c r="AS238" i="3" s="1"/>
  <c r="AR238" i="3" s="1"/>
  <c r="AQ238" i="3" s="1"/>
  <c r="AP238" i="3" s="1"/>
  <c r="AO238" i="3" s="1"/>
  <c r="AN238" i="3" s="1"/>
  <c r="AM238" i="3" s="1"/>
  <c r="AL238" i="3" s="1"/>
  <c r="AT205" i="3"/>
  <c r="AS205" i="3" s="1"/>
  <c r="AR205" i="3" s="1"/>
  <c r="AQ205" i="3" s="1"/>
  <c r="AP205" i="3" s="1"/>
  <c r="AO205" i="3" s="1"/>
  <c r="AN205" i="3" s="1"/>
  <c r="AM205" i="3" s="1"/>
  <c r="AL205" i="3" s="1"/>
  <c r="AT230" i="3"/>
  <c r="AS230" i="3" s="1"/>
  <c r="AR230" i="3" s="1"/>
  <c r="AQ230" i="3" s="1"/>
  <c r="AP230" i="3" s="1"/>
  <c r="AO230" i="3" s="1"/>
  <c r="AN230" i="3" s="1"/>
  <c r="AM230" i="3" s="1"/>
  <c r="AL230" i="3" s="1"/>
  <c r="AT198" i="3"/>
  <c r="AS198" i="3" s="1"/>
  <c r="AR198" i="3" s="1"/>
  <c r="AQ198" i="3" s="1"/>
  <c r="AP198" i="3" s="1"/>
  <c r="AO198" i="3" s="1"/>
  <c r="AN198" i="3" s="1"/>
  <c r="AM198" i="3" s="1"/>
  <c r="AL198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J159" i="3" s="1"/>
  <c r="BK145" i="3"/>
  <c r="BJ145" i="3"/>
  <c r="BI145" i="3"/>
  <c r="BH145" i="3"/>
  <c r="BG145" i="3"/>
  <c r="BF145" i="3"/>
  <c r="BE145" i="3"/>
  <c r="BD145" i="3"/>
  <c r="BC145" i="3"/>
  <c r="BK94" i="3"/>
  <c r="BJ94" i="3"/>
  <c r="BI94" i="3"/>
  <c r="BH94" i="3"/>
  <c r="BG94" i="3"/>
  <c r="BF94" i="3"/>
  <c r="BE94" i="3"/>
  <c r="BD94" i="3"/>
  <c r="BC94" i="3"/>
  <c r="BI137" i="3"/>
  <c r="BH137" i="3"/>
  <c r="BG137" i="3"/>
  <c r="BF137" i="3"/>
  <c r="BE137" i="3"/>
  <c r="BD137" i="3"/>
  <c r="BC137" i="3"/>
  <c r="BK137" i="3"/>
  <c r="BJ137" i="3"/>
  <c r="AT142" i="3"/>
  <c r="AS142" i="3" s="1"/>
  <c r="AR142" i="3" s="1"/>
  <c r="AQ142" i="3" s="1"/>
  <c r="AP142" i="3" s="1"/>
  <c r="AO142" i="3" s="1"/>
  <c r="AN142" i="3" s="1"/>
  <c r="AM142" i="3" s="1"/>
  <c r="AL142" i="3" s="1"/>
  <c r="AT49" i="3"/>
  <c r="AS49" i="3" s="1"/>
  <c r="AR49" i="3" s="1"/>
  <c r="AQ49" i="3" s="1"/>
  <c r="AP49" i="3" s="1"/>
  <c r="AO49" i="3" s="1"/>
  <c r="AN49" i="3" s="1"/>
  <c r="AM49" i="3" s="1"/>
  <c r="AL49" i="3" s="1"/>
  <c r="BK87" i="3"/>
  <c r="BJ87" i="3"/>
  <c r="BI87" i="3"/>
  <c r="BH87" i="3"/>
  <c r="BG87" i="3"/>
  <c r="BF87" i="3"/>
  <c r="BE87" i="3"/>
  <c r="BD87" i="3"/>
  <c r="BC87" i="3"/>
  <c r="BK101" i="3"/>
  <c r="BJ101" i="3"/>
  <c r="BI101" i="3"/>
  <c r="BH101" i="3"/>
  <c r="BG101" i="3"/>
  <c r="BF101" i="3"/>
  <c r="BE101" i="3"/>
  <c r="BD101" i="3"/>
  <c r="BC101" i="3"/>
  <c r="BK108" i="3"/>
  <c r="BJ108" i="3"/>
  <c r="BI108" i="3"/>
  <c r="BH108" i="3"/>
  <c r="BG108" i="3"/>
  <c r="BF108" i="3"/>
  <c r="BE108" i="3"/>
  <c r="BD108" i="3"/>
  <c r="BC108" i="3"/>
  <c r="AT118" i="3"/>
  <c r="AS118" i="3" s="1"/>
  <c r="AR118" i="3" s="1"/>
  <c r="AQ118" i="3" s="1"/>
  <c r="AP118" i="3" s="1"/>
  <c r="AO118" i="3" s="1"/>
  <c r="AN118" i="3" s="1"/>
  <c r="AM118" i="3" s="1"/>
  <c r="AL118" i="3" s="1"/>
  <c r="BK71" i="3"/>
  <c r="BJ71" i="3"/>
  <c r="BI71" i="3"/>
  <c r="BH71" i="3"/>
  <c r="BG71" i="3"/>
  <c r="BF71" i="3"/>
  <c r="BE71" i="3"/>
  <c r="BD71" i="3"/>
  <c r="BC71" i="3"/>
  <c r="AT103" i="3"/>
  <c r="AS103" i="3" s="1"/>
  <c r="AR103" i="3" s="1"/>
  <c r="AQ103" i="3" s="1"/>
  <c r="AP103" i="3" s="1"/>
  <c r="AO103" i="3" s="1"/>
  <c r="AN103" i="3" s="1"/>
  <c r="AM103" i="3" s="1"/>
  <c r="AL103" i="3" s="1"/>
  <c r="BK24" i="3"/>
  <c r="BJ24" i="3"/>
  <c r="BI24" i="3"/>
  <c r="BH24" i="3"/>
  <c r="BG24" i="3"/>
  <c r="BF24" i="3"/>
  <c r="BE24" i="3"/>
  <c r="BD24" i="3"/>
  <c r="BC24" i="3"/>
  <c r="BK47" i="3"/>
  <c r="BJ47" i="3"/>
  <c r="BI47" i="3"/>
  <c r="BH47" i="3"/>
  <c r="BG47" i="3"/>
  <c r="BF47" i="3"/>
  <c r="BE47" i="3"/>
  <c r="BD47" i="3"/>
  <c r="BC47" i="3"/>
  <c r="BK53" i="3"/>
  <c r="BJ53" i="3"/>
  <c r="BI53" i="3"/>
  <c r="BH53" i="3"/>
  <c r="BG53" i="3"/>
  <c r="BF53" i="3"/>
  <c r="BE53" i="3"/>
  <c r="BD53" i="3"/>
  <c r="BC53" i="3"/>
  <c r="BK66" i="3"/>
  <c r="BJ66" i="3"/>
  <c r="BI66" i="3"/>
  <c r="BH66" i="3"/>
  <c r="BG66" i="3"/>
  <c r="BF66" i="3"/>
  <c r="BE66" i="3"/>
  <c r="BD66" i="3"/>
  <c r="BC66" i="3"/>
  <c r="AT52" i="3"/>
  <c r="AS52" i="3" s="1"/>
  <c r="AR52" i="3" s="1"/>
  <c r="AQ52" i="3" s="1"/>
  <c r="AP52" i="3" s="1"/>
  <c r="AO52" i="3" s="1"/>
  <c r="AN52" i="3" s="1"/>
  <c r="AM52" i="3" s="1"/>
  <c r="AL52" i="3" s="1"/>
  <c r="BK84" i="3"/>
  <c r="BJ84" i="3"/>
  <c r="BI84" i="3"/>
  <c r="BH84" i="3"/>
  <c r="BG84" i="3"/>
  <c r="BF84" i="3"/>
  <c r="BE84" i="3"/>
  <c r="BD84" i="3"/>
  <c r="BC84" i="3"/>
  <c r="BK123" i="3"/>
  <c r="BJ123" i="3"/>
  <c r="BI123" i="3"/>
  <c r="BH123" i="3"/>
  <c r="BG123" i="3"/>
  <c r="BF123" i="3"/>
  <c r="BE123" i="3"/>
  <c r="BD123" i="3"/>
  <c r="BC123" i="3"/>
  <c r="AT68" i="3"/>
  <c r="AS68" i="3" s="1"/>
  <c r="AR68" i="3" s="1"/>
  <c r="AQ68" i="3" s="1"/>
  <c r="AP68" i="3" s="1"/>
  <c r="AO68" i="3" s="1"/>
  <c r="AN68" i="3" s="1"/>
  <c r="AM68" i="3" s="1"/>
  <c r="AL68" i="3" s="1"/>
  <c r="BK128" i="3"/>
  <c r="BJ128" i="3"/>
  <c r="BI128" i="3"/>
  <c r="BH128" i="3"/>
  <c r="BG128" i="3"/>
  <c r="BF128" i="3"/>
  <c r="BE128" i="3"/>
  <c r="BD128" i="3"/>
  <c r="BC128" i="3"/>
  <c r="BI42" i="3"/>
  <c r="BH42" i="3"/>
  <c r="BG42" i="3"/>
  <c r="BF42" i="3"/>
  <c r="BE42" i="3"/>
  <c r="BD42" i="3"/>
  <c r="BC42" i="3"/>
  <c r="BK42" i="3"/>
  <c r="BJ42" i="3"/>
  <c r="BK117" i="3"/>
  <c r="BJ117" i="3"/>
  <c r="BI117" i="3"/>
  <c r="BH117" i="3"/>
  <c r="BG117" i="3"/>
  <c r="BF117" i="3"/>
  <c r="BE117" i="3"/>
  <c r="BD117" i="3"/>
  <c r="BC117" i="3"/>
  <c r="BK34" i="3"/>
  <c r="BJ34" i="3"/>
  <c r="BI34" i="3"/>
  <c r="BH34" i="3"/>
  <c r="BG34" i="3"/>
  <c r="BF34" i="3"/>
  <c r="BE34" i="3"/>
  <c r="BD34" i="3"/>
  <c r="BC34" i="3"/>
  <c r="BK237" i="3"/>
  <c r="BJ237" i="3"/>
  <c r="BI237" i="3"/>
  <c r="BH237" i="3"/>
  <c r="BG237" i="3"/>
  <c r="BF237" i="3"/>
  <c r="BE237" i="3"/>
  <c r="BD237" i="3"/>
  <c r="BC237" i="3"/>
  <c r="BH14" i="3"/>
  <c r="BG14" i="3"/>
  <c r="BF14" i="3"/>
  <c r="BE14" i="3"/>
  <c r="BD14" i="3"/>
  <c r="BC14" i="3"/>
  <c r="BI14" i="3"/>
  <c r="BJ14" i="3"/>
  <c r="BK14" i="3"/>
  <c r="AW162" i="4"/>
  <c r="AV162" i="4"/>
  <c r="AU162" i="4"/>
  <c r="AT162" i="4"/>
  <c r="AS162" i="4"/>
  <c r="AR162" i="4"/>
  <c r="AX162" i="4"/>
  <c r="AY162" i="4"/>
  <c r="AZ162" i="4"/>
  <c r="AX158" i="4"/>
  <c r="AW158" i="4"/>
  <c r="AV158" i="4"/>
  <c r="AU158" i="4"/>
  <c r="AT158" i="4"/>
  <c r="AS158" i="4"/>
  <c r="AR158" i="4"/>
  <c r="AY158" i="4"/>
  <c r="AZ158" i="4"/>
  <c r="AZ255" i="4"/>
  <c r="AY255" i="4"/>
  <c r="AX255" i="4"/>
  <c r="AW255" i="4"/>
  <c r="AV255" i="4"/>
  <c r="AU255" i="4"/>
  <c r="AT255" i="4"/>
  <c r="AS255" i="4"/>
  <c r="AR255" i="4"/>
  <c r="AX276" i="4"/>
  <c r="AW276" i="4"/>
  <c r="AV276" i="4"/>
  <c r="AU276" i="4"/>
  <c r="AT276" i="4"/>
  <c r="AS276" i="4"/>
  <c r="AR276" i="4"/>
  <c r="AY276" i="4"/>
  <c r="AZ276" i="4"/>
  <c r="AY64" i="4"/>
  <c r="AX64" i="4"/>
  <c r="AW64" i="4"/>
  <c r="AV64" i="4"/>
  <c r="AU64" i="4"/>
  <c r="AT64" i="4"/>
  <c r="AS64" i="4"/>
  <c r="AR64" i="4"/>
  <c r="AZ64" i="4"/>
  <c r="AZ210" i="4"/>
  <c r="AY210" i="4"/>
  <c r="AX210" i="4"/>
  <c r="AW210" i="4"/>
  <c r="AV210" i="4"/>
  <c r="AU210" i="4"/>
  <c r="AT210" i="4"/>
  <c r="AS210" i="4"/>
  <c r="AR210" i="4"/>
  <c r="AY230" i="4"/>
  <c r="AX230" i="4"/>
  <c r="AW230" i="4"/>
  <c r="AV230" i="4"/>
  <c r="AU230" i="4"/>
  <c r="AT230" i="4"/>
  <c r="AS230" i="4"/>
  <c r="AR230" i="4"/>
  <c r="AZ230" i="4"/>
  <c r="AZ240" i="4"/>
  <c r="AX240" i="4"/>
  <c r="AW240" i="4"/>
  <c r="AV240" i="4"/>
  <c r="AU240" i="4"/>
  <c r="AT240" i="4"/>
  <c r="AS240" i="4"/>
  <c r="AR240" i="4"/>
  <c r="AY240" i="4"/>
  <c r="AY246" i="4"/>
  <c r="AX246" i="4"/>
  <c r="AW246" i="4"/>
  <c r="AV246" i="4"/>
  <c r="AU246" i="4"/>
  <c r="AT246" i="4"/>
  <c r="AS246" i="4"/>
  <c r="AR246" i="4"/>
  <c r="AZ246" i="4"/>
  <c r="AZ229" i="4"/>
  <c r="AW229" i="4"/>
  <c r="AV229" i="4"/>
  <c r="AU229" i="4"/>
  <c r="AT229" i="4"/>
  <c r="AS229" i="4"/>
  <c r="AR229" i="4"/>
  <c r="AX229" i="4"/>
  <c r="AY229" i="4"/>
  <c r="AZ178" i="4"/>
  <c r="AX178" i="4"/>
  <c r="AW178" i="4"/>
  <c r="AV178" i="4"/>
  <c r="AU178" i="4"/>
  <c r="AT178" i="4"/>
  <c r="AS178" i="4"/>
  <c r="AR178" i="4"/>
  <c r="AY178" i="4"/>
  <c r="AZ95" i="4"/>
  <c r="AY95" i="4"/>
  <c r="AX95" i="4"/>
  <c r="AW95" i="4"/>
  <c r="AV95" i="4"/>
  <c r="AU95" i="4"/>
  <c r="AT95" i="4"/>
  <c r="AS95" i="4"/>
  <c r="AR95" i="4"/>
  <c r="AX219" i="4"/>
  <c r="AY219" i="4"/>
  <c r="AZ219" i="4"/>
  <c r="AV219" i="4"/>
  <c r="AU219" i="4"/>
  <c r="AT219" i="4"/>
  <c r="AS219" i="4"/>
  <c r="AR219" i="4"/>
  <c r="AW219" i="4"/>
  <c r="AX156" i="4"/>
  <c r="AW156" i="4"/>
  <c r="AV156" i="4"/>
  <c r="AU156" i="4"/>
  <c r="AT156" i="4"/>
  <c r="AS156" i="4"/>
  <c r="AR156" i="4"/>
  <c r="AY156" i="4"/>
  <c r="AZ156" i="4"/>
  <c r="AY160" i="4"/>
  <c r="AX160" i="4"/>
  <c r="AW160" i="4"/>
  <c r="AV160" i="4"/>
  <c r="AU160" i="4"/>
  <c r="AT160" i="4"/>
  <c r="AS160" i="4"/>
  <c r="AR160" i="4"/>
  <c r="AZ160" i="4"/>
  <c r="AZ212" i="4"/>
  <c r="AY212" i="4"/>
  <c r="AX212" i="4"/>
  <c r="AW212" i="4"/>
  <c r="AV212" i="4"/>
  <c r="AU212" i="4"/>
  <c r="AT212" i="4"/>
  <c r="AS212" i="4"/>
  <c r="AR212" i="4"/>
  <c r="AX141" i="4"/>
  <c r="AW141" i="4"/>
  <c r="AV141" i="4"/>
  <c r="AU141" i="4"/>
  <c r="AT141" i="4"/>
  <c r="AS141" i="4"/>
  <c r="AR141" i="4"/>
  <c r="AY141" i="4"/>
  <c r="AZ141" i="4"/>
  <c r="AZ146" i="4"/>
  <c r="AY146" i="4"/>
  <c r="AX146" i="4"/>
  <c r="AW146" i="4"/>
  <c r="AV146" i="4"/>
  <c r="AU146" i="4"/>
  <c r="AT146" i="4"/>
  <c r="AS146" i="4"/>
  <c r="AR146" i="4"/>
  <c r="AY137" i="4"/>
  <c r="AX137" i="4"/>
  <c r="AW137" i="4"/>
  <c r="AV137" i="4"/>
  <c r="AU137" i="4"/>
  <c r="AT137" i="4"/>
  <c r="AS137" i="4"/>
  <c r="AR137" i="4"/>
  <c r="AZ137" i="4"/>
  <c r="AZ197" i="4"/>
  <c r="AY197" i="4"/>
  <c r="AX197" i="4"/>
  <c r="AW197" i="4"/>
  <c r="AV197" i="4"/>
  <c r="AU197" i="4"/>
  <c r="AT197" i="4"/>
  <c r="AS197" i="4"/>
  <c r="AR197" i="4"/>
  <c r="AZ165" i="4"/>
  <c r="AY165" i="4"/>
  <c r="AX165" i="4"/>
  <c r="AW165" i="4"/>
  <c r="AV165" i="4"/>
  <c r="AU165" i="4"/>
  <c r="AT165" i="4"/>
  <c r="AS165" i="4"/>
  <c r="AR165" i="4"/>
  <c r="AY127" i="4"/>
  <c r="AX127" i="4"/>
  <c r="AW127" i="4"/>
  <c r="AV127" i="4"/>
  <c r="AU127" i="4"/>
  <c r="AT127" i="4"/>
  <c r="AS127" i="4"/>
  <c r="AR127" i="4"/>
  <c r="AZ127" i="4"/>
  <c r="AZ74" i="4"/>
  <c r="AX74" i="4"/>
  <c r="AW74" i="4"/>
  <c r="AV74" i="4"/>
  <c r="AU74" i="4"/>
  <c r="AT74" i="4"/>
  <c r="AS74" i="4"/>
  <c r="AR74" i="4"/>
  <c r="AY74" i="4"/>
  <c r="AZ78" i="4"/>
  <c r="AY78" i="4"/>
  <c r="AX78" i="4"/>
  <c r="AW78" i="4"/>
  <c r="AV78" i="4"/>
  <c r="AU78" i="4"/>
  <c r="AT78" i="4"/>
  <c r="AS78" i="4"/>
  <c r="AR78" i="4"/>
  <c r="AZ67" i="4"/>
  <c r="AY67" i="4"/>
  <c r="AX67" i="4"/>
  <c r="AW67" i="4"/>
  <c r="AV67" i="4"/>
  <c r="AU67" i="4"/>
  <c r="AT67" i="4"/>
  <c r="AS67" i="4"/>
  <c r="AR67" i="4"/>
  <c r="AY47" i="4"/>
  <c r="AX47" i="4"/>
  <c r="AW47" i="4"/>
  <c r="AV47" i="4"/>
  <c r="AU47" i="4"/>
  <c r="AT47" i="4"/>
  <c r="AS47" i="4"/>
  <c r="AR47" i="4"/>
  <c r="AZ47" i="4"/>
  <c r="AZ56" i="4"/>
  <c r="AY56" i="4"/>
  <c r="AX56" i="4"/>
  <c r="AW56" i="4"/>
  <c r="AV56" i="4"/>
  <c r="AU56" i="4"/>
  <c r="AT56" i="4"/>
  <c r="AS56" i="4"/>
  <c r="AR56" i="4"/>
  <c r="AZ28" i="4"/>
  <c r="AY28" i="4"/>
  <c r="AX28" i="4"/>
  <c r="AW28" i="4"/>
  <c r="AV28" i="4"/>
  <c r="AU28" i="4"/>
  <c r="AT28" i="4"/>
  <c r="AS28" i="4"/>
  <c r="AR28" i="4"/>
  <c r="AZ83" i="4"/>
  <c r="AY83" i="4"/>
  <c r="AX83" i="4"/>
  <c r="AW83" i="4"/>
  <c r="AV83" i="4"/>
  <c r="AU83" i="4"/>
  <c r="AT83" i="4"/>
  <c r="AS83" i="4"/>
  <c r="AR83" i="4"/>
  <c r="AZ92" i="4"/>
  <c r="AY92" i="4"/>
  <c r="AX92" i="4"/>
  <c r="AW92" i="4"/>
  <c r="AV92" i="4"/>
  <c r="AU92" i="4"/>
  <c r="AT92" i="4"/>
  <c r="AS92" i="4"/>
  <c r="AR92" i="4"/>
  <c r="AZ30" i="4"/>
  <c r="AY30" i="4"/>
  <c r="AX30" i="4"/>
  <c r="AW30" i="4"/>
  <c r="AV30" i="4"/>
  <c r="AU30" i="4"/>
  <c r="AT30" i="4"/>
  <c r="AS30" i="4"/>
  <c r="AR30" i="4"/>
  <c r="AZ77" i="4"/>
  <c r="AY77" i="4"/>
  <c r="AX77" i="4"/>
  <c r="AW77" i="4"/>
  <c r="AV77" i="4"/>
  <c r="AU77" i="4"/>
  <c r="AT77" i="4"/>
  <c r="AS77" i="4"/>
  <c r="AR77" i="4"/>
  <c r="AY35" i="4"/>
  <c r="AX35" i="4"/>
  <c r="AW35" i="4"/>
  <c r="AV35" i="4"/>
  <c r="AU35" i="4"/>
  <c r="AT35" i="4"/>
  <c r="AS35" i="4"/>
  <c r="AR35" i="4"/>
  <c r="AZ35" i="4"/>
  <c r="AT192" i="3"/>
  <c r="AS192" i="3" s="1"/>
  <c r="AR192" i="3" s="1"/>
  <c r="AQ192" i="3" s="1"/>
  <c r="AP192" i="3" s="1"/>
  <c r="AO192" i="3" s="1"/>
  <c r="AN192" i="3" s="1"/>
  <c r="AM192" i="3" s="1"/>
  <c r="AL192" i="3" s="1"/>
  <c r="AJ192" i="3" s="1"/>
  <c r="AT124" i="3"/>
  <c r="AS124" i="3" s="1"/>
  <c r="AR124" i="3" s="1"/>
  <c r="AQ124" i="3" s="1"/>
  <c r="AP124" i="3" s="1"/>
  <c r="AO124" i="3" s="1"/>
  <c r="AN124" i="3" s="1"/>
  <c r="AM124" i="3" s="1"/>
  <c r="AL124" i="3" s="1"/>
  <c r="AX223" i="4"/>
  <c r="AW223" i="4"/>
  <c r="AV223" i="4"/>
  <c r="AU223" i="4"/>
  <c r="AT223" i="4"/>
  <c r="AS223" i="4"/>
  <c r="AR223" i="4"/>
  <c r="AY223" i="4"/>
  <c r="AZ223" i="4"/>
  <c r="AT137" i="3"/>
  <c r="AS137" i="3" s="1"/>
  <c r="AR137" i="3" s="1"/>
  <c r="AQ137" i="3" s="1"/>
  <c r="AP137" i="3" s="1"/>
  <c r="AO137" i="3" s="1"/>
  <c r="AN137" i="3" s="1"/>
  <c r="AM137" i="3" s="1"/>
  <c r="AL137" i="3" s="1"/>
  <c r="AT274" i="3"/>
  <c r="AS274" i="3" s="1"/>
  <c r="AR274" i="3" s="1"/>
  <c r="AQ274" i="3" s="1"/>
  <c r="AP274" i="3" s="1"/>
  <c r="AO274" i="3" s="1"/>
  <c r="AN274" i="3" s="1"/>
  <c r="AM274" i="3" s="1"/>
  <c r="AL274" i="3" s="1"/>
  <c r="AT232" i="3"/>
  <c r="AS232" i="3" s="1"/>
  <c r="AR232" i="3" s="1"/>
  <c r="AQ232" i="3" s="1"/>
  <c r="AP232" i="3" s="1"/>
  <c r="AO232" i="3" s="1"/>
  <c r="AN232" i="3" s="1"/>
  <c r="AM232" i="3" s="1"/>
  <c r="AL232" i="3" s="1"/>
  <c r="AT267" i="3"/>
  <c r="AS267" i="3" s="1"/>
  <c r="AR267" i="3" s="1"/>
  <c r="AQ267" i="3" s="1"/>
  <c r="AP267" i="3" s="1"/>
  <c r="AO267" i="3" s="1"/>
  <c r="AN267" i="3" s="1"/>
  <c r="AM267" i="3" s="1"/>
  <c r="AL267" i="3" s="1"/>
  <c r="AI267" i="3" s="1"/>
  <c r="BK142" i="3"/>
  <c r="BJ142" i="3"/>
  <c r="BI142" i="3"/>
  <c r="BH142" i="3"/>
  <c r="BG142" i="3"/>
  <c r="BF142" i="3"/>
  <c r="BE142" i="3"/>
  <c r="BD142" i="3"/>
  <c r="BC142" i="3"/>
  <c r="AT264" i="3"/>
  <c r="AS264" i="3" s="1"/>
  <c r="AR264" i="3" s="1"/>
  <c r="AQ264" i="3" s="1"/>
  <c r="AP264" i="3" s="1"/>
  <c r="AO264" i="3" s="1"/>
  <c r="AN264" i="3" s="1"/>
  <c r="AM264" i="3" s="1"/>
  <c r="AL264" i="3" s="1"/>
  <c r="AT183" i="3"/>
  <c r="AS183" i="3" s="1"/>
  <c r="AR183" i="3" s="1"/>
  <c r="AQ183" i="3" s="1"/>
  <c r="AP183" i="3" s="1"/>
  <c r="AO183" i="3" s="1"/>
  <c r="AN183" i="3" s="1"/>
  <c r="AM183" i="3" s="1"/>
  <c r="AL183" i="3" s="1"/>
  <c r="AT233" i="3"/>
  <c r="AS233" i="3" s="1"/>
  <c r="AR233" i="3" s="1"/>
  <c r="AQ233" i="3" s="1"/>
  <c r="AP233" i="3" s="1"/>
  <c r="AO233" i="3" s="1"/>
  <c r="AN233" i="3" s="1"/>
  <c r="AM233" i="3" s="1"/>
  <c r="AL233" i="3" s="1"/>
  <c r="AT160" i="3"/>
  <c r="AS160" i="3" s="1"/>
  <c r="AR160" i="3" s="1"/>
  <c r="AQ160" i="3" s="1"/>
  <c r="AP160" i="3" s="1"/>
  <c r="AO160" i="3" s="1"/>
  <c r="AN160" i="3" s="1"/>
  <c r="AM160" i="3" s="1"/>
  <c r="AL160" i="3" s="1"/>
  <c r="AT194" i="3"/>
  <c r="AS194" i="3" s="1"/>
  <c r="AR194" i="3" s="1"/>
  <c r="AQ194" i="3" s="1"/>
  <c r="AP194" i="3" s="1"/>
  <c r="AO194" i="3" s="1"/>
  <c r="AN194" i="3" s="1"/>
  <c r="AM194" i="3" s="1"/>
  <c r="AL194" i="3" s="1"/>
  <c r="AT186" i="3"/>
  <c r="AS186" i="3" s="1"/>
  <c r="AR186" i="3" s="1"/>
  <c r="AQ186" i="3" s="1"/>
  <c r="AP186" i="3" s="1"/>
  <c r="AO186" i="3" s="1"/>
  <c r="AN186" i="3" s="1"/>
  <c r="AM186" i="3" s="1"/>
  <c r="AL186" i="3" s="1"/>
  <c r="AT146" i="3"/>
  <c r="AS146" i="3" s="1"/>
  <c r="AR146" i="3" s="1"/>
  <c r="AQ146" i="3" s="1"/>
  <c r="AP146" i="3" s="1"/>
  <c r="AO146" i="3" s="1"/>
  <c r="AN146" i="3" s="1"/>
  <c r="AM146" i="3" s="1"/>
  <c r="AL146" i="3" s="1"/>
  <c r="AT132" i="3"/>
  <c r="AS132" i="3" s="1"/>
  <c r="AR132" i="3" s="1"/>
  <c r="AQ132" i="3" s="1"/>
  <c r="AP132" i="3" s="1"/>
  <c r="AO132" i="3" s="1"/>
  <c r="AN132" i="3" s="1"/>
  <c r="AM132" i="3" s="1"/>
  <c r="AL132" i="3" s="1"/>
  <c r="BG168" i="3"/>
  <c r="BF168" i="3"/>
  <c r="BE168" i="3"/>
  <c r="BD168" i="3"/>
  <c r="BC168" i="3"/>
  <c r="BK168" i="3"/>
  <c r="BJ168" i="3"/>
  <c r="BI168" i="3"/>
  <c r="BH168" i="3"/>
  <c r="BI144" i="3"/>
  <c r="BH144" i="3"/>
  <c r="BG144" i="3"/>
  <c r="BF144" i="3"/>
  <c r="BE144" i="3"/>
  <c r="BD144" i="3"/>
  <c r="BC144" i="3"/>
  <c r="BK144" i="3"/>
  <c r="BJ144" i="3"/>
  <c r="BK40" i="3"/>
  <c r="BJ40" i="3"/>
  <c r="BI40" i="3"/>
  <c r="BH40" i="3"/>
  <c r="BG40" i="3"/>
  <c r="BF40" i="3"/>
  <c r="BE40" i="3"/>
  <c r="BD40" i="3"/>
  <c r="BC40" i="3"/>
  <c r="AT148" i="3"/>
  <c r="AS148" i="3" s="1"/>
  <c r="AR148" i="3" s="1"/>
  <c r="AQ148" i="3" s="1"/>
  <c r="AP148" i="3" s="1"/>
  <c r="AO148" i="3" s="1"/>
  <c r="AN148" i="3" s="1"/>
  <c r="AM148" i="3" s="1"/>
  <c r="AL148" i="3" s="1"/>
  <c r="BK25" i="3"/>
  <c r="BJ25" i="3"/>
  <c r="BI25" i="3"/>
  <c r="BH25" i="3"/>
  <c r="BG25" i="3"/>
  <c r="BF25" i="3"/>
  <c r="BE25" i="3"/>
  <c r="BD25" i="3"/>
  <c r="BC25" i="3"/>
  <c r="AT88" i="3"/>
  <c r="AS88" i="3" s="1"/>
  <c r="AR88" i="3" s="1"/>
  <c r="AQ88" i="3" s="1"/>
  <c r="AP88" i="3" s="1"/>
  <c r="AO88" i="3" s="1"/>
  <c r="AN88" i="3" s="1"/>
  <c r="AM88" i="3" s="1"/>
  <c r="AL88" i="3" s="1"/>
  <c r="AI88" i="3" s="1"/>
  <c r="BK99" i="3"/>
  <c r="BJ99" i="3"/>
  <c r="BI99" i="3"/>
  <c r="BH99" i="3"/>
  <c r="BG99" i="3"/>
  <c r="BF99" i="3"/>
  <c r="BE99" i="3"/>
  <c r="BD99" i="3"/>
  <c r="BC99" i="3"/>
  <c r="AT54" i="3"/>
  <c r="AS54" i="3" s="1"/>
  <c r="AR54" i="3" s="1"/>
  <c r="AQ54" i="3" s="1"/>
  <c r="AP54" i="3" s="1"/>
  <c r="AO54" i="3" s="1"/>
  <c r="AN54" i="3" s="1"/>
  <c r="AM54" i="3" s="1"/>
  <c r="AL54" i="3" s="1"/>
  <c r="BI118" i="3"/>
  <c r="BH118" i="3"/>
  <c r="BG118" i="3"/>
  <c r="BF118" i="3"/>
  <c r="BE118" i="3"/>
  <c r="BD118" i="3"/>
  <c r="BC118" i="3"/>
  <c r="BK118" i="3"/>
  <c r="BJ118" i="3"/>
  <c r="BG46" i="3"/>
  <c r="BF46" i="3"/>
  <c r="BE46" i="3"/>
  <c r="BD46" i="3"/>
  <c r="BC46" i="3"/>
  <c r="BK46" i="3"/>
  <c r="BJ46" i="3"/>
  <c r="BI46" i="3"/>
  <c r="BH46" i="3"/>
  <c r="BK26" i="3"/>
  <c r="BJ26" i="3"/>
  <c r="BI26" i="3"/>
  <c r="BH26" i="3"/>
  <c r="BG26" i="3"/>
  <c r="BF26" i="3"/>
  <c r="BE26" i="3"/>
  <c r="BD26" i="3"/>
  <c r="BC26" i="3"/>
  <c r="BK57" i="3"/>
  <c r="BJ57" i="3"/>
  <c r="BI57" i="3"/>
  <c r="BH57" i="3"/>
  <c r="BG57" i="3"/>
  <c r="BF57" i="3"/>
  <c r="BE57" i="3"/>
  <c r="BD57" i="3"/>
  <c r="BC57" i="3"/>
  <c r="AO82" i="3"/>
  <c r="AN82" i="3" s="1"/>
  <c r="AM82" i="3" s="1"/>
  <c r="AL82" i="3" s="1"/>
  <c r="AT82" i="3"/>
  <c r="AS82" i="3" s="1"/>
  <c r="AR82" i="3" s="1"/>
  <c r="AQ82" i="3" s="1"/>
  <c r="AP82" i="3" s="1"/>
  <c r="BK78" i="3"/>
  <c r="BJ78" i="3"/>
  <c r="BI78" i="3"/>
  <c r="BH78" i="3"/>
  <c r="BG78" i="3"/>
  <c r="BF78" i="3"/>
  <c r="BE78" i="3"/>
  <c r="BD78" i="3"/>
  <c r="BC78" i="3"/>
  <c r="AT109" i="3"/>
  <c r="AS109" i="3" s="1"/>
  <c r="AR109" i="3" s="1"/>
  <c r="AQ109" i="3" s="1"/>
  <c r="AP109" i="3" s="1"/>
  <c r="AO109" i="3" s="1"/>
  <c r="AN109" i="3" s="1"/>
  <c r="AM109" i="3" s="1"/>
  <c r="AL109" i="3" s="1"/>
  <c r="BK81" i="3"/>
  <c r="BJ81" i="3"/>
  <c r="BI81" i="3"/>
  <c r="BH81" i="3"/>
  <c r="BG81" i="3"/>
  <c r="BF81" i="3"/>
  <c r="BE81" i="3"/>
  <c r="BD81" i="3"/>
  <c r="BC81" i="3"/>
  <c r="AT78" i="3"/>
  <c r="AS78" i="3" s="1"/>
  <c r="AR78" i="3" s="1"/>
  <c r="AQ78" i="3" s="1"/>
  <c r="AP78" i="3" s="1"/>
  <c r="AO78" i="3" s="1"/>
  <c r="AN78" i="3" s="1"/>
  <c r="AM78" i="3" s="1"/>
  <c r="AL78" i="3" s="1"/>
  <c r="BJ83" i="3"/>
  <c r="BI83" i="3"/>
  <c r="BH83" i="3"/>
  <c r="BG83" i="3"/>
  <c r="BF83" i="3"/>
  <c r="BE83" i="3"/>
  <c r="BD83" i="3"/>
  <c r="BC83" i="3"/>
  <c r="BK83" i="3"/>
  <c r="AT129" i="3"/>
  <c r="AS129" i="3" s="1"/>
  <c r="AR129" i="3" s="1"/>
  <c r="AQ129" i="3" s="1"/>
  <c r="AP129" i="3" s="1"/>
  <c r="AO129" i="3" s="1"/>
  <c r="AN129" i="3" s="1"/>
  <c r="AM129" i="3" s="1"/>
  <c r="AL129" i="3" s="1"/>
  <c r="BI52" i="3"/>
  <c r="BH52" i="3"/>
  <c r="BG52" i="3"/>
  <c r="BF52" i="3"/>
  <c r="BE52" i="3"/>
  <c r="BD52" i="3"/>
  <c r="BC52" i="3"/>
  <c r="BK52" i="3"/>
  <c r="BJ52" i="3"/>
  <c r="BK60" i="3"/>
  <c r="BJ60" i="3"/>
  <c r="BI60" i="3"/>
  <c r="BH60" i="3"/>
  <c r="BG60" i="3"/>
  <c r="BF60" i="3"/>
  <c r="BE60" i="3"/>
  <c r="BD60" i="3"/>
  <c r="BC60" i="3"/>
  <c r="AT92" i="3"/>
  <c r="AS92" i="3" s="1"/>
  <c r="AR92" i="3" s="1"/>
  <c r="AQ92" i="3" s="1"/>
  <c r="AP92" i="3" s="1"/>
  <c r="AO92" i="3" s="1"/>
  <c r="AN92" i="3" s="1"/>
  <c r="AM92" i="3" s="1"/>
  <c r="AL92" i="3" s="1"/>
  <c r="BK114" i="3"/>
  <c r="BJ114" i="3"/>
  <c r="BI114" i="3"/>
  <c r="BH114" i="3"/>
  <c r="BG114" i="3"/>
  <c r="BF114" i="3"/>
  <c r="BE114" i="3"/>
  <c r="BD114" i="3"/>
  <c r="BC114" i="3"/>
  <c r="AT23" i="3"/>
  <c r="AS23" i="3" s="1"/>
  <c r="AR23" i="3" s="1"/>
  <c r="AQ23" i="3" s="1"/>
  <c r="AP23" i="3" s="1"/>
  <c r="AO23" i="3" s="1"/>
  <c r="AN23" i="3" s="1"/>
  <c r="AM23" i="3" s="1"/>
  <c r="AL23" i="3" s="1"/>
  <c r="AI23" i="3" s="1"/>
  <c r="AT48" i="3"/>
  <c r="AS48" i="3" s="1"/>
  <c r="AR48" i="3" s="1"/>
  <c r="AQ48" i="3" s="1"/>
  <c r="AP48" i="3" s="1"/>
  <c r="AO48" i="3" s="1"/>
  <c r="AN48" i="3" s="1"/>
  <c r="AM48" i="3" s="1"/>
  <c r="AL48" i="3" s="1"/>
  <c r="AK48" i="3" s="1"/>
  <c r="BK63" i="3"/>
  <c r="BJ63" i="3"/>
  <c r="BI63" i="3"/>
  <c r="BH63" i="3"/>
  <c r="BG63" i="3"/>
  <c r="BF63" i="3"/>
  <c r="BE63" i="3"/>
  <c r="BD63" i="3"/>
  <c r="BC63" i="3"/>
  <c r="BK19" i="3"/>
  <c r="BJ19" i="3"/>
  <c r="BI19" i="3"/>
  <c r="BH19" i="3"/>
  <c r="BG19" i="3"/>
  <c r="BF19" i="3"/>
  <c r="BE19" i="3"/>
  <c r="BD19" i="3"/>
  <c r="BC19" i="3"/>
  <c r="BK12" i="3"/>
  <c r="BJ12" i="3"/>
  <c r="BI12" i="3"/>
  <c r="BH12" i="3"/>
  <c r="BG12" i="3"/>
  <c r="BF12" i="3"/>
  <c r="BE12" i="3"/>
  <c r="BD12" i="3"/>
  <c r="BC12" i="3"/>
  <c r="AZ277" i="4"/>
  <c r="AY277" i="4"/>
  <c r="AX277" i="4"/>
  <c r="AW277" i="4"/>
  <c r="AV277" i="4"/>
  <c r="AU277" i="4"/>
  <c r="AT277" i="4"/>
  <c r="AS277" i="4"/>
  <c r="AR277" i="4"/>
  <c r="AX152" i="4"/>
  <c r="AW152" i="4"/>
  <c r="AV152" i="4"/>
  <c r="AU152" i="4"/>
  <c r="AT152" i="4"/>
  <c r="AS152" i="4"/>
  <c r="AR152" i="4"/>
  <c r="AY152" i="4"/>
  <c r="AZ152" i="4"/>
  <c r="AY231" i="4"/>
  <c r="AX231" i="4"/>
  <c r="AW231" i="4"/>
  <c r="AV231" i="4"/>
  <c r="AU231" i="4"/>
  <c r="AT231" i="4"/>
  <c r="AS231" i="4"/>
  <c r="AR231" i="4"/>
  <c r="AZ231" i="4"/>
  <c r="AZ259" i="4"/>
  <c r="AY259" i="4"/>
  <c r="AX259" i="4"/>
  <c r="AW259" i="4"/>
  <c r="AV259" i="4"/>
  <c r="AU259" i="4"/>
  <c r="AT259" i="4"/>
  <c r="AS259" i="4"/>
  <c r="AR259" i="4"/>
  <c r="AZ285" i="4"/>
  <c r="AY285" i="4"/>
  <c r="AX285" i="4"/>
  <c r="AW285" i="4"/>
  <c r="AV285" i="4"/>
  <c r="AU285" i="4"/>
  <c r="AT285" i="4"/>
  <c r="AS285" i="4"/>
  <c r="AR285" i="4"/>
  <c r="AZ183" i="4"/>
  <c r="AY183" i="4"/>
  <c r="AX183" i="4"/>
  <c r="AW183" i="4"/>
  <c r="AV183" i="4"/>
  <c r="AU183" i="4"/>
  <c r="AT183" i="4"/>
  <c r="AS183" i="4"/>
  <c r="AR183" i="4"/>
  <c r="AZ206" i="4"/>
  <c r="AY206" i="4"/>
  <c r="AX206" i="4"/>
  <c r="AW206" i="4"/>
  <c r="AV206" i="4"/>
  <c r="AU206" i="4"/>
  <c r="AT206" i="4"/>
  <c r="AS206" i="4"/>
  <c r="AR206" i="4"/>
  <c r="AZ234" i="4"/>
  <c r="AY234" i="4"/>
  <c r="AX234" i="4"/>
  <c r="AW234" i="4"/>
  <c r="AV234" i="4"/>
  <c r="AU234" i="4"/>
  <c r="AT234" i="4"/>
  <c r="AS234" i="4"/>
  <c r="AR234" i="4"/>
  <c r="AZ244" i="4"/>
  <c r="AY244" i="4"/>
  <c r="AX244" i="4"/>
  <c r="AW244" i="4"/>
  <c r="AV244" i="4"/>
  <c r="AU244" i="4"/>
  <c r="AT244" i="4"/>
  <c r="AS244" i="4"/>
  <c r="AR244" i="4"/>
  <c r="AZ225" i="4"/>
  <c r="AY225" i="4"/>
  <c r="AX225" i="4"/>
  <c r="AW225" i="4"/>
  <c r="AV225" i="4"/>
  <c r="AU225" i="4"/>
  <c r="AT225" i="4"/>
  <c r="AS225" i="4"/>
  <c r="AR225" i="4"/>
  <c r="AY172" i="4"/>
  <c r="AX172" i="4"/>
  <c r="AW172" i="4"/>
  <c r="AV172" i="4"/>
  <c r="AU172" i="4"/>
  <c r="AT172" i="4"/>
  <c r="AS172" i="4"/>
  <c r="AR172" i="4"/>
  <c r="AZ172" i="4"/>
  <c r="AZ90" i="4"/>
  <c r="AY90" i="4"/>
  <c r="AX90" i="4"/>
  <c r="AW90" i="4"/>
  <c r="AV90" i="4"/>
  <c r="AU90" i="4"/>
  <c r="AT90" i="4"/>
  <c r="AS90" i="4"/>
  <c r="AR90" i="4"/>
  <c r="AY215" i="4"/>
  <c r="AX215" i="4"/>
  <c r="AW215" i="4"/>
  <c r="AV215" i="4"/>
  <c r="AU215" i="4"/>
  <c r="AT215" i="4"/>
  <c r="AS215" i="4"/>
  <c r="AR215" i="4"/>
  <c r="AZ215" i="4"/>
  <c r="AY147" i="4"/>
  <c r="AX147" i="4"/>
  <c r="AW147" i="4"/>
  <c r="AV147" i="4"/>
  <c r="AU147" i="4"/>
  <c r="AT147" i="4"/>
  <c r="AS147" i="4"/>
  <c r="AR147" i="4"/>
  <c r="AZ147" i="4"/>
  <c r="AY151" i="4"/>
  <c r="AX151" i="4"/>
  <c r="AW151" i="4"/>
  <c r="AV151" i="4"/>
  <c r="AU151" i="4"/>
  <c r="AT151" i="4"/>
  <c r="AS151" i="4"/>
  <c r="AR151" i="4"/>
  <c r="AZ151" i="4"/>
  <c r="AZ208" i="4"/>
  <c r="AY208" i="4"/>
  <c r="AX208" i="4"/>
  <c r="AW208" i="4"/>
  <c r="AV208" i="4"/>
  <c r="AU208" i="4"/>
  <c r="AT208" i="4"/>
  <c r="AS208" i="4"/>
  <c r="AR208" i="4"/>
  <c r="AZ138" i="4"/>
  <c r="AY138" i="4"/>
  <c r="AX138" i="4"/>
  <c r="AW138" i="4"/>
  <c r="AV138" i="4"/>
  <c r="AU138" i="4"/>
  <c r="AT138" i="4"/>
  <c r="AS138" i="4"/>
  <c r="AR138" i="4"/>
  <c r="AY119" i="4"/>
  <c r="AX119" i="4"/>
  <c r="AW119" i="4"/>
  <c r="AV119" i="4"/>
  <c r="AU119" i="4"/>
  <c r="AT119" i="4"/>
  <c r="AS119" i="4"/>
  <c r="AR119" i="4"/>
  <c r="AZ119" i="4"/>
  <c r="AZ134" i="4"/>
  <c r="AW134" i="4"/>
  <c r="AV134" i="4"/>
  <c r="AU134" i="4"/>
  <c r="AT134" i="4"/>
  <c r="AS134" i="4"/>
  <c r="AR134" i="4"/>
  <c r="AX134" i="4"/>
  <c r="AY134" i="4"/>
  <c r="AY193" i="4"/>
  <c r="AX193" i="4"/>
  <c r="AW193" i="4"/>
  <c r="AV193" i="4"/>
  <c r="AU193" i="4"/>
  <c r="AT193" i="4"/>
  <c r="AS193" i="4"/>
  <c r="AR193" i="4"/>
  <c r="AZ193" i="4"/>
  <c r="AZ161" i="4"/>
  <c r="AY161" i="4"/>
  <c r="AX161" i="4"/>
  <c r="AW161" i="4"/>
  <c r="AV161" i="4"/>
  <c r="AU161" i="4"/>
  <c r="AT161" i="4"/>
  <c r="AS161" i="4"/>
  <c r="AR161" i="4"/>
  <c r="AZ106" i="4"/>
  <c r="AX106" i="4"/>
  <c r="AW106" i="4"/>
  <c r="AV106" i="4"/>
  <c r="AU106" i="4"/>
  <c r="AT106" i="4"/>
  <c r="AS106" i="4"/>
  <c r="AR106" i="4"/>
  <c r="AY106" i="4"/>
  <c r="AZ59" i="4"/>
  <c r="AY59" i="4"/>
  <c r="AX59" i="4"/>
  <c r="AW59" i="4"/>
  <c r="AV59" i="4"/>
  <c r="AU59" i="4"/>
  <c r="AT59" i="4"/>
  <c r="AS59" i="4"/>
  <c r="AR59" i="4"/>
  <c r="AZ65" i="4"/>
  <c r="AY65" i="4"/>
  <c r="AX65" i="4"/>
  <c r="AW65" i="4"/>
  <c r="AV65" i="4"/>
  <c r="AU65" i="4"/>
  <c r="AT65" i="4"/>
  <c r="AS65" i="4"/>
  <c r="AR65" i="4"/>
  <c r="AZ48" i="4"/>
  <c r="AY48" i="4"/>
  <c r="AX48" i="4"/>
  <c r="AW48" i="4"/>
  <c r="AV48" i="4"/>
  <c r="AU48" i="4"/>
  <c r="AT48" i="4"/>
  <c r="AS48" i="4"/>
  <c r="AR48" i="4"/>
  <c r="AZ42" i="4"/>
  <c r="AY42" i="4"/>
  <c r="AX42" i="4"/>
  <c r="AW42" i="4"/>
  <c r="AV42" i="4"/>
  <c r="AU42" i="4"/>
  <c r="AT42" i="4"/>
  <c r="AS42" i="4"/>
  <c r="AR42" i="4"/>
  <c r="AZ49" i="4"/>
  <c r="AY49" i="4"/>
  <c r="AX49" i="4"/>
  <c r="AW49" i="4"/>
  <c r="AV49" i="4"/>
  <c r="AU49" i="4"/>
  <c r="AT49" i="4"/>
  <c r="AS49" i="4"/>
  <c r="AR49" i="4"/>
  <c r="AY129" i="4"/>
  <c r="AX129" i="4"/>
  <c r="AW129" i="4"/>
  <c r="AV129" i="4"/>
  <c r="AU129" i="4"/>
  <c r="AT129" i="4"/>
  <c r="AS129" i="4"/>
  <c r="AR129" i="4"/>
  <c r="AZ129" i="4"/>
  <c r="AY72" i="4"/>
  <c r="AX72" i="4"/>
  <c r="AW72" i="4"/>
  <c r="AV72" i="4"/>
  <c r="AU72" i="4"/>
  <c r="AT72" i="4"/>
  <c r="AS72" i="4"/>
  <c r="AR72" i="4"/>
  <c r="AZ72" i="4"/>
  <c r="AX84" i="4"/>
  <c r="AZ84" i="4"/>
  <c r="AV84" i="4"/>
  <c r="AU84" i="4"/>
  <c r="AT84" i="4"/>
  <c r="AS84" i="4"/>
  <c r="AR84" i="4"/>
  <c r="AW84" i="4"/>
  <c r="AY84" i="4"/>
  <c r="AZ27" i="4"/>
  <c r="AY27" i="4"/>
  <c r="AX27" i="4"/>
  <c r="AW27" i="4"/>
  <c r="AV27" i="4"/>
  <c r="AU27" i="4"/>
  <c r="AT27" i="4"/>
  <c r="AS27" i="4"/>
  <c r="AR27" i="4"/>
  <c r="AZ69" i="4"/>
  <c r="AY69" i="4"/>
  <c r="AX69" i="4"/>
  <c r="AW69" i="4"/>
  <c r="AV69" i="4"/>
  <c r="AU69" i="4"/>
  <c r="AT69" i="4"/>
  <c r="AS69" i="4"/>
  <c r="AR69" i="4"/>
  <c r="AY26" i="4"/>
  <c r="AX26" i="4"/>
  <c r="AW26" i="4"/>
  <c r="AV26" i="4"/>
  <c r="AU26" i="4"/>
  <c r="AT26" i="4"/>
  <c r="AS26" i="4"/>
  <c r="AR26" i="4"/>
  <c r="AZ26" i="4"/>
  <c r="AT195" i="3"/>
  <c r="AS195" i="3" s="1"/>
  <c r="AR195" i="3" s="1"/>
  <c r="AQ195" i="3" s="1"/>
  <c r="AP195" i="3" s="1"/>
  <c r="AO195" i="3" s="1"/>
  <c r="AN195" i="3" s="1"/>
  <c r="AM195" i="3" s="1"/>
  <c r="AL195" i="3" s="1"/>
  <c r="BK27" i="3"/>
  <c r="BJ27" i="3"/>
  <c r="BI27" i="3"/>
  <c r="BH27" i="3"/>
  <c r="BG27" i="3"/>
  <c r="BF27" i="3"/>
  <c r="BE27" i="3"/>
  <c r="BD27" i="3"/>
  <c r="BC27" i="3"/>
  <c r="AT71" i="3"/>
  <c r="AS71" i="3" s="1"/>
  <c r="AR71" i="3" s="1"/>
  <c r="AQ71" i="3" s="1"/>
  <c r="AP71" i="3" s="1"/>
  <c r="AO71" i="3" s="1"/>
  <c r="AN71" i="3" s="1"/>
  <c r="AM71" i="3" s="1"/>
  <c r="AL71" i="3" s="1"/>
  <c r="BK79" i="3"/>
  <c r="BJ79" i="3"/>
  <c r="BI79" i="3"/>
  <c r="BH79" i="3"/>
  <c r="BG79" i="3"/>
  <c r="BF79" i="3"/>
  <c r="BE79" i="3"/>
  <c r="BD79" i="3"/>
  <c r="BC79" i="3"/>
  <c r="BI68" i="3"/>
  <c r="BH68" i="3"/>
  <c r="BG68" i="3"/>
  <c r="BF68" i="3"/>
  <c r="BE68" i="3"/>
  <c r="BD68" i="3"/>
  <c r="BC68" i="3"/>
  <c r="BK68" i="3"/>
  <c r="BJ68" i="3"/>
  <c r="BJ10" i="3"/>
  <c r="BI10" i="3"/>
  <c r="BH10" i="3"/>
  <c r="BG10" i="3"/>
  <c r="BF10" i="3"/>
  <c r="BE10" i="3"/>
  <c r="BD10" i="3"/>
  <c r="BC10" i="3"/>
  <c r="BK10" i="3"/>
  <c r="AZ267" i="4"/>
  <c r="AY267" i="4"/>
  <c r="AX267" i="4"/>
  <c r="AW267" i="4"/>
  <c r="AV267" i="4"/>
  <c r="AU267" i="4"/>
  <c r="AT267" i="4"/>
  <c r="AS267" i="4"/>
  <c r="AR267" i="4"/>
  <c r="AZ238" i="4"/>
  <c r="AY238" i="4"/>
  <c r="AX238" i="4"/>
  <c r="AW238" i="4"/>
  <c r="AV238" i="4"/>
  <c r="AU238" i="4"/>
  <c r="AT238" i="4"/>
  <c r="AS238" i="4"/>
  <c r="AR238" i="4"/>
  <c r="AX166" i="4"/>
  <c r="AW166" i="4"/>
  <c r="AV166" i="4"/>
  <c r="AU166" i="4"/>
  <c r="AT166" i="4"/>
  <c r="AS166" i="4"/>
  <c r="AR166" i="4"/>
  <c r="AY166" i="4"/>
  <c r="AZ166" i="4"/>
  <c r="AX201" i="4"/>
  <c r="AW201" i="4"/>
  <c r="AV201" i="4"/>
  <c r="AU201" i="4"/>
  <c r="AT201" i="4"/>
  <c r="AS201" i="4"/>
  <c r="AR201" i="4"/>
  <c r="AY201" i="4"/>
  <c r="AZ201" i="4"/>
  <c r="AZ54" i="4"/>
  <c r="AX54" i="4"/>
  <c r="AW54" i="4"/>
  <c r="AV54" i="4"/>
  <c r="AU54" i="4"/>
  <c r="AT54" i="4"/>
  <c r="AS54" i="4"/>
  <c r="AR54" i="4"/>
  <c r="AY54" i="4"/>
  <c r="AY85" i="4"/>
  <c r="AX85" i="4"/>
  <c r="AW85" i="4"/>
  <c r="AV85" i="4"/>
  <c r="AU85" i="4"/>
  <c r="AT85" i="4"/>
  <c r="AS85" i="4"/>
  <c r="AR85" i="4"/>
  <c r="AZ85" i="4"/>
  <c r="AT257" i="3"/>
  <c r="AS257" i="3"/>
  <c r="AR257" i="3" s="1"/>
  <c r="AQ257" i="3" s="1"/>
  <c r="AP257" i="3" s="1"/>
  <c r="AO257" i="3" s="1"/>
  <c r="AN257" i="3" s="1"/>
  <c r="AM257" i="3" s="1"/>
  <c r="AL257" i="3" s="1"/>
  <c r="AI257" i="3" s="1"/>
  <c r="AT270" i="3"/>
  <c r="AS270" i="3" s="1"/>
  <c r="AR270" i="3" s="1"/>
  <c r="AQ270" i="3" s="1"/>
  <c r="AP270" i="3" s="1"/>
  <c r="AO270" i="3" s="1"/>
  <c r="AN270" i="3" s="1"/>
  <c r="AM270" i="3" s="1"/>
  <c r="AL270" i="3" s="1"/>
  <c r="AT157" i="3"/>
  <c r="AS157" i="3" s="1"/>
  <c r="AR157" i="3" s="1"/>
  <c r="AQ157" i="3" s="1"/>
  <c r="AP157" i="3" s="1"/>
  <c r="AO157" i="3" s="1"/>
  <c r="AN157" i="3" s="1"/>
  <c r="AM157" i="3" s="1"/>
  <c r="AL157" i="3" s="1"/>
  <c r="AT260" i="3"/>
  <c r="AS260" i="3" s="1"/>
  <c r="AR260" i="3" s="1"/>
  <c r="AQ260" i="3" s="1"/>
  <c r="AP260" i="3" s="1"/>
  <c r="AO260" i="3" s="1"/>
  <c r="AN260" i="3" s="1"/>
  <c r="AM260" i="3" s="1"/>
  <c r="AL260" i="3" s="1"/>
  <c r="AT212" i="3"/>
  <c r="AS212" i="3" s="1"/>
  <c r="AR212" i="3" s="1"/>
  <c r="AQ212" i="3" s="1"/>
  <c r="AP212" i="3" s="1"/>
  <c r="AO212" i="3" s="1"/>
  <c r="AN212" i="3" s="1"/>
  <c r="AM212" i="3" s="1"/>
  <c r="AL212" i="3" s="1"/>
  <c r="AT197" i="3"/>
  <c r="AS197" i="3" s="1"/>
  <c r="AR197" i="3" s="1"/>
  <c r="AQ197" i="3" s="1"/>
  <c r="AP197" i="3" s="1"/>
  <c r="AO197" i="3" s="1"/>
  <c r="AN197" i="3" s="1"/>
  <c r="AM197" i="3" s="1"/>
  <c r="AL197" i="3" s="1"/>
  <c r="BK151" i="3"/>
  <c r="BJ151" i="3"/>
  <c r="BI151" i="3"/>
  <c r="BH151" i="3"/>
  <c r="BG151" i="3"/>
  <c r="BF151" i="3"/>
  <c r="BE151" i="3"/>
  <c r="BD151" i="3"/>
  <c r="BC151" i="3"/>
  <c r="AT222" i="3"/>
  <c r="AS222" i="3" s="1"/>
  <c r="AR222" i="3" s="1"/>
  <c r="AQ222" i="3" s="1"/>
  <c r="AP222" i="3" s="1"/>
  <c r="AO222" i="3" s="1"/>
  <c r="AN222" i="3" s="1"/>
  <c r="AM222" i="3" s="1"/>
  <c r="AL222" i="3" s="1"/>
  <c r="AT189" i="3"/>
  <c r="AS189" i="3" s="1"/>
  <c r="AR189" i="3" s="1"/>
  <c r="AQ189" i="3" s="1"/>
  <c r="AP189" i="3" s="1"/>
  <c r="AO189" i="3" s="1"/>
  <c r="AN189" i="3" s="1"/>
  <c r="AM189" i="3" s="1"/>
  <c r="AL189" i="3" s="1"/>
  <c r="BK152" i="3"/>
  <c r="BJ152" i="3"/>
  <c r="BI152" i="3"/>
  <c r="BH152" i="3"/>
  <c r="BG152" i="3"/>
  <c r="BF152" i="3"/>
  <c r="BE152" i="3"/>
  <c r="BD152" i="3"/>
  <c r="BC152" i="3"/>
  <c r="AT249" i="3"/>
  <c r="AS249" i="3" s="1"/>
  <c r="AR249" i="3" s="1"/>
  <c r="AQ249" i="3" s="1"/>
  <c r="AP249" i="3" s="1"/>
  <c r="AO249" i="3" s="1"/>
  <c r="AN249" i="3" s="1"/>
  <c r="AM249" i="3" s="1"/>
  <c r="AL249" i="3" s="1"/>
  <c r="AI249" i="3" s="1"/>
  <c r="AT215" i="3"/>
  <c r="AS215" i="3" s="1"/>
  <c r="AR215" i="3" s="1"/>
  <c r="AQ215" i="3" s="1"/>
  <c r="AP215" i="3" s="1"/>
  <c r="AO215" i="3" s="1"/>
  <c r="AN215" i="3" s="1"/>
  <c r="AM215" i="3" s="1"/>
  <c r="AL215" i="3" s="1"/>
  <c r="BJ139" i="3"/>
  <c r="BI139" i="3"/>
  <c r="BH139" i="3"/>
  <c r="BG139" i="3"/>
  <c r="BF139" i="3"/>
  <c r="BE139" i="3"/>
  <c r="BD139" i="3"/>
  <c r="BC139" i="3"/>
  <c r="BK139" i="3"/>
  <c r="BI171" i="3"/>
  <c r="BH171" i="3"/>
  <c r="BG171" i="3"/>
  <c r="BF171" i="3"/>
  <c r="BE171" i="3"/>
  <c r="BD171" i="3"/>
  <c r="BC171" i="3"/>
  <c r="BK171" i="3"/>
  <c r="BJ171" i="3"/>
  <c r="BH96" i="3"/>
  <c r="BG96" i="3"/>
  <c r="BF96" i="3"/>
  <c r="BE96" i="3"/>
  <c r="BD96" i="3"/>
  <c r="BC96" i="3"/>
  <c r="BK96" i="3"/>
  <c r="BJ96" i="3"/>
  <c r="BI96" i="3"/>
  <c r="BK153" i="3"/>
  <c r="BJ153" i="3"/>
  <c r="BI153" i="3"/>
  <c r="BH153" i="3"/>
  <c r="BG153" i="3"/>
  <c r="BF153" i="3"/>
  <c r="BE153" i="3"/>
  <c r="BD153" i="3"/>
  <c r="BC153" i="3"/>
  <c r="AT136" i="3"/>
  <c r="AS136" i="3" s="1"/>
  <c r="AR136" i="3" s="1"/>
  <c r="AQ136" i="3" s="1"/>
  <c r="AP136" i="3" s="1"/>
  <c r="AO136" i="3" s="1"/>
  <c r="AN136" i="3" s="1"/>
  <c r="AM136" i="3" s="1"/>
  <c r="AL136" i="3" s="1"/>
  <c r="BK164" i="3"/>
  <c r="BJ164" i="3"/>
  <c r="BI164" i="3"/>
  <c r="BH164" i="3"/>
  <c r="BG164" i="3"/>
  <c r="BF164" i="3"/>
  <c r="BE164" i="3"/>
  <c r="BD164" i="3"/>
  <c r="BC164" i="3"/>
  <c r="BK155" i="3"/>
  <c r="BJ155" i="3"/>
  <c r="BI155" i="3"/>
  <c r="BH155" i="3"/>
  <c r="BG155" i="3"/>
  <c r="BF155" i="3"/>
  <c r="BE155" i="3"/>
  <c r="BD155" i="3"/>
  <c r="BC155" i="3"/>
  <c r="AT108" i="3"/>
  <c r="AS108" i="3" s="1"/>
  <c r="AR108" i="3" s="1"/>
  <c r="AQ108" i="3" s="1"/>
  <c r="AP108" i="3" s="1"/>
  <c r="AO108" i="3" s="1"/>
  <c r="AN108" i="3" s="1"/>
  <c r="AM108" i="3" s="1"/>
  <c r="AL108" i="3" s="1"/>
  <c r="AK108" i="3" s="1"/>
  <c r="BK97" i="3"/>
  <c r="BJ97" i="3"/>
  <c r="BI97" i="3"/>
  <c r="BH97" i="3"/>
  <c r="BG97" i="3"/>
  <c r="BF97" i="3"/>
  <c r="BE97" i="3"/>
  <c r="BD97" i="3"/>
  <c r="BC97" i="3"/>
  <c r="BK140" i="3"/>
  <c r="BJ140" i="3"/>
  <c r="BI140" i="3"/>
  <c r="BH140" i="3"/>
  <c r="BG140" i="3"/>
  <c r="BF140" i="3"/>
  <c r="BE140" i="3"/>
  <c r="BD140" i="3"/>
  <c r="BC140" i="3"/>
  <c r="AT70" i="3"/>
  <c r="BJ54" i="3"/>
  <c r="BI54" i="3"/>
  <c r="BH54" i="3"/>
  <c r="BG54" i="3"/>
  <c r="BF54" i="3"/>
  <c r="BE54" i="3"/>
  <c r="BD54" i="3"/>
  <c r="BC54" i="3"/>
  <c r="BK54" i="3"/>
  <c r="BK69" i="3"/>
  <c r="BJ69" i="3"/>
  <c r="BI69" i="3"/>
  <c r="BH69" i="3"/>
  <c r="BG69" i="3"/>
  <c r="BF69" i="3"/>
  <c r="BE69" i="3"/>
  <c r="BD69" i="3"/>
  <c r="BC69" i="3"/>
  <c r="BK49" i="3"/>
  <c r="BJ49" i="3"/>
  <c r="BI49" i="3"/>
  <c r="BH49" i="3"/>
  <c r="BG49" i="3"/>
  <c r="BF49" i="3"/>
  <c r="BE49" i="3"/>
  <c r="BD49" i="3"/>
  <c r="BC49" i="3"/>
  <c r="BK105" i="3"/>
  <c r="BJ105" i="3"/>
  <c r="BI105" i="3"/>
  <c r="BH105" i="3"/>
  <c r="BG105" i="3"/>
  <c r="BF105" i="3"/>
  <c r="BE105" i="3"/>
  <c r="BD105" i="3"/>
  <c r="BC105" i="3"/>
  <c r="BF109" i="3"/>
  <c r="BE109" i="3"/>
  <c r="BD109" i="3"/>
  <c r="BC109" i="3"/>
  <c r="BJ109" i="3"/>
  <c r="BI109" i="3"/>
  <c r="BH109" i="3"/>
  <c r="BG109" i="3"/>
  <c r="BK109" i="3"/>
  <c r="AT72" i="3"/>
  <c r="AS72" i="3" s="1"/>
  <c r="AR72" i="3" s="1"/>
  <c r="AQ72" i="3" s="1"/>
  <c r="AP72" i="3" s="1"/>
  <c r="AO72" i="3" s="1"/>
  <c r="AN72" i="3" s="1"/>
  <c r="AM72" i="3" s="1"/>
  <c r="AL72" i="3" s="1"/>
  <c r="BJ3" i="3"/>
  <c r="BI3" i="3"/>
  <c r="BH3" i="3"/>
  <c r="BG3" i="3"/>
  <c r="BF3" i="3"/>
  <c r="BE3" i="3"/>
  <c r="BD3" i="3"/>
  <c r="BC3" i="3"/>
  <c r="BK3" i="3"/>
  <c r="BK72" i="3"/>
  <c r="BJ72" i="3"/>
  <c r="BI72" i="3"/>
  <c r="BH72" i="3"/>
  <c r="BG72" i="3"/>
  <c r="BF72" i="3"/>
  <c r="BE72" i="3"/>
  <c r="BD72" i="3"/>
  <c r="BC72" i="3"/>
  <c r="BI110" i="3"/>
  <c r="BH110" i="3"/>
  <c r="BG110" i="3"/>
  <c r="BF110" i="3"/>
  <c r="BE110" i="3"/>
  <c r="BD110" i="3"/>
  <c r="BC110" i="3"/>
  <c r="BK110" i="3"/>
  <c r="BJ110" i="3"/>
  <c r="AT38" i="3"/>
  <c r="AS38" i="3" s="1"/>
  <c r="AR38" i="3" s="1"/>
  <c r="AQ38" i="3" s="1"/>
  <c r="AP38" i="3" s="1"/>
  <c r="AO38" i="3" s="1"/>
  <c r="AN38" i="3" s="1"/>
  <c r="AM38" i="3" s="1"/>
  <c r="AL38" i="3" s="1"/>
  <c r="AK38" i="3" s="1"/>
  <c r="AS131" i="3"/>
  <c r="AR131" i="3" s="1"/>
  <c r="AQ131" i="3" s="1"/>
  <c r="AP131" i="3" s="1"/>
  <c r="AO131" i="3" s="1"/>
  <c r="AN131" i="3" s="1"/>
  <c r="AM131" i="3" s="1"/>
  <c r="AL131" i="3" s="1"/>
  <c r="AT131" i="3"/>
  <c r="BK125" i="3"/>
  <c r="BJ125" i="3"/>
  <c r="BI125" i="3"/>
  <c r="BH125" i="3"/>
  <c r="BG125" i="3"/>
  <c r="BF125" i="3"/>
  <c r="BE125" i="3"/>
  <c r="BD125" i="3"/>
  <c r="BC125" i="3"/>
  <c r="BK106" i="3"/>
  <c r="BJ106" i="3"/>
  <c r="BI106" i="3"/>
  <c r="BH106" i="3"/>
  <c r="BG106" i="3"/>
  <c r="BF106" i="3"/>
  <c r="BE106" i="3"/>
  <c r="BD106" i="3"/>
  <c r="BC106" i="3"/>
  <c r="BB106" i="3"/>
  <c r="BK93" i="3"/>
  <c r="BJ93" i="3"/>
  <c r="BI93" i="3"/>
  <c r="BH93" i="3"/>
  <c r="BG93" i="3"/>
  <c r="BF93" i="3"/>
  <c r="BE93" i="3"/>
  <c r="BD93" i="3"/>
  <c r="BC93" i="3"/>
  <c r="AT21" i="3"/>
  <c r="AS21" i="3" s="1"/>
  <c r="AR21" i="3" s="1"/>
  <c r="AQ21" i="3" s="1"/>
  <c r="AP21" i="3" s="1"/>
  <c r="AO21" i="3" s="1"/>
  <c r="AN21" i="3" s="1"/>
  <c r="AM21" i="3" s="1"/>
  <c r="AL21" i="3" s="1"/>
  <c r="BK190" i="3"/>
  <c r="BE190" i="3"/>
  <c r="BD190" i="3"/>
  <c r="BC190" i="3"/>
  <c r="BA190" i="3"/>
  <c r="BJ190" i="3"/>
  <c r="BI190" i="3"/>
  <c r="BH190" i="3"/>
  <c r="BG190" i="3"/>
  <c r="BF190" i="3"/>
  <c r="AT119" i="3"/>
  <c r="AS119" i="3" s="1"/>
  <c r="AR119" i="3" s="1"/>
  <c r="AQ119" i="3" s="1"/>
  <c r="AP119" i="3" s="1"/>
  <c r="AO119" i="3" s="1"/>
  <c r="AN119" i="3" s="1"/>
  <c r="AM119" i="3" s="1"/>
  <c r="AL119" i="3" s="1"/>
  <c r="BC35" i="3"/>
  <c r="BK35" i="3"/>
  <c r="BJ35" i="3"/>
  <c r="BI35" i="3"/>
  <c r="BH35" i="3"/>
  <c r="BG35" i="3"/>
  <c r="BF35" i="3"/>
  <c r="BE35" i="3"/>
  <c r="BD35" i="3"/>
  <c r="BH33" i="3"/>
  <c r="BG33" i="3"/>
  <c r="BF33" i="3"/>
  <c r="BE33" i="3"/>
  <c r="BD33" i="3"/>
  <c r="BC33" i="3"/>
  <c r="BK33" i="3"/>
  <c r="BJ33" i="3"/>
  <c r="BI33" i="3"/>
  <c r="BJ13" i="3"/>
  <c r="BI13" i="3"/>
  <c r="BH13" i="3"/>
  <c r="BG13" i="3"/>
  <c r="BF13" i="3"/>
  <c r="BE13" i="3"/>
  <c r="BD13" i="3"/>
  <c r="BC13" i="3"/>
  <c r="BK13" i="3"/>
  <c r="AZ270" i="4"/>
  <c r="AY270" i="4"/>
  <c r="AX270" i="4"/>
  <c r="AW270" i="4"/>
  <c r="AV270" i="4"/>
  <c r="AU270" i="4"/>
  <c r="AT270" i="4"/>
  <c r="AS270" i="4"/>
  <c r="AR270" i="4"/>
  <c r="AZ142" i="4"/>
  <c r="AY142" i="4"/>
  <c r="AX142" i="4"/>
  <c r="AW142" i="4"/>
  <c r="AV142" i="4"/>
  <c r="AU142" i="4"/>
  <c r="AT142" i="4"/>
  <c r="AS142" i="4"/>
  <c r="AR142" i="4"/>
  <c r="AY280" i="4"/>
  <c r="AX280" i="4"/>
  <c r="AW280" i="4"/>
  <c r="AV280" i="4"/>
  <c r="AU280" i="4"/>
  <c r="AT280" i="4"/>
  <c r="AS280" i="4"/>
  <c r="AR280" i="4"/>
  <c r="AZ280" i="4"/>
  <c r="AZ254" i="4"/>
  <c r="AY254" i="4"/>
  <c r="AX254" i="4"/>
  <c r="AW254" i="4"/>
  <c r="AV254" i="4"/>
  <c r="AU254" i="4"/>
  <c r="AT254" i="4"/>
  <c r="AS254" i="4"/>
  <c r="AR254" i="4"/>
  <c r="AY282" i="4"/>
  <c r="AX282" i="4"/>
  <c r="AW282" i="4"/>
  <c r="AV282" i="4"/>
  <c r="AU282" i="4"/>
  <c r="AT282" i="4"/>
  <c r="AS282" i="4"/>
  <c r="AR282" i="4"/>
  <c r="AZ282" i="4"/>
  <c r="AZ272" i="4"/>
  <c r="AY272" i="4"/>
  <c r="AX272" i="4"/>
  <c r="AW272" i="4"/>
  <c r="AV272" i="4"/>
  <c r="AU272" i="4"/>
  <c r="AT272" i="4"/>
  <c r="AS272" i="4"/>
  <c r="AR272" i="4"/>
  <c r="AZ281" i="4"/>
  <c r="AY281" i="4"/>
  <c r="AX281" i="4"/>
  <c r="AW281" i="4"/>
  <c r="AV281" i="4"/>
  <c r="AU281" i="4"/>
  <c r="AT281" i="4"/>
  <c r="AS281" i="4"/>
  <c r="AR281" i="4"/>
  <c r="AY195" i="4"/>
  <c r="AX195" i="4"/>
  <c r="AW195" i="4"/>
  <c r="AV195" i="4"/>
  <c r="AU195" i="4"/>
  <c r="AT195" i="4"/>
  <c r="AS195" i="4"/>
  <c r="AR195" i="4"/>
  <c r="AZ195" i="4"/>
  <c r="AZ235" i="4"/>
  <c r="AY235" i="4"/>
  <c r="AX235" i="4"/>
  <c r="AW235" i="4"/>
  <c r="AV235" i="4"/>
  <c r="AU235" i="4"/>
  <c r="AT235" i="4"/>
  <c r="AS235" i="4"/>
  <c r="AR235" i="4"/>
  <c r="AZ221" i="4"/>
  <c r="AY221" i="4"/>
  <c r="AX221" i="4"/>
  <c r="AW221" i="4"/>
  <c r="AV221" i="4"/>
  <c r="AU221" i="4"/>
  <c r="AT221" i="4"/>
  <c r="AS221" i="4"/>
  <c r="AR221" i="4"/>
  <c r="AZ163" i="4"/>
  <c r="AY163" i="4"/>
  <c r="AX163" i="4"/>
  <c r="AW163" i="4"/>
  <c r="AV163" i="4"/>
  <c r="AU163" i="4"/>
  <c r="AT163" i="4"/>
  <c r="AS163" i="4"/>
  <c r="AR163" i="4"/>
  <c r="AZ198" i="4"/>
  <c r="AY198" i="4"/>
  <c r="AX198" i="4"/>
  <c r="AW198" i="4"/>
  <c r="AV198" i="4"/>
  <c r="AU198" i="4"/>
  <c r="AT198" i="4"/>
  <c r="AS198" i="4"/>
  <c r="AR198" i="4"/>
  <c r="AY211" i="4"/>
  <c r="AX211" i="4"/>
  <c r="AW211" i="4"/>
  <c r="AV211" i="4"/>
  <c r="AU211" i="4"/>
  <c r="AT211" i="4"/>
  <c r="AS211" i="4"/>
  <c r="AR211" i="4"/>
  <c r="AZ211" i="4"/>
  <c r="AZ123" i="4"/>
  <c r="AY123" i="4"/>
  <c r="AX123" i="4"/>
  <c r="AW123" i="4"/>
  <c r="AV123" i="4"/>
  <c r="AU123" i="4"/>
  <c r="AT123" i="4"/>
  <c r="AS123" i="4"/>
  <c r="AR123" i="4"/>
  <c r="AZ50" i="4"/>
  <c r="AY50" i="4"/>
  <c r="AX50" i="4"/>
  <c r="AW50" i="4"/>
  <c r="AV50" i="4"/>
  <c r="AU50" i="4"/>
  <c r="AT50" i="4"/>
  <c r="AS50" i="4"/>
  <c r="AR50" i="4"/>
  <c r="AZ202" i="4"/>
  <c r="AY202" i="4"/>
  <c r="AX202" i="4"/>
  <c r="AW202" i="4"/>
  <c r="AV202" i="4"/>
  <c r="AU202" i="4"/>
  <c r="AT202" i="4"/>
  <c r="AS202" i="4"/>
  <c r="AR202" i="4"/>
  <c r="AZ103" i="4"/>
  <c r="AY103" i="4"/>
  <c r="AX103" i="4"/>
  <c r="AW103" i="4"/>
  <c r="AV103" i="4"/>
  <c r="AU103" i="4"/>
  <c r="AT103" i="4"/>
  <c r="AS103" i="4"/>
  <c r="AR103" i="4"/>
  <c r="AZ114" i="4"/>
  <c r="AY114" i="4"/>
  <c r="AX114" i="4"/>
  <c r="AW114" i="4"/>
  <c r="AV114" i="4"/>
  <c r="AU114" i="4"/>
  <c r="AT114" i="4"/>
  <c r="AS114" i="4"/>
  <c r="AR114" i="4"/>
  <c r="AZ121" i="4"/>
  <c r="AY121" i="4"/>
  <c r="AX121" i="4"/>
  <c r="AW121" i="4"/>
  <c r="AV121" i="4"/>
  <c r="AU121" i="4"/>
  <c r="AT121" i="4"/>
  <c r="AS121" i="4"/>
  <c r="AR121" i="4"/>
  <c r="AZ189" i="4"/>
  <c r="AY189" i="4"/>
  <c r="AX189" i="4"/>
  <c r="AW189" i="4"/>
  <c r="AV189" i="4"/>
  <c r="AU189" i="4"/>
  <c r="AT189" i="4"/>
  <c r="AS189" i="4"/>
  <c r="AR189" i="4"/>
  <c r="AZ157" i="4"/>
  <c r="AX157" i="4"/>
  <c r="AY157" i="4"/>
  <c r="AW157" i="4"/>
  <c r="AV157" i="4"/>
  <c r="AU157" i="4"/>
  <c r="AT157" i="4"/>
  <c r="AS157" i="4"/>
  <c r="AR157" i="4"/>
  <c r="AZ102" i="4"/>
  <c r="AY102" i="4"/>
  <c r="AX102" i="4"/>
  <c r="AW102" i="4"/>
  <c r="AV102" i="4"/>
  <c r="AU102" i="4"/>
  <c r="AT102" i="4"/>
  <c r="AS102" i="4"/>
  <c r="AR102" i="4"/>
  <c r="AY139" i="4"/>
  <c r="AX139" i="4"/>
  <c r="AW139" i="4"/>
  <c r="AV139" i="4"/>
  <c r="AU139" i="4"/>
  <c r="AT139" i="4"/>
  <c r="AS139" i="4"/>
  <c r="AR139" i="4"/>
  <c r="AZ139" i="4"/>
  <c r="AZ55" i="4"/>
  <c r="AY55" i="4"/>
  <c r="AX55" i="4"/>
  <c r="AW55" i="4"/>
  <c r="AV55" i="4"/>
  <c r="AU55" i="4"/>
  <c r="AT55" i="4"/>
  <c r="AS55" i="4"/>
  <c r="AR55" i="4"/>
  <c r="AZ33" i="4"/>
  <c r="AY33" i="4"/>
  <c r="AX33" i="4"/>
  <c r="AW33" i="4"/>
  <c r="AV33" i="4"/>
  <c r="AU33" i="4"/>
  <c r="AT33" i="4"/>
  <c r="AS33" i="4"/>
  <c r="AR33" i="4"/>
  <c r="AZ34" i="4"/>
  <c r="AY34" i="4"/>
  <c r="AX34" i="4"/>
  <c r="AW34" i="4"/>
  <c r="AV34" i="4"/>
  <c r="AU34" i="4"/>
  <c r="AT34" i="4"/>
  <c r="AS34" i="4"/>
  <c r="AR34" i="4"/>
  <c r="AY87" i="4"/>
  <c r="AX87" i="4"/>
  <c r="AW87" i="4"/>
  <c r="AV87" i="4"/>
  <c r="AU87" i="4"/>
  <c r="AT87" i="4"/>
  <c r="AS87" i="4"/>
  <c r="AR87" i="4"/>
  <c r="AZ87" i="4"/>
  <c r="AZ126" i="4"/>
  <c r="AY126" i="4"/>
  <c r="AX126" i="4"/>
  <c r="AW126" i="4"/>
  <c r="AV126" i="4"/>
  <c r="AU126" i="4"/>
  <c r="AT126" i="4"/>
  <c r="AS126" i="4"/>
  <c r="AR126" i="4"/>
  <c r="AZ53" i="4"/>
  <c r="AY53" i="4"/>
  <c r="AX53" i="4"/>
  <c r="AW53" i="4"/>
  <c r="AV53" i="4"/>
  <c r="AU53" i="4"/>
  <c r="AT53" i="4"/>
  <c r="AS53" i="4"/>
  <c r="AR53" i="4"/>
  <c r="AY76" i="4"/>
  <c r="AX76" i="4"/>
  <c r="AW76" i="4"/>
  <c r="AV76" i="4"/>
  <c r="AU76" i="4"/>
  <c r="AT76" i="4"/>
  <c r="AS76" i="4"/>
  <c r="AR76" i="4"/>
  <c r="AZ76" i="4"/>
  <c r="AW125" i="4"/>
  <c r="AV125" i="4"/>
  <c r="AU125" i="4"/>
  <c r="AT125" i="4"/>
  <c r="AS125" i="4"/>
  <c r="AR125" i="4"/>
  <c r="AX125" i="4"/>
  <c r="AY125" i="4"/>
  <c r="AZ125" i="4"/>
  <c r="AY61" i="4"/>
  <c r="AX61" i="4"/>
  <c r="AW61" i="4"/>
  <c r="AV61" i="4"/>
  <c r="AU61" i="4"/>
  <c r="AT61" i="4"/>
  <c r="AS61" i="4"/>
  <c r="AR61" i="4"/>
  <c r="AZ61" i="4"/>
  <c r="AZ21" i="4"/>
  <c r="AY21" i="4"/>
  <c r="AX21" i="4"/>
  <c r="AW21" i="4"/>
  <c r="AV21" i="4"/>
  <c r="AU21" i="4"/>
  <c r="AT21" i="4"/>
  <c r="AS21" i="4"/>
  <c r="AR21" i="4"/>
  <c r="V34" i="2"/>
  <c r="AT269" i="3"/>
  <c r="AS269" i="3" s="1"/>
  <c r="AR269" i="3" s="1"/>
  <c r="AQ269" i="3" s="1"/>
  <c r="AP269" i="3" s="1"/>
  <c r="AO269" i="3" s="1"/>
  <c r="AN269" i="3" s="1"/>
  <c r="AM269" i="3" s="1"/>
  <c r="AL269" i="3" s="1"/>
  <c r="AT224" i="3"/>
  <c r="AS224" i="3" s="1"/>
  <c r="AR224" i="3" s="1"/>
  <c r="AQ224" i="3" s="1"/>
  <c r="AP224" i="3" s="1"/>
  <c r="AO224" i="3"/>
  <c r="AN224" i="3" s="1"/>
  <c r="AM224" i="3" s="1"/>
  <c r="AL224" i="3" s="1"/>
  <c r="AT163" i="3"/>
  <c r="AS163" i="3" s="1"/>
  <c r="AR163" i="3" s="1"/>
  <c r="AQ163" i="3" s="1"/>
  <c r="AP163" i="3" s="1"/>
  <c r="AO163" i="3" s="1"/>
  <c r="AN163" i="3" s="1"/>
  <c r="AM163" i="3" s="1"/>
  <c r="AL163" i="3" s="1"/>
  <c r="BK157" i="3"/>
  <c r="BJ157" i="3"/>
  <c r="BI157" i="3"/>
  <c r="BH157" i="3"/>
  <c r="BG157" i="3"/>
  <c r="BF157" i="3"/>
  <c r="BE157" i="3"/>
  <c r="BD157" i="3"/>
  <c r="BC157" i="3"/>
  <c r="BI89" i="3"/>
  <c r="BH89" i="3"/>
  <c r="BG89" i="3"/>
  <c r="BF89" i="3"/>
  <c r="BE89" i="3"/>
  <c r="BD89" i="3"/>
  <c r="BC89" i="3"/>
  <c r="BK89" i="3"/>
  <c r="BJ89" i="3"/>
  <c r="AT66" i="3"/>
  <c r="AS66" i="3" s="1"/>
  <c r="AR66" i="3" s="1"/>
  <c r="AQ66" i="3" s="1"/>
  <c r="AP66" i="3" s="1"/>
  <c r="AO66" i="3" s="1"/>
  <c r="AN66" i="3" s="1"/>
  <c r="AM66" i="3" s="1"/>
  <c r="AL66" i="3" s="1"/>
  <c r="AJ66" i="3" s="1"/>
  <c r="BK116" i="3"/>
  <c r="BJ116" i="3"/>
  <c r="BI116" i="3"/>
  <c r="BH116" i="3"/>
  <c r="BG116" i="3"/>
  <c r="BF116" i="3"/>
  <c r="BE116" i="3"/>
  <c r="BD116" i="3"/>
  <c r="BC116" i="3"/>
  <c r="AZ264" i="4"/>
  <c r="AY264" i="4"/>
  <c r="AX264" i="4"/>
  <c r="AW264" i="4"/>
  <c r="AV264" i="4"/>
  <c r="AU264" i="4"/>
  <c r="AT264" i="4"/>
  <c r="AS264" i="4"/>
  <c r="AR264" i="4"/>
  <c r="AZ233" i="4"/>
  <c r="AY233" i="4"/>
  <c r="AX233" i="4"/>
  <c r="AW233" i="4"/>
  <c r="AV233" i="4"/>
  <c r="AU233" i="4"/>
  <c r="AT233" i="4"/>
  <c r="AS233" i="4"/>
  <c r="AR233" i="4"/>
  <c r="AZ155" i="4"/>
  <c r="AY155" i="4"/>
  <c r="AX155" i="4"/>
  <c r="AW155" i="4"/>
  <c r="AV155" i="4"/>
  <c r="AU155" i="4"/>
  <c r="AT155" i="4"/>
  <c r="AS155" i="4"/>
  <c r="AR155" i="4"/>
  <c r="AZ91" i="4"/>
  <c r="AY91" i="4"/>
  <c r="AX91" i="4"/>
  <c r="AW91" i="4"/>
  <c r="AV91" i="4"/>
  <c r="AU91" i="4"/>
  <c r="AT91" i="4"/>
  <c r="AS91" i="4"/>
  <c r="AR91" i="4"/>
  <c r="AY88" i="4"/>
  <c r="AX88" i="4"/>
  <c r="AW88" i="4"/>
  <c r="AV88" i="4"/>
  <c r="AU88" i="4"/>
  <c r="AT88" i="4"/>
  <c r="AS88" i="4"/>
  <c r="AR88" i="4"/>
  <c r="AZ88" i="4"/>
  <c r="AT244" i="3"/>
  <c r="AS244" i="3" s="1"/>
  <c r="AR244" i="3" s="1"/>
  <c r="AQ244" i="3" s="1"/>
  <c r="AP244" i="3" s="1"/>
  <c r="AO244" i="3" s="1"/>
  <c r="AN244" i="3" s="1"/>
  <c r="AM244" i="3" s="1"/>
  <c r="AL244" i="3" s="1"/>
  <c r="AT266" i="3"/>
  <c r="AT234" i="3"/>
  <c r="AS234" i="3" s="1"/>
  <c r="AR234" i="3" s="1"/>
  <c r="AQ234" i="3" s="1"/>
  <c r="AP234" i="3" s="1"/>
  <c r="AO234" i="3" s="1"/>
  <c r="AN234" i="3" s="1"/>
  <c r="AM234" i="3" s="1"/>
  <c r="AL234" i="3" s="1"/>
  <c r="AT239" i="3"/>
  <c r="AS239" i="3" s="1"/>
  <c r="AR239" i="3" s="1"/>
  <c r="AQ239" i="3" s="1"/>
  <c r="AP239" i="3" s="1"/>
  <c r="AO239" i="3" s="1"/>
  <c r="AN239" i="3" s="1"/>
  <c r="AM239" i="3" s="1"/>
  <c r="AL239" i="3" s="1"/>
  <c r="AQ208" i="3"/>
  <c r="AP208" i="3" s="1"/>
  <c r="AO208" i="3" s="1"/>
  <c r="AN208" i="3" s="1"/>
  <c r="AM208" i="3" s="1"/>
  <c r="AL208" i="3" s="1"/>
  <c r="AT208" i="3"/>
  <c r="AS208" i="3" s="1"/>
  <c r="AR208" i="3" s="1"/>
  <c r="AT172" i="3"/>
  <c r="AS172" i="3" s="1"/>
  <c r="AR172" i="3" s="1"/>
  <c r="AQ172" i="3" s="1"/>
  <c r="AP172" i="3" s="1"/>
  <c r="AO172" i="3" s="1"/>
  <c r="AN172" i="3" s="1"/>
  <c r="AM172" i="3" s="1"/>
  <c r="AL172" i="3" s="1"/>
  <c r="AK172" i="3" s="1"/>
  <c r="AT225" i="3"/>
  <c r="AS225" i="3" s="1"/>
  <c r="AR225" i="3" s="1"/>
  <c r="AQ225" i="3" s="1"/>
  <c r="AP225" i="3" s="1"/>
  <c r="AO225" i="3" s="1"/>
  <c r="AN225" i="3" s="1"/>
  <c r="AM225" i="3" s="1"/>
  <c r="AL225" i="3" s="1"/>
  <c r="AT144" i="3"/>
  <c r="AS144" i="3"/>
  <c r="AR144" i="3" s="1"/>
  <c r="AQ144" i="3" s="1"/>
  <c r="AP144" i="3" s="1"/>
  <c r="AO144" i="3" s="1"/>
  <c r="AN144" i="3" s="1"/>
  <c r="AM144" i="3" s="1"/>
  <c r="AL144" i="3" s="1"/>
  <c r="AT218" i="3"/>
  <c r="AS218" i="3" s="1"/>
  <c r="AR218" i="3" s="1"/>
  <c r="AQ218" i="3" s="1"/>
  <c r="AP218" i="3" s="1"/>
  <c r="AO218" i="3" s="1"/>
  <c r="AN218" i="3" s="1"/>
  <c r="AM218" i="3" s="1"/>
  <c r="AL218" i="3" s="1"/>
  <c r="BK146" i="3"/>
  <c r="BJ146" i="3"/>
  <c r="BI146" i="3"/>
  <c r="BH146" i="3"/>
  <c r="BG146" i="3"/>
  <c r="BF146" i="3"/>
  <c r="BE146" i="3"/>
  <c r="BD146" i="3"/>
  <c r="BC146" i="3"/>
  <c r="BB146" i="3"/>
  <c r="AT134" i="3"/>
  <c r="AS134" i="3" s="1"/>
  <c r="AR134" i="3" s="1"/>
  <c r="AQ134" i="3" s="1"/>
  <c r="AP134" i="3" s="1"/>
  <c r="AO134" i="3" s="1"/>
  <c r="AN134" i="3" s="1"/>
  <c r="AM134" i="3" s="1"/>
  <c r="AL134" i="3" s="1"/>
  <c r="AJ134" i="3" s="1"/>
  <c r="AT133" i="3"/>
  <c r="AS133" i="3" s="1"/>
  <c r="AR133" i="3" s="1"/>
  <c r="AQ133" i="3" s="1"/>
  <c r="AP133" i="3" s="1"/>
  <c r="AO133" i="3" s="1"/>
  <c r="AN133" i="3" s="1"/>
  <c r="AM133" i="3" s="1"/>
  <c r="AL133" i="3" s="1"/>
  <c r="BK133" i="3"/>
  <c r="BJ133" i="3"/>
  <c r="BI133" i="3"/>
  <c r="BH133" i="3"/>
  <c r="BG133" i="3"/>
  <c r="BF133" i="3"/>
  <c r="BE133" i="3"/>
  <c r="BD133" i="3"/>
  <c r="BC133" i="3"/>
  <c r="BK162" i="3"/>
  <c r="BJ162" i="3"/>
  <c r="BI162" i="3"/>
  <c r="BH162" i="3"/>
  <c r="BG162" i="3"/>
  <c r="BF162" i="3"/>
  <c r="BE162" i="3"/>
  <c r="BD162" i="3"/>
  <c r="BC162" i="3"/>
  <c r="BK95" i="3"/>
  <c r="BJ95" i="3"/>
  <c r="BI95" i="3"/>
  <c r="BH95" i="3"/>
  <c r="BG95" i="3"/>
  <c r="BF95" i="3"/>
  <c r="BE95" i="3"/>
  <c r="BD95" i="3"/>
  <c r="BC95" i="3"/>
  <c r="AT24" i="3"/>
  <c r="AS24" i="3" s="1"/>
  <c r="AR24" i="3" s="1"/>
  <c r="AQ24" i="3" s="1"/>
  <c r="AP24" i="3" s="1"/>
  <c r="AO24" i="3" s="1"/>
  <c r="AN24" i="3" s="1"/>
  <c r="AM24" i="3" s="1"/>
  <c r="AL24" i="3" s="1"/>
  <c r="BK70" i="3"/>
  <c r="BJ70" i="3"/>
  <c r="BI70" i="3"/>
  <c r="BH70" i="3"/>
  <c r="BG70" i="3"/>
  <c r="BF70" i="3"/>
  <c r="BE70" i="3"/>
  <c r="BD70" i="3"/>
  <c r="BC70" i="3"/>
  <c r="BA70" i="3"/>
  <c r="AT56" i="3"/>
  <c r="AS56" i="3"/>
  <c r="AR56" i="3" s="1"/>
  <c r="AQ56" i="3" s="1"/>
  <c r="AP56" i="3" s="1"/>
  <c r="AO56" i="3" s="1"/>
  <c r="AN56" i="3" s="1"/>
  <c r="AM56" i="3" s="1"/>
  <c r="AL56" i="3" s="1"/>
  <c r="BK56" i="3"/>
  <c r="BJ56" i="3"/>
  <c r="BI56" i="3"/>
  <c r="BH56" i="3"/>
  <c r="BG56" i="3"/>
  <c r="BF56" i="3"/>
  <c r="BE56" i="3"/>
  <c r="BD56" i="3"/>
  <c r="BC56" i="3"/>
  <c r="AT84" i="3"/>
  <c r="AS84" i="3" s="1"/>
  <c r="AR84" i="3" s="1"/>
  <c r="AQ84" i="3" s="1"/>
  <c r="AP84" i="3" s="1"/>
  <c r="AO84" i="3" s="1"/>
  <c r="AN84" i="3" s="1"/>
  <c r="AM84" i="3" s="1"/>
  <c r="AL84" i="3" s="1"/>
  <c r="BJ59" i="3"/>
  <c r="BI59" i="3"/>
  <c r="BH59" i="3"/>
  <c r="BG59" i="3"/>
  <c r="BF59" i="3"/>
  <c r="BE59" i="3"/>
  <c r="BD59" i="3"/>
  <c r="BC59" i="3"/>
  <c r="BK59" i="3"/>
  <c r="BK130" i="3"/>
  <c r="BJ130" i="3"/>
  <c r="BI130" i="3"/>
  <c r="BH130" i="3"/>
  <c r="BG130" i="3"/>
  <c r="BF130" i="3"/>
  <c r="BE130" i="3"/>
  <c r="BD130" i="3"/>
  <c r="BC130" i="3"/>
  <c r="AT110" i="3"/>
  <c r="AS110" i="3" s="1"/>
  <c r="AR110" i="3" s="1"/>
  <c r="AQ110" i="3" s="1"/>
  <c r="AP110" i="3" s="1"/>
  <c r="AO110" i="3" s="1"/>
  <c r="AN110" i="3" s="1"/>
  <c r="AM110" i="3" s="1"/>
  <c r="AL110" i="3" s="1"/>
  <c r="BJ124" i="3"/>
  <c r="BI124" i="3"/>
  <c r="BH124" i="3"/>
  <c r="BG124" i="3"/>
  <c r="BF124" i="3"/>
  <c r="BE124" i="3"/>
  <c r="BD124" i="3"/>
  <c r="BC124" i="3"/>
  <c r="BK124" i="3"/>
  <c r="BH39" i="3"/>
  <c r="BG39" i="3"/>
  <c r="BF39" i="3"/>
  <c r="BE39" i="3"/>
  <c r="BD39" i="3"/>
  <c r="BC39" i="3"/>
  <c r="BJ39" i="3"/>
  <c r="BI39" i="3"/>
  <c r="BK39" i="3"/>
  <c r="BC129" i="3"/>
  <c r="BA129" i="3"/>
  <c r="BK129" i="3"/>
  <c r="BJ129" i="3"/>
  <c r="BI129" i="3"/>
  <c r="BH129" i="3"/>
  <c r="BG129" i="3"/>
  <c r="BF129" i="3"/>
  <c r="BE129" i="3"/>
  <c r="BD129" i="3"/>
  <c r="AT22" i="3"/>
  <c r="AS22" i="3" s="1"/>
  <c r="AR22" i="3" s="1"/>
  <c r="AQ22" i="3" s="1"/>
  <c r="AP22" i="3" s="1"/>
  <c r="AO22" i="3" s="1"/>
  <c r="AN22" i="3" s="1"/>
  <c r="AM22" i="3" s="1"/>
  <c r="AL22" i="3" s="1"/>
  <c r="AJ22" i="3" s="1"/>
  <c r="BI119" i="3"/>
  <c r="BH119" i="3"/>
  <c r="BG119" i="3"/>
  <c r="BF119" i="3"/>
  <c r="BE119" i="3"/>
  <c r="BD119" i="3"/>
  <c r="BC119" i="3"/>
  <c r="BK119" i="3"/>
  <c r="BJ119" i="3"/>
  <c r="BK120" i="3"/>
  <c r="BJ120" i="3"/>
  <c r="BI120" i="3"/>
  <c r="BH120" i="3"/>
  <c r="BG120" i="3"/>
  <c r="BF120" i="3"/>
  <c r="BE120" i="3"/>
  <c r="BD120" i="3"/>
  <c r="BC120" i="3"/>
  <c r="BK113" i="3"/>
  <c r="BJ113" i="3"/>
  <c r="BI113" i="3"/>
  <c r="BH113" i="3"/>
  <c r="BG113" i="3"/>
  <c r="BF113" i="3"/>
  <c r="BE113" i="3"/>
  <c r="BD113" i="3"/>
  <c r="BC113" i="3"/>
  <c r="BK121" i="3"/>
  <c r="BJ121" i="3"/>
  <c r="BI121" i="3"/>
  <c r="BH121" i="3"/>
  <c r="BG121" i="3"/>
  <c r="BF121" i="3"/>
  <c r="BE121" i="3"/>
  <c r="BD121" i="3"/>
  <c r="BC121" i="3"/>
  <c r="AT35" i="3"/>
  <c r="AS35" i="3" s="1"/>
  <c r="AR35" i="3" s="1"/>
  <c r="AQ35" i="3" s="1"/>
  <c r="AP35" i="3" s="1"/>
  <c r="AO35" i="3" s="1"/>
  <c r="AN35" i="3" s="1"/>
  <c r="AM35" i="3" s="1"/>
  <c r="AL35" i="3" s="1"/>
  <c r="AJ35" i="3" s="1"/>
  <c r="AT112" i="3"/>
  <c r="AS112" i="3" s="1"/>
  <c r="AR112" i="3" s="1"/>
  <c r="AQ112" i="3" s="1"/>
  <c r="AP112" i="3" s="1"/>
  <c r="AO112" i="3" s="1"/>
  <c r="AN112" i="3" s="1"/>
  <c r="AM112" i="3" s="1"/>
  <c r="AL112" i="3" s="1"/>
  <c r="BK37" i="3"/>
  <c r="BJ37" i="3"/>
  <c r="BI37" i="3"/>
  <c r="BH37" i="3"/>
  <c r="BG37" i="3"/>
  <c r="BF37" i="3"/>
  <c r="BE37" i="3"/>
  <c r="BD37" i="3"/>
  <c r="BC37" i="3"/>
  <c r="BK31" i="3"/>
  <c r="BJ31" i="3"/>
  <c r="BI31" i="3"/>
  <c r="BH31" i="3"/>
  <c r="BG31" i="3"/>
  <c r="BF31" i="3"/>
  <c r="BE31" i="3"/>
  <c r="BD31" i="3"/>
  <c r="BC31" i="3"/>
  <c r="BK7" i="3"/>
  <c r="BJ7" i="3"/>
  <c r="BI7" i="3"/>
  <c r="BH7" i="3"/>
  <c r="BG7" i="3"/>
  <c r="BF7" i="3"/>
  <c r="BE7" i="3"/>
  <c r="BD7" i="3"/>
  <c r="BC7" i="3"/>
  <c r="J19" i="4"/>
  <c r="AZ218" i="4"/>
  <c r="AY218" i="4"/>
  <c r="AX218" i="4"/>
  <c r="AW218" i="4"/>
  <c r="AV218" i="4"/>
  <c r="AU218" i="4"/>
  <c r="AT218" i="4"/>
  <c r="AS218" i="4"/>
  <c r="AR218" i="4"/>
  <c r="AZ98" i="4"/>
  <c r="AY98" i="4"/>
  <c r="AX98" i="4"/>
  <c r="AW98" i="4"/>
  <c r="AV98" i="4"/>
  <c r="AU98" i="4"/>
  <c r="AT98" i="4"/>
  <c r="AS98" i="4"/>
  <c r="AR98" i="4"/>
  <c r="AZ130" i="4"/>
  <c r="AY130" i="4"/>
  <c r="AX130" i="4"/>
  <c r="AW130" i="4"/>
  <c r="AV130" i="4"/>
  <c r="AU130" i="4"/>
  <c r="AT130" i="4"/>
  <c r="AS130" i="4"/>
  <c r="AR130" i="4"/>
  <c r="AZ257" i="4"/>
  <c r="AY257" i="4"/>
  <c r="AX257" i="4"/>
  <c r="AW257" i="4"/>
  <c r="AV257" i="4"/>
  <c r="AU257" i="4"/>
  <c r="AT257" i="4"/>
  <c r="AS257" i="4"/>
  <c r="AR257" i="4"/>
  <c r="AZ252" i="4"/>
  <c r="AY252" i="4"/>
  <c r="AX252" i="4"/>
  <c r="AW252" i="4"/>
  <c r="AV252" i="4"/>
  <c r="AU252" i="4"/>
  <c r="AT252" i="4"/>
  <c r="AS252" i="4"/>
  <c r="AR252" i="4"/>
  <c r="AZ279" i="4"/>
  <c r="AY279" i="4"/>
  <c r="AX279" i="4"/>
  <c r="AW279" i="4"/>
  <c r="AV279" i="4"/>
  <c r="AU279" i="4"/>
  <c r="AT279" i="4"/>
  <c r="AS279" i="4"/>
  <c r="AR279" i="4"/>
  <c r="AZ261" i="4"/>
  <c r="AY261" i="4"/>
  <c r="AX261" i="4"/>
  <c r="AW261" i="4"/>
  <c r="AV261" i="4"/>
  <c r="AU261" i="4"/>
  <c r="AT261" i="4"/>
  <c r="AS261" i="4"/>
  <c r="AR261" i="4"/>
  <c r="AZ278" i="4"/>
  <c r="AY278" i="4"/>
  <c r="AX278" i="4"/>
  <c r="AW278" i="4"/>
  <c r="AV278" i="4"/>
  <c r="AU278" i="4"/>
  <c r="AT278" i="4"/>
  <c r="AS278" i="4"/>
  <c r="AR278" i="4"/>
  <c r="AZ148" i="4"/>
  <c r="AY148" i="4"/>
  <c r="AX148" i="4"/>
  <c r="AW148" i="4"/>
  <c r="AV148" i="4"/>
  <c r="AU148" i="4"/>
  <c r="AT148" i="4"/>
  <c r="AS148" i="4"/>
  <c r="AR148" i="4"/>
  <c r="AX227" i="4"/>
  <c r="AW227" i="4"/>
  <c r="AV227" i="4"/>
  <c r="AU227" i="4"/>
  <c r="AT227" i="4"/>
  <c r="AS227" i="4"/>
  <c r="AR227" i="4"/>
  <c r="AY227" i="4"/>
  <c r="AZ227" i="4"/>
  <c r="AZ217" i="4"/>
  <c r="AY217" i="4"/>
  <c r="AX217" i="4"/>
  <c r="AW217" i="4"/>
  <c r="AV217" i="4"/>
  <c r="AU217" i="4"/>
  <c r="AT217" i="4"/>
  <c r="AS217" i="4"/>
  <c r="AR217" i="4"/>
  <c r="AZ150" i="4"/>
  <c r="AX150" i="4"/>
  <c r="AW150" i="4"/>
  <c r="AV150" i="4"/>
  <c r="AU150" i="4"/>
  <c r="AT150" i="4"/>
  <c r="AS150" i="4"/>
  <c r="AR150" i="4"/>
  <c r="AY150" i="4"/>
  <c r="AY184" i="4"/>
  <c r="AX184" i="4"/>
  <c r="AW184" i="4"/>
  <c r="AV184" i="4"/>
  <c r="AU184" i="4"/>
  <c r="AT184" i="4"/>
  <c r="AS184" i="4"/>
  <c r="AR184" i="4"/>
  <c r="AZ184" i="4"/>
  <c r="AY207" i="4"/>
  <c r="AX207" i="4"/>
  <c r="AW207" i="4"/>
  <c r="AV207" i="4"/>
  <c r="AU207" i="4"/>
  <c r="AT207" i="4"/>
  <c r="AS207" i="4"/>
  <c r="AR207" i="4"/>
  <c r="AZ207" i="4"/>
  <c r="AY79" i="4"/>
  <c r="AW79" i="4"/>
  <c r="AV79" i="4"/>
  <c r="AU79" i="4"/>
  <c r="AT79" i="4"/>
  <c r="AS79" i="4"/>
  <c r="AR79" i="4"/>
  <c r="AX79" i="4"/>
  <c r="AZ79" i="4"/>
  <c r="AZ232" i="4"/>
  <c r="AY232" i="4"/>
  <c r="AX232" i="4"/>
  <c r="AW232" i="4"/>
  <c r="AV232" i="4"/>
  <c r="AU232" i="4"/>
  <c r="AT232" i="4"/>
  <c r="AS232" i="4"/>
  <c r="AR232" i="4"/>
  <c r="AY188" i="4"/>
  <c r="AZ188" i="4"/>
  <c r="AX188" i="4"/>
  <c r="AW188" i="4"/>
  <c r="AV188" i="4"/>
  <c r="AU188" i="4"/>
  <c r="AT188" i="4"/>
  <c r="AS188" i="4"/>
  <c r="AR188" i="4"/>
  <c r="AY199" i="4"/>
  <c r="AZ199" i="4"/>
  <c r="AX199" i="4"/>
  <c r="AW199" i="4"/>
  <c r="AV199" i="4"/>
  <c r="AU199" i="4"/>
  <c r="AT199" i="4"/>
  <c r="AS199" i="4"/>
  <c r="AR199" i="4"/>
  <c r="AZ135" i="4"/>
  <c r="AY135" i="4"/>
  <c r="AX135" i="4"/>
  <c r="AW135" i="4"/>
  <c r="AV135" i="4"/>
  <c r="AU135" i="4"/>
  <c r="AT135" i="4"/>
  <c r="AS135" i="4"/>
  <c r="AR135" i="4"/>
  <c r="AZ112" i="4"/>
  <c r="AY112" i="4"/>
  <c r="AX112" i="4"/>
  <c r="AW112" i="4"/>
  <c r="AV112" i="4"/>
  <c r="AU112" i="4"/>
  <c r="AT112" i="4"/>
  <c r="AS112" i="4"/>
  <c r="AR112" i="4"/>
  <c r="AY185" i="4"/>
  <c r="AX185" i="4"/>
  <c r="AW185" i="4"/>
  <c r="AV185" i="4"/>
  <c r="AU185" i="4"/>
  <c r="AT185" i="4"/>
  <c r="AS185" i="4"/>
  <c r="AR185" i="4"/>
  <c r="AZ185" i="4"/>
  <c r="AZ153" i="4"/>
  <c r="AY153" i="4"/>
  <c r="AX153" i="4"/>
  <c r="AW153" i="4"/>
  <c r="AV153" i="4"/>
  <c r="AU153" i="4"/>
  <c r="AT153" i="4"/>
  <c r="AS153" i="4"/>
  <c r="AR153" i="4"/>
  <c r="AZ96" i="4"/>
  <c r="AY96" i="4"/>
  <c r="AX96" i="4"/>
  <c r="AW96" i="4"/>
  <c r="AV96" i="4"/>
  <c r="AU96" i="4"/>
  <c r="AT96" i="4"/>
  <c r="AS96" i="4"/>
  <c r="AR96" i="4"/>
  <c r="AY132" i="4"/>
  <c r="AX132" i="4"/>
  <c r="AW132" i="4"/>
  <c r="AV132" i="4"/>
  <c r="AU132" i="4"/>
  <c r="AT132" i="4"/>
  <c r="AS132" i="4"/>
  <c r="AR132" i="4"/>
  <c r="AZ132" i="4"/>
  <c r="AZ40" i="4"/>
  <c r="AY40" i="4"/>
  <c r="AX40" i="4"/>
  <c r="AW40" i="4"/>
  <c r="AV40" i="4"/>
  <c r="AU40" i="4"/>
  <c r="AT40" i="4"/>
  <c r="AS40" i="4"/>
  <c r="AR40" i="4"/>
  <c r="AX31" i="4"/>
  <c r="AZ31" i="4"/>
  <c r="AY31" i="4"/>
  <c r="AW31" i="4"/>
  <c r="AV31" i="4"/>
  <c r="AU31" i="4"/>
  <c r="AT31" i="4"/>
  <c r="AS31" i="4"/>
  <c r="AR31" i="4"/>
  <c r="AZ23" i="4"/>
  <c r="AY23" i="4"/>
  <c r="AX23" i="4"/>
  <c r="AW23" i="4"/>
  <c r="AV23" i="4"/>
  <c r="AU23" i="4"/>
  <c r="AT23" i="4"/>
  <c r="AS23" i="4"/>
  <c r="AR23" i="4"/>
  <c r="AZ82" i="4"/>
  <c r="AY82" i="4"/>
  <c r="AX82" i="4"/>
  <c r="AW82" i="4"/>
  <c r="AV82" i="4"/>
  <c r="AU82" i="4"/>
  <c r="AT82" i="4"/>
  <c r="AS82" i="4"/>
  <c r="AR82" i="4"/>
  <c r="AZ122" i="4"/>
  <c r="AY122" i="4"/>
  <c r="AX122" i="4"/>
  <c r="AW122" i="4"/>
  <c r="AV122" i="4"/>
  <c r="AU122" i="4"/>
  <c r="AT122" i="4"/>
  <c r="AS122" i="4"/>
  <c r="AR122" i="4"/>
  <c r="AY46" i="4"/>
  <c r="AX46" i="4"/>
  <c r="AW46" i="4"/>
  <c r="AV46" i="4"/>
  <c r="AU46" i="4"/>
  <c r="AT46" i="4"/>
  <c r="AS46" i="4"/>
  <c r="AR46" i="4"/>
  <c r="AZ46" i="4"/>
  <c r="AZ68" i="4"/>
  <c r="AY68" i="4"/>
  <c r="AX68" i="4"/>
  <c r="AW68" i="4"/>
  <c r="AV68" i="4"/>
  <c r="AU68" i="4"/>
  <c r="AT68" i="4"/>
  <c r="AS68" i="4"/>
  <c r="AR68" i="4"/>
  <c r="AY117" i="4"/>
  <c r="AX117" i="4"/>
  <c r="AW117" i="4"/>
  <c r="AV117" i="4"/>
  <c r="AU117" i="4"/>
  <c r="AT117" i="4"/>
  <c r="AS117" i="4"/>
  <c r="AR117" i="4"/>
  <c r="AZ117" i="4"/>
  <c r="AZ44" i="4"/>
  <c r="AY44" i="4"/>
  <c r="AX44" i="4"/>
  <c r="AW44" i="4"/>
  <c r="AV44" i="4"/>
  <c r="AU44" i="4"/>
  <c r="AT44" i="4"/>
  <c r="AS44" i="4"/>
  <c r="AR44" i="4"/>
  <c r="AY32" i="4"/>
  <c r="AX32" i="4"/>
  <c r="AW32" i="4"/>
  <c r="AV32" i="4"/>
  <c r="AU32" i="4"/>
  <c r="AT32" i="4"/>
  <c r="AS32" i="4"/>
  <c r="AR32" i="4"/>
  <c r="AZ32" i="4"/>
  <c r="AT202" i="3"/>
  <c r="AS202" i="3" s="1"/>
  <c r="AR202" i="3" s="1"/>
  <c r="AQ202" i="3" s="1"/>
  <c r="AP202" i="3" s="1"/>
  <c r="AO202" i="3" s="1"/>
  <c r="AN202" i="3" s="1"/>
  <c r="AM202" i="3" s="1"/>
  <c r="AL202" i="3" s="1"/>
  <c r="BK150" i="3"/>
  <c r="BJ150" i="3"/>
  <c r="BI150" i="3"/>
  <c r="BH150" i="3"/>
  <c r="BG150" i="3"/>
  <c r="BF150" i="3"/>
  <c r="BE150" i="3"/>
  <c r="BD150" i="3"/>
  <c r="BC150" i="3"/>
  <c r="BI167" i="3"/>
  <c r="BH167" i="3"/>
  <c r="BG167" i="3"/>
  <c r="BF167" i="3"/>
  <c r="BE167" i="3"/>
  <c r="BD167" i="3"/>
  <c r="BC167" i="3"/>
  <c r="BA167" i="3"/>
  <c r="BJ167" i="3"/>
  <c r="BK167" i="3"/>
  <c r="AT45" i="3"/>
  <c r="AS45" i="3" s="1"/>
  <c r="AR45" i="3" s="1"/>
  <c r="AQ45" i="3" s="1"/>
  <c r="AP45" i="3" s="1"/>
  <c r="AO45" i="3" s="1"/>
  <c r="AN45" i="3" s="1"/>
  <c r="AM45" i="3" s="1"/>
  <c r="AL45" i="3" s="1"/>
  <c r="BH67" i="3"/>
  <c r="BG67" i="3"/>
  <c r="BF67" i="3"/>
  <c r="BE67" i="3"/>
  <c r="BD67" i="3"/>
  <c r="BC67" i="3"/>
  <c r="BJ67" i="3"/>
  <c r="BI67" i="3"/>
  <c r="BK67" i="3"/>
  <c r="BK126" i="3"/>
  <c r="BJ126" i="3"/>
  <c r="BI126" i="3"/>
  <c r="BH126" i="3"/>
  <c r="BG126" i="3"/>
  <c r="BF126" i="3"/>
  <c r="BE126" i="3"/>
  <c r="BD126" i="3"/>
  <c r="BC126" i="3"/>
  <c r="BJ23" i="3"/>
  <c r="BI23" i="3"/>
  <c r="BH23" i="3"/>
  <c r="BG23" i="3"/>
  <c r="BF23" i="3"/>
  <c r="BE23" i="3"/>
  <c r="BD23" i="3"/>
  <c r="BC23" i="3"/>
  <c r="BK23" i="3"/>
  <c r="AX171" i="4"/>
  <c r="AW171" i="4"/>
  <c r="AV171" i="4"/>
  <c r="AU171" i="4"/>
  <c r="AT171" i="4"/>
  <c r="AS171" i="4"/>
  <c r="AR171" i="4"/>
  <c r="AY171" i="4"/>
  <c r="AZ171" i="4"/>
  <c r="AZ251" i="4"/>
  <c r="AY251" i="4"/>
  <c r="AX251" i="4"/>
  <c r="AW251" i="4"/>
  <c r="AV251" i="4"/>
  <c r="AU251" i="4"/>
  <c r="AT251" i="4"/>
  <c r="AS251" i="4"/>
  <c r="AR251" i="4"/>
  <c r="AZ170" i="4"/>
  <c r="AY170" i="4"/>
  <c r="AX170" i="4"/>
  <c r="AW170" i="4"/>
  <c r="AV170" i="4"/>
  <c r="AU170" i="4"/>
  <c r="AT170" i="4"/>
  <c r="AS170" i="4"/>
  <c r="AR170" i="4"/>
  <c r="AZ169" i="4"/>
  <c r="AY169" i="4"/>
  <c r="AX169" i="4"/>
  <c r="AW169" i="4"/>
  <c r="AV169" i="4"/>
  <c r="AU169" i="4"/>
  <c r="AT169" i="4"/>
  <c r="AS169" i="4"/>
  <c r="AR169" i="4"/>
  <c r="AZ81" i="4"/>
  <c r="AY81" i="4"/>
  <c r="AX81" i="4"/>
  <c r="AW81" i="4"/>
  <c r="AV81" i="4"/>
  <c r="AU81" i="4"/>
  <c r="AT81" i="4"/>
  <c r="AS81" i="4"/>
  <c r="AR81" i="4"/>
  <c r="AX25" i="4"/>
  <c r="AW25" i="4"/>
  <c r="AV25" i="4"/>
  <c r="AU25" i="4"/>
  <c r="AT25" i="4"/>
  <c r="AS25" i="4"/>
  <c r="AR25" i="4"/>
  <c r="AZ25" i="4"/>
  <c r="AY25" i="4"/>
  <c r="BH2" i="3"/>
  <c r="BG2" i="3"/>
  <c r="BF2" i="3"/>
  <c r="BE2" i="3"/>
  <c r="BD2" i="3"/>
  <c r="BC2" i="3"/>
  <c r="BI2" i="3"/>
  <c r="BJ2" i="3"/>
  <c r="BK2" i="3"/>
  <c r="AT246" i="3"/>
  <c r="AS246" i="3" s="1"/>
  <c r="AR246" i="3" s="1"/>
  <c r="AQ246" i="3" s="1"/>
  <c r="AP246" i="3" s="1"/>
  <c r="AO246" i="3" s="1"/>
  <c r="AN246" i="3" s="1"/>
  <c r="AM246" i="3" s="1"/>
  <c r="AL246" i="3" s="1"/>
  <c r="AJ246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S255" i="3"/>
  <c r="AR255" i="3" s="1"/>
  <c r="AQ255" i="3" s="1"/>
  <c r="AP255" i="3" s="1"/>
  <c r="AO255" i="3" s="1"/>
  <c r="AN255" i="3" s="1"/>
  <c r="AM255" i="3" s="1"/>
  <c r="AL255" i="3" s="1"/>
  <c r="AK255" i="3" s="1"/>
  <c r="AT255" i="3"/>
  <c r="AT250" i="3"/>
  <c r="AS250" i="3" s="1"/>
  <c r="AR250" i="3" s="1"/>
  <c r="AQ250" i="3" s="1"/>
  <c r="AP250" i="3" s="1"/>
  <c r="AO250" i="3" s="1"/>
  <c r="AN250" i="3" s="1"/>
  <c r="AM250" i="3" s="1"/>
  <c r="AL250" i="3" s="1"/>
  <c r="AT165" i="3"/>
  <c r="AS165" i="3" s="1"/>
  <c r="AR165" i="3" s="1"/>
  <c r="AQ165" i="3" s="1"/>
  <c r="AP165" i="3" s="1"/>
  <c r="AO165" i="3" s="1"/>
  <c r="AN165" i="3" s="1"/>
  <c r="AM165" i="3" s="1"/>
  <c r="AL165" i="3" s="1"/>
  <c r="AI165" i="3" s="1"/>
  <c r="AT188" i="3"/>
  <c r="AS188" i="3" s="1"/>
  <c r="AR188" i="3" s="1"/>
  <c r="AQ188" i="3" s="1"/>
  <c r="AP188" i="3" s="1"/>
  <c r="AO188" i="3" s="1"/>
  <c r="AN188" i="3" s="1"/>
  <c r="AM188" i="3" s="1"/>
  <c r="AL188" i="3" s="1"/>
  <c r="BJ134" i="3"/>
  <c r="BI134" i="3"/>
  <c r="BH134" i="3"/>
  <c r="BG134" i="3"/>
  <c r="BF134" i="3"/>
  <c r="BE134" i="3"/>
  <c r="BD134" i="3"/>
  <c r="BC134" i="3"/>
  <c r="BK134" i="3"/>
  <c r="AT214" i="3"/>
  <c r="AS214" i="3" s="1"/>
  <c r="AR214" i="3" s="1"/>
  <c r="AQ214" i="3" s="1"/>
  <c r="AP214" i="3" s="1"/>
  <c r="AO214" i="3" s="1"/>
  <c r="AN214" i="3" s="1"/>
  <c r="AM214" i="3" s="1"/>
  <c r="AL214" i="3" s="1"/>
  <c r="AT181" i="3"/>
  <c r="AS181" i="3" s="1"/>
  <c r="AR181" i="3" s="1"/>
  <c r="AQ181" i="3" s="1"/>
  <c r="AP181" i="3" s="1"/>
  <c r="AO181" i="3" s="1"/>
  <c r="BJ148" i="3"/>
  <c r="BI148" i="3"/>
  <c r="BH148" i="3"/>
  <c r="BG148" i="3"/>
  <c r="BF148" i="3"/>
  <c r="BE148" i="3"/>
  <c r="BD148" i="3"/>
  <c r="BC148" i="3"/>
  <c r="BK148" i="3"/>
  <c r="AP170" i="3"/>
  <c r="AO170" i="3" s="1"/>
  <c r="AN170" i="3" s="1"/>
  <c r="AM170" i="3" s="1"/>
  <c r="AL170" i="3" s="1"/>
  <c r="AK170" i="3" s="1"/>
  <c r="AT170" i="3"/>
  <c r="AS170" i="3" s="1"/>
  <c r="AR170" i="3" s="1"/>
  <c r="AQ170" i="3" s="1"/>
  <c r="BJ141" i="3"/>
  <c r="BI141" i="3"/>
  <c r="BH141" i="3"/>
  <c r="BG141" i="3"/>
  <c r="BF141" i="3"/>
  <c r="BE141" i="3"/>
  <c r="BD141" i="3"/>
  <c r="BC141" i="3"/>
  <c r="BK141" i="3"/>
  <c r="BK143" i="3"/>
  <c r="BJ143" i="3"/>
  <c r="BI143" i="3"/>
  <c r="BH143" i="3"/>
  <c r="BG143" i="3"/>
  <c r="BF143" i="3"/>
  <c r="BE143" i="3"/>
  <c r="BD143" i="3"/>
  <c r="BC143" i="3"/>
  <c r="BK147" i="3"/>
  <c r="BJ147" i="3"/>
  <c r="BI147" i="3"/>
  <c r="BH147" i="3"/>
  <c r="BG147" i="3"/>
  <c r="BF147" i="3"/>
  <c r="BE147" i="3"/>
  <c r="BD147" i="3"/>
  <c r="BC147" i="3"/>
  <c r="BK178" i="3"/>
  <c r="BJ178" i="3"/>
  <c r="BI178" i="3"/>
  <c r="BH178" i="3"/>
  <c r="BG178" i="3"/>
  <c r="BF178" i="3"/>
  <c r="BE178" i="3"/>
  <c r="BD178" i="3"/>
  <c r="BC178" i="3"/>
  <c r="BK149" i="3"/>
  <c r="BJ149" i="3"/>
  <c r="BI149" i="3"/>
  <c r="BH149" i="3"/>
  <c r="BG149" i="3"/>
  <c r="BF149" i="3"/>
  <c r="BE149" i="3"/>
  <c r="BD149" i="3"/>
  <c r="BC149" i="3"/>
  <c r="AT55" i="3"/>
  <c r="AS55" i="3" s="1"/>
  <c r="AR55" i="3" s="1"/>
  <c r="AQ55" i="3" s="1"/>
  <c r="AP55" i="3" s="1"/>
  <c r="AO55" i="3" s="1"/>
  <c r="AN55" i="3" s="1"/>
  <c r="AM55" i="3" s="1"/>
  <c r="AL55" i="3" s="1"/>
  <c r="BK91" i="3"/>
  <c r="BJ91" i="3"/>
  <c r="BI91" i="3"/>
  <c r="BH91" i="3"/>
  <c r="BG91" i="3"/>
  <c r="BF91" i="3"/>
  <c r="BE91" i="3"/>
  <c r="BD91" i="3"/>
  <c r="BC91" i="3"/>
  <c r="AT25" i="3"/>
  <c r="AS25" i="3" s="1"/>
  <c r="AR25" i="3" s="1"/>
  <c r="AQ25" i="3" s="1"/>
  <c r="AP25" i="3" s="1"/>
  <c r="AO25" i="3" s="1"/>
  <c r="AN25" i="3" s="1"/>
  <c r="AM25" i="3" s="1"/>
  <c r="AL25" i="3" s="1"/>
  <c r="BK41" i="3"/>
  <c r="BJ41" i="3"/>
  <c r="BI41" i="3"/>
  <c r="BH41" i="3"/>
  <c r="BG41" i="3"/>
  <c r="BF41" i="3"/>
  <c r="BE41" i="3"/>
  <c r="BD41" i="3"/>
  <c r="BC41" i="3"/>
  <c r="BB41" i="3"/>
  <c r="BK75" i="3"/>
  <c r="BJ75" i="3"/>
  <c r="BI75" i="3"/>
  <c r="BH75" i="3"/>
  <c r="BG75" i="3"/>
  <c r="BF75" i="3"/>
  <c r="BE75" i="3"/>
  <c r="BD75" i="3"/>
  <c r="BC75" i="3"/>
  <c r="BB75" i="3"/>
  <c r="AT76" i="3"/>
  <c r="AS76" i="3"/>
  <c r="AR76" i="3" s="1"/>
  <c r="AQ76" i="3" s="1"/>
  <c r="AP76" i="3" s="1"/>
  <c r="AO76" i="3" s="1"/>
  <c r="AN76" i="3" s="1"/>
  <c r="AM76" i="3" s="1"/>
  <c r="AL76" i="3" s="1"/>
  <c r="AT117" i="3"/>
  <c r="AS117" i="3" s="1"/>
  <c r="AR117" i="3" s="1"/>
  <c r="AQ117" i="3" s="1"/>
  <c r="AP117" i="3" s="1"/>
  <c r="AO117" i="3" s="1"/>
  <c r="AN117" i="3" s="1"/>
  <c r="AM117" i="3" s="1"/>
  <c r="AL117" i="3" s="1"/>
  <c r="AT39" i="3"/>
  <c r="AS39" i="3" s="1"/>
  <c r="AR39" i="3" s="1"/>
  <c r="AQ39" i="3" s="1"/>
  <c r="AP39" i="3" s="1"/>
  <c r="AO39" i="3" s="1"/>
  <c r="AN39" i="3" s="1"/>
  <c r="AM39" i="3" s="1"/>
  <c r="AL39" i="3" s="1"/>
  <c r="BK32" i="3"/>
  <c r="BJ32" i="3"/>
  <c r="BI32" i="3"/>
  <c r="BH32" i="3"/>
  <c r="BG32" i="3"/>
  <c r="BF32" i="3"/>
  <c r="BE32" i="3"/>
  <c r="BD32" i="3"/>
  <c r="BC32" i="3"/>
  <c r="AT121" i="3"/>
  <c r="AS121" i="3" s="1"/>
  <c r="AR121" i="3" s="1"/>
  <c r="AQ121" i="3" s="1"/>
  <c r="AP121" i="3" s="1"/>
  <c r="AO121" i="3" s="1"/>
  <c r="AN121" i="3" s="1"/>
  <c r="AM121" i="3" s="1"/>
  <c r="AL121" i="3" s="1"/>
  <c r="BK127" i="3"/>
  <c r="BJ127" i="3"/>
  <c r="BI127" i="3"/>
  <c r="BH127" i="3"/>
  <c r="BG127" i="3"/>
  <c r="BF127" i="3"/>
  <c r="BE127" i="3"/>
  <c r="BD127" i="3"/>
  <c r="BC127" i="3"/>
  <c r="AT115" i="3"/>
  <c r="AS115" i="3" s="1"/>
  <c r="AR115" i="3" s="1"/>
  <c r="AQ115" i="3" s="1"/>
  <c r="AP115" i="3" s="1"/>
  <c r="AO115" i="3" s="1"/>
  <c r="AN115" i="3" s="1"/>
  <c r="AM115" i="3" s="1"/>
  <c r="AL115" i="3" s="1"/>
  <c r="AK115" i="3" s="1"/>
  <c r="BK61" i="3"/>
  <c r="BJ61" i="3"/>
  <c r="BI61" i="3"/>
  <c r="BH61" i="3"/>
  <c r="BG61" i="3"/>
  <c r="BF61" i="3"/>
  <c r="BE61" i="3"/>
  <c r="BD61" i="3"/>
  <c r="BC61" i="3"/>
  <c r="BK122" i="3"/>
  <c r="BJ122" i="3"/>
  <c r="BI122" i="3"/>
  <c r="BH122" i="3"/>
  <c r="BG122" i="3"/>
  <c r="BF122" i="3"/>
  <c r="BE122" i="3"/>
  <c r="BD122" i="3"/>
  <c r="BC122" i="3"/>
  <c r="BB122" i="3"/>
  <c r="BK104" i="3"/>
  <c r="BJ104" i="3"/>
  <c r="BI104" i="3"/>
  <c r="BH104" i="3"/>
  <c r="BG104" i="3"/>
  <c r="BF104" i="3"/>
  <c r="BE104" i="3"/>
  <c r="BD104" i="3"/>
  <c r="BC104" i="3"/>
  <c r="AT126" i="3"/>
  <c r="AS126" i="3" s="1"/>
  <c r="AR126" i="3" s="1"/>
  <c r="AQ126" i="3" s="1"/>
  <c r="AP126" i="3" s="1"/>
  <c r="AO126" i="3" s="1"/>
  <c r="AN126" i="3" s="1"/>
  <c r="AM126" i="3" s="1"/>
  <c r="AL126" i="3" s="1"/>
  <c r="BK243" i="3"/>
  <c r="BJ243" i="3"/>
  <c r="BI243" i="3"/>
  <c r="BH243" i="3"/>
  <c r="BG243" i="3"/>
  <c r="BF243" i="3"/>
  <c r="BE243" i="3"/>
  <c r="BD243" i="3"/>
  <c r="BC243" i="3"/>
  <c r="BK36" i="3"/>
  <c r="BJ36" i="3"/>
  <c r="BI36" i="3"/>
  <c r="BH36" i="3"/>
  <c r="BG36" i="3"/>
  <c r="BF36" i="3"/>
  <c r="BE36" i="3"/>
  <c r="BD36" i="3"/>
  <c r="BC36" i="3"/>
  <c r="BJ48" i="3"/>
  <c r="BK48" i="3"/>
  <c r="BI48" i="3"/>
  <c r="BH48" i="3"/>
  <c r="BG48" i="3"/>
  <c r="BF48" i="3"/>
  <c r="BE48" i="3"/>
  <c r="BD48" i="3"/>
  <c r="BC48" i="3"/>
  <c r="BJ5" i="3"/>
  <c r="BI5" i="3"/>
  <c r="BH5" i="3"/>
  <c r="BG5" i="3"/>
  <c r="BF5" i="3"/>
  <c r="BE5" i="3"/>
  <c r="BD5" i="3"/>
  <c r="BC5" i="3"/>
  <c r="BK5" i="3"/>
  <c r="AZ274" i="4"/>
  <c r="AY274" i="4"/>
  <c r="AX274" i="4"/>
  <c r="AW274" i="4"/>
  <c r="AV274" i="4"/>
  <c r="AU274" i="4"/>
  <c r="AT274" i="4"/>
  <c r="AS274" i="4"/>
  <c r="AR274" i="4"/>
  <c r="AZ283" i="4"/>
  <c r="AY283" i="4"/>
  <c r="AX283" i="4"/>
  <c r="AW283" i="4"/>
  <c r="AV283" i="4"/>
  <c r="AU283" i="4"/>
  <c r="AT283" i="4"/>
  <c r="AS283" i="4"/>
  <c r="AR283" i="4"/>
  <c r="AZ236" i="4"/>
  <c r="AY236" i="4"/>
  <c r="AX236" i="4"/>
  <c r="AW236" i="4"/>
  <c r="AV236" i="4"/>
  <c r="AU236" i="4"/>
  <c r="AT236" i="4"/>
  <c r="AS236" i="4"/>
  <c r="AR236" i="4"/>
  <c r="AX250" i="4"/>
  <c r="AW250" i="4"/>
  <c r="AV250" i="4"/>
  <c r="AU250" i="4"/>
  <c r="AT250" i="4"/>
  <c r="AS250" i="4"/>
  <c r="AR250" i="4"/>
  <c r="AY250" i="4"/>
  <c r="AZ250" i="4"/>
  <c r="AZ245" i="4"/>
  <c r="AY245" i="4"/>
  <c r="AX245" i="4"/>
  <c r="AW245" i="4"/>
  <c r="AV245" i="4"/>
  <c r="AU245" i="4"/>
  <c r="AT245" i="4"/>
  <c r="AS245" i="4"/>
  <c r="AR245" i="4"/>
  <c r="AZ269" i="4"/>
  <c r="AY269" i="4"/>
  <c r="AX269" i="4"/>
  <c r="AW269" i="4"/>
  <c r="AV269" i="4"/>
  <c r="AU269" i="4"/>
  <c r="AT269" i="4"/>
  <c r="AS269" i="4"/>
  <c r="AR269" i="4"/>
  <c r="AZ256" i="4"/>
  <c r="AY256" i="4"/>
  <c r="AX256" i="4"/>
  <c r="AW256" i="4"/>
  <c r="AV256" i="4"/>
  <c r="AU256" i="4"/>
  <c r="AT256" i="4"/>
  <c r="AS256" i="4"/>
  <c r="AR256" i="4"/>
  <c r="AZ275" i="4"/>
  <c r="AY275" i="4"/>
  <c r="AX275" i="4"/>
  <c r="AW275" i="4"/>
  <c r="AV275" i="4"/>
  <c r="AU275" i="4"/>
  <c r="AT275" i="4"/>
  <c r="AS275" i="4"/>
  <c r="AR275" i="4"/>
  <c r="AZ284" i="4"/>
  <c r="AY284" i="4"/>
  <c r="AX284" i="4"/>
  <c r="AW284" i="4"/>
  <c r="AV284" i="4"/>
  <c r="AU284" i="4"/>
  <c r="AT284" i="4"/>
  <c r="AS284" i="4"/>
  <c r="AR284" i="4"/>
  <c r="AX186" i="4"/>
  <c r="AW186" i="4"/>
  <c r="AV186" i="4"/>
  <c r="AU186" i="4"/>
  <c r="AT186" i="4"/>
  <c r="AS186" i="4"/>
  <c r="AR186" i="4"/>
  <c r="AY186" i="4"/>
  <c r="AZ186" i="4"/>
  <c r="AZ213" i="4"/>
  <c r="AY213" i="4"/>
  <c r="AX213" i="4"/>
  <c r="AW213" i="4"/>
  <c r="AV213" i="4"/>
  <c r="AU213" i="4"/>
  <c r="AT213" i="4"/>
  <c r="AS213" i="4"/>
  <c r="AR213" i="4"/>
  <c r="AW144" i="4"/>
  <c r="AV144" i="4"/>
  <c r="AU144" i="4"/>
  <c r="AT144" i="4"/>
  <c r="AS144" i="4"/>
  <c r="AR144" i="4"/>
  <c r="AX144" i="4"/>
  <c r="AY144" i="4"/>
  <c r="AZ144" i="4"/>
  <c r="AZ176" i="4"/>
  <c r="AY176" i="4"/>
  <c r="AX176" i="4"/>
  <c r="AW176" i="4"/>
  <c r="AV176" i="4"/>
  <c r="AU176" i="4"/>
  <c r="AT176" i="4"/>
  <c r="AS176" i="4"/>
  <c r="AR176" i="4"/>
  <c r="AZ203" i="4"/>
  <c r="AY203" i="4"/>
  <c r="AX203" i="4"/>
  <c r="AW203" i="4"/>
  <c r="AV203" i="4"/>
  <c r="AU203" i="4"/>
  <c r="AT203" i="4"/>
  <c r="AS203" i="4"/>
  <c r="AR203" i="4"/>
  <c r="AZ200" i="4"/>
  <c r="AY200" i="4"/>
  <c r="AX200" i="4"/>
  <c r="AW200" i="4"/>
  <c r="AV200" i="4"/>
  <c r="AU200" i="4"/>
  <c r="AT200" i="4"/>
  <c r="AS200" i="4"/>
  <c r="AR200" i="4"/>
  <c r="AZ228" i="4"/>
  <c r="AY228" i="4"/>
  <c r="AX228" i="4"/>
  <c r="AW228" i="4"/>
  <c r="AV228" i="4"/>
  <c r="AU228" i="4"/>
  <c r="AT228" i="4"/>
  <c r="AS228" i="4"/>
  <c r="AR228" i="4"/>
  <c r="AZ179" i="4"/>
  <c r="AY179" i="4"/>
  <c r="AX179" i="4"/>
  <c r="AW179" i="4"/>
  <c r="AV179" i="4"/>
  <c r="AU179" i="4"/>
  <c r="AT179" i="4"/>
  <c r="AS179" i="4"/>
  <c r="AR179" i="4"/>
  <c r="AY190" i="4"/>
  <c r="AX190" i="4"/>
  <c r="AW190" i="4"/>
  <c r="AV190" i="4"/>
  <c r="AU190" i="4"/>
  <c r="AT190" i="4"/>
  <c r="AS190" i="4"/>
  <c r="AR190" i="4"/>
  <c r="AZ190" i="4"/>
  <c r="AY131" i="4"/>
  <c r="AX131" i="4"/>
  <c r="AW131" i="4"/>
  <c r="AV131" i="4"/>
  <c r="AU131" i="4"/>
  <c r="AT131" i="4"/>
  <c r="AS131" i="4"/>
  <c r="AR131" i="4"/>
  <c r="AZ131" i="4"/>
  <c r="AZ111" i="4"/>
  <c r="AY111" i="4"/>
  <c r="AX111" i="4"/>
  <c r="AW111" i="4"/>
  <c r="AV111" i="4"/>
  <c r="AU111" i="4"/>
  <c r="AT111" i="4"/>
  <c r="AS111" i="4"/>
  <c r="AR111" i="4"/>
  <c r="AZ181" i="4"/>
  <c r="AY181" i="4"/>
  <c r="AX181" i="4"/>
  <c r="AW181" i="4"/>
  <c r="AV181" i="4"/>
  <c r="AU181" i="4"/>
  <c r="AT181" i="4"/>
  <c r="AS181" i="4"/>
  <c r="AR181" i="4"/>
  <c r="AZ149" i="4"/>
  <c r="AY149" i="4"/>
  <c r="AX149" i="4"/>
  <c r="AW149" i="4"/>
  <c r="AV149" i="4"/>
  <c r="AU149" i="4"/>
  <c r="AT149" i="4"/>
  <c r="AS149" i="4"/>
  <c r="AR149" i="4"/>
  <c r="AZ136" i="4"/>
  <c r="AY136" i="4"/>
  <c r="AX136" i="4"/>
  <c r="AW136" i="4"/>
  <c r="AV136" i="4"/>
  <c r="AU136" i="4"/>
  <c r="AT136" i="4"/>
  <c r="AS136" i="4"/>
  <c r="AR136" i="4"/>
  <c r="AZ124" i="4"/>
  <c r="AY124" i="4"/>
  <c r="AX124" i="4"/>
  <c r="AW124" i="4"/>
  <c r="AV124" i="4"/>
  <c r="AU124" i="4"/>
  <c r="AT124" i="4"/>
  <c r="AS124" i="4"/>
  <c r="AR124" i="4"/>
  <c r="AZ38" i="4"/>
  <c r="AY38" i="4"/>
  <c r="AX38" i="4"/>
  <c r="AW38" i="4"/>
  <c r="AV38" i="4"/>
  <c r="AU38" i="4"/>
  <c r="AT38" i="4"/>
  <c r="AS38" i="4"/>
  <c r="AR38" i="4"/>
  <c r="AZ29" i="4"/>
  <c r="AY29" i="4"/>
  <c r="AX29" i="4"/>
  <c r="AW29" i="4"/>
  <c r="AV29" i="4"/>
  <c r="AU29" i="4"/>
  <c r="AT29" i="4"/>
  <c r="AS29" i="4"/>
  <c r="AR29" i="4"/>
  <c r="AZ22" i="4"/>
  <c r="AY22" i="4"/>
  <c r="AX22" i="4"/>
  <c r="AW22" i="4"/>
  <c r="AV22" i="4"/>
  <c r="AU22" i="4"/>
  <c r="AT22" i="4"/>
  <c r="AS22" i="4"/>
  <c r="AR22" i="4"/>
  <c r="AZ71" i="4"/>
  <c r="AY71" i="4"/>
  <c r="AX71" i="4"/>
  <c r="AW71" i="4"/>
  <c r="AV71" i="4"/>
  <c r="AU71" i="4"/>
  <c r="AT71" i="4"/>
  <c r="AS71" i="4"/>
  <c r="AR71" i="4"/>
  <c r="AY115" i="4"/>
  <c r="AX115" i="4"/>
  <c r="AW115" i="4"/>
  <c r="AV115" i="4"/>
  <c r="AU115" i="4"/>
  <c r="AT115" i="4"/>
  <c r="AS115" i="4"/>
  <c r="AR115" i="4"/>
  <c r="AZ115" i="4"/>
  <c r="AZ39" i="4"/>
  <c r="AY39" i="4"/>
  <c r="AX39" i="4"/>
  <c r="AW39" i="4"/>
  <c r="AV39" i="4"/>
  <c r="AU39" i="4"/>
  <c r="AT39" i="4"/>
  <c r="AS39" i="4"/>
  <c r="AR39" i="4"/>
  <c r="AZ60" i="4"/>
  <c r="AY60" i="4"/>
  <c r="AX60" i="4"/>
  <c r="AW60" i="4"/>
  <c r="AV60" i="4"/>
  <c r="AU60" i="4"/>
  <c r="AT60" i="4"/>
  <c r="AS60" i="4"/>
  <c r="AR60" i="4"/>
  <c r="AZ109" i="4"/>
  <c r="AY109" i="4"/>
  <c r="AX109" i="4"/>
  <c r="AW109" i="4"/>
  <c r="AV109" i="4"/>
  <c r="AU109" i="4"/>
  <c r="AT109" i="4"/>
  <c r="AS109" i="4"/>
  <c r="AR109" i="4"/>
  <c r="AZ62" i="4"/>
  <c r="AY62" i="4"/>
  <c r="AX62" i="4"/>
  <c r="AW62" i="4"/>
  <c r="AV62" i="4"/>
  <c r="AU62" i="4"/>
  <c r="AT62" i="4"/>
  <c r="AS62" i="4"/>
  <c r="AR62" i="4"/>
  <c r="AZ24" i="4"/>
  <c r="AY24" i="4"/>
  <c r="AX24" i="4"/>
  <c r="AW24" i="4"/>
  <c r="AV24" i="4"/>
  <c r="AU24" i="4"/>
  <c r="AT24" i="4"/>
  <c r="AS24" i="4"/>
  <c r="AR24" i="4"/>
  <c r="H19" i="4"/>
  <c r="H14" i="4"/>
  <c r="BK8" i="3"/>
  <c r="BJ8" i="3"/>
  <c r="BI8" i="3"/>
  <c r="BH8" i="3"/>
  <c r="BG8" i="3"/>
  <c r="BF8" i="3"/>
  <c r="BE8" i="3"/>
  <c r="BD8" i="3"/>
  <c r="BC8" i="3"/>
  <c r="AT252" i="3"/>
  <c r="AS252" i="3" s="1"/>
  <c r="AR252" i="3" s="1"/>
  <c r="AQ252" i="3" s="1"/>
  <c r="AP252" i="3" s="1"/>
  <c r="AO252" i="3" s="1"/>
  <c r="AN252" i="3" s="1"/>
  <c r="AM252" i="3" s="1"/>
  <c r="AL252" i="3" s="1"/>
  <c r="AT209" i="3"/>
  <c r="AS209" i="3" s="1"/>
  <c r="AR209" i="3" s="1"/>
  <c r="AQ209" i="3" s="1"/>
  <c r="AP209" i="3" s="1"/>
  <c r="AO209" i="3" s="1"/>
  <c r="AN209" i="3" s="1"/>
  <c r="AM209" i="3" s="1"/>
  <c r="AL209" i="3" s="1"/>
  <c r="AI209" i="3" s="1"/>
  <c r="AT227" i="3"/>
  <c r="AS227" i="3" s="1"/>
  <c r="AR227" i="3" s="1"/>
  <c r="AQ227" i="3" s="1"/>
  <c r="AP227" i="3" s="1"/>
  <c r="AO227" i="3" s="1"/>
  <c r="AN227" i="3" s="1"/>
  <c r="AM227" i="3" s="1"/>
  <c r="AL227" i="3"/>
  <c r="AT178" i="3"/>
  <c r="AS178" i="3" s="1"/>
  <c r="AR178" i="3" s="1"/>
  <c r="AQ178" i="3" s="1"/>
  <c r="AP178" i="3" s="1"/>
  <c r="AO178" i="3" s="1"/>
  <c r="AN178" i="3" s="1"/>
  <c r="AM178" i="3" s="1"/>
  <c r="AL178" i="3" s="1"/>
  <c r="BK29" i="3"/>
  <c r="BJ29" i="3"/>
  <c r="BI29" i="3"/>
  <c r="BH29" i="3"/>
  <c r="BG29" i="3"/>
  <c r="BF29" i="3"/>
  <c r="BE29" i="3"/>
  <c r="BD29" i="3"/>
  <c r="BC29" i="3"/>
  <c r="BK58" i="3"/>
  <c r="BJ58" i="3"/>
  <c r="BI58" i="3"/>
  <c r="BH58" i="3"/>
  <c r="BG58" i="3"/>
  <c r="BF58" i="3"/>
  <c r="BE58" i="3"/>
  <c r="BD58" i="3"/>
  <c r="BC58" i="3"/>
  <c r="BK112" i="3"/>
  <c r="BJ112" i="3"/>
  <c r="BI112" i="3"/>
  <c r="BH112" i="3"/>
  <c r="BG112" i="3"/>
  <c r="BF112" i="3"/>
  <c r="BE112" i="3"/>
  <c r="BD112" i="3"/>
  <c r="BC112" i="3"/>
  <c r="BJ15" i="3"/>
  <c r="BI15" i="3"/>
  <c r="BH15" i="3"/>
  <c r="BG15" i="3"/>
  <c r="BF15" i="3"/>
  <c r="BE15" i="3"/>
  <c r="BD15" i="3"/>
  <c r="BC15" i="3"/>
  <c r="BK15" i="3"/>
  <c r="AY192" i="4"/>
  <c r="AX192" i="4"/>
  <c r="AW192" i="4"/>
  <c r="AV192" i="4"/>
  <c r="AU192" i="4"/>
  <c r="AT192" i="4"/>
  <c r="AS192" i="4"/>
  <c r="AR192" i="4"/>
  <c r="AZ192" i="4"/>
  <c r="AZ253" i="4"/>
  <c r="AY253" i="4"/>
  <c r="AX253" i="4"/>
  <c r="AW253" i="4"/>
  <c r="AV253" i="4"/>
  <c r="AU253" i="4"/>
  <c r="AT253" i="4"/>
  <c r="AS253" i="4"/>
  <c r="AR253" i="4"/>
  <c r="AZ216" i="4"/>
  <c r="AY216" i="4"/>
  <c r="AX216" i="4"/>
  <c r="AW216" i="4"/>
  <c r="AV216" i="4"/>
  <c r="AU216" i="4"/>
  <c r="AT216" i="4"/>
  <c r="AS216" i="4"/>
  <c r="AR216" i="4"/>
  <c r="AY133" i="4"/>
  <c r="AX133" i="4"/>
  <c r="AW133" i="4"/>
  <c r="AV133" i="4"/>
  <c r="AU133" i="4"/>
  <c r="AT133" i="4"/>
  <c r="AS133" i="4"/>
  <c r="AR133" i="4"/>
  <c r="AZ133" i="4"/>
  <c r="AZ41" i="4"/>
  <c r="AY41" i="4"/>
  <c r="AX41" i="4"/>
  <c r="AW41" i="4"/>
  <c r="AV41" i="4"/>
  <c r="AU41" i="4"/>
  <c r="AT41" i="4"/>
  <c r="AS41" i="4"/>
  <c r="AR41" i="4"/>
  <c r="BJ6" i="3"/>
  <c r="BI6" i="3"/>
  <c r="BH6" i="3"/>
  <c r="BG6" i="3"/>
  <c r="BF6" i="3"/>
  <c r="BE6" i="3"/>
  <c r="BD6" i="3"/>
  <c r="BC6" i="3"/>
  <c r="BK6" i="3"/>
  <c r="AT251" i="3"/>
  <c r="AS251" i="3" s="1"/>
  <c r="AR251" i="3"/>
  <c r="AQ251" i="3" s="1"/>
  <c r="AP251" i="3" s="1"/>
  <c r="AO251" i="3" s="1"/>
  <c r="AN251" i="3" s="1"/>
  <c r="AM251" i="3" s="1"/>
  <c r="AL251" i="3" s="1"/>
  <c r="AT154" i="3"/>
  <c r="AS154" i="3"/>
  <c r="AR154" i="3" s="1"/>
  <c r="AQ154" i="3" s="1"/>
  <c r="AP154" i="3" s="1"/>
  <c r="AO154" i="3" s="1"/>
  <c r="AN154" i="3" s="1"/>
  <c r="AM154" i="3" s="1"/>
  <c r="AL154" i="3" s="1"/>
  <c r="AK154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K200" i="3" s="1"/>
  <c r="BK156" i="3"/>
  <c r="BJ156" i="3"/>
  <c r="BI156" i="3"/>
  <c r="BH156" i="3"/>
  <c r="BG156" i="3"/>
  <c r="BF156" i="3"/>
  <c r="BE156" i="3"/>
  <c r="BD156" i="3"/>
  <c r="BC156" i="3"/>
  <c r="BB156" i="3"/>
  <c r="AT217" i="3"/>
  <c r="AS217" i="3"/>
  <c r="AR217" i="3" s="1"/>
  <c r="AQ217" i="3" s="1"/>
  <c r="AP217" i="3" s="1"/>
  <c r="AO217" i="3" s="1"/>
  <c r="AN217" i="3" s="1"/>
  <c r="AM217" i="3" s="1"/>
  <c r="AL217" i="3" s="1"/>
  <c r="AT156" i="3"/>
  <c r="AS156" i="3" s="1"/>
  <c r="AR156" i="3" s="1"/>
  <c r="AQ156" i="3" s="1"/>
  <c r="AP156" i="3" s="1"/>
  <c r="AO156" i="3" s="1"/>
  <c r="AN156" i="3" s="1"/>
  <c r="AM156" i="3" s="1"/>
  <c r="AL156" i="3" s="1"/>
  <c r="BI100" i="3"/>
  <c r="BH100" i="3"/>
  <c r="BG100" i="3"/>
  <c r="BF100" i="3"/>
  <c r="BE100" i="3"/>
  <c r="BD100" i="3"/>
  <c r="BC100" i="3"/>
  <c r="BK100" i="3"/>
  <c r="BJ100" i="3"/>
  <c r="BK158" i="3"/>
  <c r="BJ158" i="3"/>
  <c r="BI158" i="3"/>
  <c r="BH158" i="3"/>
  <c r="BG158" i="3"/>
  <c r="BF158" i="3"/>
  <c r="BE158" i="3"/>
  <c r="BD158" i="3"/>
  <c r="BC158" i="3"/>
  <c r="AT153" i="3"/>
  <c r="AS153" i="3" s="1"/>
  <c r="AR153" i="3" s="1"/>
  <c r="AQ153" i="3" s="1"/>
  <c r="AP153" i="3" s="1"/>
  <c r="AO153" i="3" s="1"/>
  <c r="AN153" i="3" s="1"/>
  <c r="AM153" i="3" s="1"/>
  <c r="AL153" i="3" s="1"/>
  <c r="AT135" i="3"/>
  <c r="AS135" i="3" s="1"/>
  <c r="AR135" i="3" s="1"/>
  <c r="AQ135" i="3" s="1"/>
  <c r="AP135" i="3" s="1"/>
  <c r="AO135" i="3" s="1"/>
  <c r="AN135" i="3" s="1"/>
  <c r="AM135" i="3" s="1"/>
  <c r="AL135" i="3" s="1"/>
  <c r="AI135" i="3" s="1"/>
  <c r="BK177" i="3"/>
  <c r="BJ177" i="3"/>
  <c r="BI177" i="3"/>
  <c r="BH177" i="3"/>
  <c r="BG177" i="3"/>
  <c r="BF177" i="3"/>
  <c r="BE177" i="3"/>
  <c r="BD177" i="3"/>
  <c r="BC177" i="3"/>
  <c r="BA177" i="3"/>
  <c r="AT164" i="3"/>
  <c r="AS164" i="3" s="1"/>
  <c r="AR164" i="3" s="1"/>
  <c r="AQ164" i="3" s="1"/>
  <c r="AP164" i="3" s="1"/>
  <c r="AO164" i="3" s="1"/>
  <c r="AN164" i="3" s="1"/>
  <c r="AM164" i="3" s="1"/>
  <c r="AL164" i="3" s="1"/>
  <c r="AT96" i="3"/>
  <c r="AS96" i="3" s="1"/>
  <c r="AR96" i="3" s="1"/>
  <c r="AQ96" i="3" s="1"/>
  <c r="AP96" i="3" s="1"/>
  <c r="AO96" i="3" s="1"/>
  <c r="AN96" i="3" s="1"/>
  <c r="AM96" i="3" s="1"/>
  <c r="AL96" i="3" s="1"/>
  <c r="BK28" i="3"/>
  <c r="BJ28" i="3"/>
  <c r="BI28" i="3"/>
  <c r="BH28" i="3"/>
  <c r="BG28" i="3"/>
  <c r="BF28" i="3"/>
  <c r="BE28" i="3"/>
  <c r="BD28" i="3"/>
  <c r="BC28" i="3"/>
  <c r="AT177" i="3"/>
  <c r="AS177" i="3" s="1"/>
  <c r="AR177" i="3" s="1"/>
  <c r="AQ177" i="3" s="1"/>
  <c r="AP177" i="3" s="1"/>
  <c r="AO177" i="3" s="1"/>
  <c r="AN177" i="3" s="1"/>
  <c r="AM177" i="3" s="1"/>
  <c r="AL177" i="3" s="1"/>
  <c r="BK88" i="3"/>
  <c r="BJ88" i="3"/>
  <c r="BI88" i="3"/>
  <c r="BH88" i="3"/>
  <c r="BG88" i="3"/>
  <c r="BF88" i="3"/>
  <c r="BE88" i="3"/>
  <c r="BD88" i="3"/>
  <c r="BC88" i="3"/>
  <c r="BK55" i="3"/>
  <c r="BJ55" i="3"/>
  <c r="BI55" i="3"/>
  <c r="BH55" i="3"/>
  <c r="BG55" i="3"/>
  <c r="BF55" i="3"/>
  <c r="BE55" i="3"/>
  <c r="BD55" i="3"/>
  <c r="BC55" i="3"/>
  <c r="BK51" i="3"/>
  <c r="BJ51" i="3"/>
  <c r="BI51" i="3"/>
  <c r="BH51" i="3"/>
  <c r="BG51" i="3"/>
  <c r="BF51" i="3"/>
  <c r="BE51" i="3"/>
  <c r="BD51" i="3"/>
  <c r="BC51" i="3"/>
  <c r="BA51" i="3"/>
  <c r="BJ21" i="3"/>
  <c r="BI21" i="3"/>
  <c r="BH21" i="3"/>
  <c r="BG21" i="3"/>
  <c r="BF21" i="3"/>
  <c r="BE21" i="3"/>
  <c r="BD21" i="3"/>
  <c r="BC21" i="3"/>
  <c r="BB21" i="3"/>
  <c r="BK21" i="3"/>
  <c r="BK80" i="3"/>
  <c r="BJ80" i="3"/>
  <c r="BI80" i="3"/>
  <c r="BH80" i="3"/>
  <c r="BG80" i="3"/>
  <c r="BF80" i="3"/>
  <c r="BE80" i="3"/>
  <c r="BD80" i="3"/>
  <c r="BC80" i="3"/>
  <c r="BB80" i="3"/>
  <c r="AT85" i="3"/>
  <c r="AS85" i="3" s="1"/>
  <c r="AR85" i="3" s="1"/>
  <c r="AQ85" i="3" s="1"/>
  <c r="AP85" i="3" s="1"/>
  <c r="AO85" i="3" s="1"/>
  <c r="AN85" i="3" s="1"/>
  <c r="AM85" i="3" s="1"/>
  <c r="AL85" i="3" s="1"/>
  <c r="AI85" i="3" s="1"/>
  <c r="BK64" i="3"/>
  <c r="BJ64" i="3"/>
  <c r="BI64" i="3"/>
  <c r="BH64" i="3"/>
  <c r="BG64" i="3"/>
  <c r="BF64" i="3"/>
  <c r="BE64" i="3"/>
  <c r="BD64" i="3"/>
  <c r="BC64" i="3"/>
  <c r="BA64" i="3"/>
  <c r="AT32" i="3"/>
  <c r="AS32" i="3" s="1"/>
  <c r="AR32" i="3" s="1"/>
  <c r="AQ32" i="3" s="1"/>
  <c r="AP32" i="3" s="1"/>
  <c r="AO32" i="3" s="1"/>
  <c r="AN32" i="3" s="1"/>
  <c r="AM32" i="3" s="1"/>
  <c r="AL32" i="3" s="1"/>
  <c r="BK76" i="3"/>
  <c r="BJ76" i="3"/>
  <c r="BI76" i="3"/>
  <c r="BH76" i="3"/>
  <c r="BG76" i="3"/>
  <c r="BF76" i="3"/>
  <c r="BE76" i="3"/>
  <c r="BD76" i="3"/>
  <c r="BC76" i="3"/>
  <c r="BJ77" i="3"/>
  <c r="BI77" i="3"/>
  <c r="BH77" i="3"/>
  <c r="BG77" i="3"/>
  <c r="BF77" i="3"/>
  <c r="BE77" i="3"/>
  <c r="BD77" i="3"/>
  <c r="BC77" i="3"/>
  <c r="BB77" i="3"/>
  <c r="BK77" i="3"/>
  <c r="BK62" i="3"/>
  <c r="BJ62" i="3"/>
  <c r="BI62" i="3"/>
  <c r="BH62" i="3"/>
  <c r="BG62" i="3"/>
  <c r="BF62" i="3"/>
  <c r="BE62" i="3"/>
  <c r="BD62" i="3"/>
  <c r="BC62" i="3"/>
  <c r="BB62" i="3"/>
  <c r="BK44" i="3"/>
  <c r="BJ44" i="3"/>
  <c r="BI44" i="3"/>
  <c r="BH44" i="3"/>
  <c r="BG44" i="3"/>
  <c r="BF44" i="3"/>
  <c r="BE44" i="3"/>
  <c r="BD44" i="3"/>
  <c r="BC44" i="3"/>
  <c r="BK131" i="3"/>
  <c r="BJ131" i="3"/>
  <c r="BI131" i="3"/>
  <c r="BH131" i="3"/>
  <c r="BG131" i="3"/>
  <c r="BF131" i="3"/>
  <c r="BE131" i="3"/>
  <c r="BD131" i="3"/>
  <c r="BC131" i="3"/>
  <c r="BK65" i="3"/>
  <c r="BJ65" i="3"/>
  <c r="BI65" i="3"/>
  <c r="BH65" i="3"/>
  <c r="BG65" i="3"/>
  <c r="BF65" i="3"/>
  <c r="BE65" i="3"/>
  <c r="BD65" i="3"/>
  <c r="BC65" i="3"/>
  <c r="BA65" i="3"/>
  <c r="BI92" i="3"/>
  <c r="BH92" i="3"/>
  <c r="BG92" i="3"/>
  <c r="BF92" i="3"/>
  <c r="BE92" i="3"/>
  <c r="BD92" i="3"/>
  <c r="BC92" i="3"/>
  <c r="BK92" i="3"/>
  <c r="BJ92" i="3"/>
  <c r="AT237" i="3"/>
  <c r="AS237" i="3" s="1"/>
  <c r="AR237" i="3"/>
  <c r="AQ237" i="3" s="1"/>
  <c r="AP237" i="3" s="1"/>
  <c r="AO237" i="3" s="1"/>
  <c r="AN237" i="3" s="1"/>
  <c r="AM237" i="3" s="1"/>
  <c r="AL237" i="3" s="1"/>
  <c r="AO63" i="3"/>
  <c r="AN63" i="3" s="1"/>
  <c r="AM63" i="3" s="1"/>
  <c r="AL63" i="3" s="1"/>
  <c r="BK18" i="3"/>
  <c r="BJ18" i="3"/>
  <c r="BI18" i="3"/>
  <c r="BH18" i="3"/>
  <c r="BG18" i="3"/>
  <c r="BF18" i="3"/>
  <c r="BE18" i="3"/>
  <c r="BD18" i="3"/>
  <c r="BC18" i="3"/>
  <c r="BK38" i="3"/>
  <c r="BJ38" i="3"/>
  <c r="BI38" i="3"/>
  <c r="BH38" i="3"/>
  <c r="BG38" i="3"/>
  <c r="BF38" i="3"/>
  <c r="BE38" i="3"/>
  <c r="BD38" i="3"/>
  <c r="BC38" i="3"/>
  <c r="AZ243" i="4"/>
  <c r="AY243" i="4"/>
  <c r="AX243" i="4"/>
  <c r="AW243" i="4"/>
  <c r="AV243" i="4"/>
  <c r="AU243" i="4"/>
  <c r="AT243" i="4"/>
  <c r="AS243" i="4"/>
  <c r="AR243" i="4"/>
  <c r="AZ273" i="4"/>
  <c r="AY273" i="4"/>
  <c r="AX273" i="4"/>
  <c r="AW273" i="4"/>
  <c r="AV273" i="4"/>
  <c r="AU273" i="4"/>
  <c r="AT273" i="4"/>
  <c r="AS273" i="4"/>
  <c r="AR273" i="4"/>
  <c r="AZ226" i="4"/>
  <c r="AY226" i="4"/>
  <c r="AX226" i="4"/>
  <c r="AW226" i="4"/>
  <c r="AV226" i="4"/>
  <c r="AU226" i="4"/>
  <c r="AT226" i="4"/>
  <c r="AS226" i="4"/>
  <c r="AR226" i="4"/>
  <c r="AZ248" i="4"/>
  <c r="AX248" i="4"/>
  <c r="AW248" i="4"/>
  <c r="AV248" i="4"/>
  <c r="AU248" i="4"/>
  <c r="AT248" i="4"/>
  <c r="AS248" i="4"/>
  <c r="AR248" i="4"/>
  <c r="AY248" i="4"/>
  <c r="AZ242" i="4"/>
  <c r="AY242" i="4"/>
  <c r="AX242" i="4"/>
  <c r="AW242" i="4"/>
  <c r="AV242" i="4"/>
  <c r="AU242" i="4"/>
  <c r="AT242" i="4"/>
  <c r="AS242" i="4"/>
  <c r="AR242" i="4"/>
  <c r="AZ266" i="4"/>
  <c r="AY266" i="4"/>
  <c r="AX266" i="4"/>
  <c r="AW266" i="4"/>
  <c r="AV266" i="4"/>
  <c r="AU266" i="4"/>
  <c r="AT266" i="4"/>
  <c r="AS266" i="4"/>
  <c r="AR266" i="4"/>
  <c r="AZ249" i="4"/>
  <c r="AY249" i="4"/>
  <c r="AX249" i="4"/>
  <c r="AW249" i="4"/>
  <c r="AV249" i="4"/>
  <c r="AU249" i="4"/>
  <c r="AT249" i="4"/>
  <c r="AS249" i="4"/>
  <c r="AR249" i="4"/>
  <c r="AZ265" i="4"/>
  <c r="AY265" i="4"/>
  <c r="AX265" i="4"/>
  <c r="AW265" i="4"/>
  <c r="AV265" i="4"/>
  <c r="AU265" i="4"/>
  <c r="AT265" i="4"/>
  <c r="AS265" i="4"/>
  <c r="AR265" i="4"/>
  <c r="AY268" i="4"/>
  <c r="AZ268" i="4"/>
  <c r="AX268" i="4"/>
  <c r="AW268" i="4"/>
  <c r="AV268" i="4"/>
  <c r="AU268" i="4"/>
  <c r="AT268" i="4"/>
  <c r="AS268" i="4"/>
  <c r="AR268" i="4"/>
  <c r="AZ241" i="4"/>
  <c r="AY241" i="4"/>
  <c r="AX241" i="4"/>
  <c r="AW241" i="4"/>
  <c r="AV241" i="4"/>
  <c r="AU241" i="4"/>
  <c r="AT241" i="4"/>
  <c r="AS241" i="4"/>
  <c r="AR241" i="4"/>
  <c r="AZ209" i="4"/>
  <c r="AY209" i="4"/>
  <c r="AX209" i="4"/>
  <c r="AW209" i="4"/>
  <c r="AV209" i="4"/>
  <c r="AU209" i="4"/>
  <c r="AT209" i="4"/>
  <c r="AS209" i="4"/>
  <c r="AR209" i="4"/>
  <c r="AY118" i="4"/>
  <c r="AX118" i="4"/>
  <c r="AW118" i="4"/>
  <c r="AV118" i="4"/>
  <c r="AU118" i="4"/>
  <c r="AT118" i="4"/>
  <c r="AS118" i="4"/>
  <c r="AR118" i="4"/>
  <c r="AZ118" i="4"/>
  <c r="AZ167" i="4"/>
  <c r="AY167" i="4"/>
  <c r="AX167" i="4"/>
  <c r="AW167" i="4"/>
  <c r="AV167" i="4"/>
  <c r="AU167" i="4"/>
  <c r="AT167" i="4"/>
  <c r="AS167" i="4"/>
  <c r="AR167" i="4"/>
  <c r="AZ194" i="4"/>
  <c r="AY194" i="4"/>
  <c r="AX194" i="4"/>
  <c r="AW194" i="4"/>
  <c r="AV194" i="4"/>
  <c r="AU194" i="4"/>
  <c r="AT194" i="4"/>
  <c r="AS194" i="4"/>
  <c r="AR194" i="4"/>
  <c r="AZ191" i="4"/>
  <c r="AY191" i="4"/>
  <c r="AX191" i="4"/>
  <c r="AW191" i="4"/>
  <c r="AV191" i="4"/>
  <c r="AU191" i="4"/>
  <c r="AT191" i="4"/>
  <c r="AS191" i="4"/>
  <c r="AR191" i="4"/>
  <c r="AZ224" i="4"/>
  <c r="AY224" i="4"/>
  <c r="AX224" i="4"/>
  <c r="AW224" i="4"/>
  <c r="AV224" i="4"/>
  <c r="AU224" i="4"/>
  <c r="AT224" i="4"/>
  <c r="AS224" i="4"/>
  <c r="AR224" i="4"/>
  <c r="AZ174" i="4"/>
  <c r="AY174" i="4"/>
  <c r="AX174" i="4"/>
  <c r="AW174" i="4"/>
  <c r="AV174" i="4"/>
  <c r="AU174" i="4"/>
  <c r="AT174" i="4"/>
  <c r="AS174" i="4"/>
  <c r="AR174" i="4"/>
  <c r="AY175" i="4"/>
  <c r="AX175" i="4"/>
  <c r="AW175" i="4"/>
  <c r="AV175" i="4"/>
  <c r="AU175" i="4"/>
  <c r="AT175" i="4"/>
  <c r="AS175" i="4"/>
  <c r="AR175" i="4"/>
  <c r="AZ175" i="4"/>
  <c r="AY86" i="4"/>
  <c r="AX86" i="4"/>
  <c r="AW86" i="4"/>
  <c r="AV86" i="4"/>
  <c r="AU86" i="4"/>
  <c r="AT86" i="4"/>
  <c r="AS86" i="4"/>
  <c r="AR86" i="4"/>
  <c r="AZ86" i="4"/>
  <c r="AZ75" i="4"/>
  <c r="AY75" i="4"/>
  <c r="AX75" i="4"/>
  <c r="AW75" i="4"/>
  <c r="AV75" i="4"/>
  <c r="AU75" i="4"/>
  <c r="AT75" i="4"/>
  <c r="AS75" i="4"/>
  <c r="AR75" i="4"/>
  <c r="AZ177" i="4"/>
  <c r="AY177" i="4"/>
  <c r="AX177" i="4"/>
  <c r="AW177" i="4"/>
  <c r="AV177" i="4"/>
  <c r="AU177" i="4"/>
  <c r="AT177" i="4"/>
  <c r="AS177" i="4"/>
  <c r="AR177" i="4"/>
  <c r="AZ145" i="4"/>
  <c r="AX145" i="4"/>
  <c r="AW145" i="4"/>
  <c r="AV145" i="4"/>
  <c r="AU145" i="4"/>
  <c r="AT145" i="4"/>
  <c r="AS145" i="4"/>
  <c r="AR145" i="4"/>
  <c r="AY145" i="4"/>
  <c r="AZ128" i="4"/>
  <c r="AY128" i="4"/>
  <c r="AX128" i="4"/>
  <c r="AW128" i="4"/>
  <c r="AV128" i="4"/>
  <c r="AU128" i="4"/>
  <c r="AT128" i="4"/>
  <c r="AS128" i="4"/>
  <c r="AR128" i="4"/>
  <c r="AZ57" i="4"/>
  <c r="AX57" i="4"/>
  <c r="AW57" i="4"/>
  <c r="AV57" i="4"/>
  <c r="AU57" i="4"/>
  <c r="AT57" i="4"/>
  <c r="AS57" i="4"/>
  <c r="AR57" i="4"/>
  <c r="AY57" i="4"/>
  <c r="AZ105" i="4"/>
  <c r="AY105" i="4"/>
  <c r="AX105" i="4"/>
  <c r="AW105" i="4"/>
  <c r="AV105" i="4"/>
  <c r="AU105" i="4"/>
  <c r="AT105" i="4"/>
  <c r="AS105" i="4"/>
  <c r="AR105" i="4"/>
  <c r="AZ70" i="4"/>
  <c r="AY70" i="4"/>
  <c r="AX70" i="4"/>
  <c r="AW70" i="4"/>
  <c r="AV70" i="4"/>
  <c r="AU70" i="4"/>
  <c r="AT70" i="4"/>
  <c r="AS70" i="4"/>
  <c r="AR70" i="4"/>
  <c r="AZ113" i="4"/>
  <c r="AY113" i="4"/>
  <c r="AX113" i="4"/>
  <c r="AW113" i="4"/>
  <c r="AV113" i="4"/>
  <c r="AU113" i="4"/>
  <c r="AT113" i="4"/>
  <c r="AS113" i="4"/>
  <c r="AR113" i="4"/>
  <c r="AY63" i="4"/>
  <c r="AX63" i="4"/>
  <c r="AW63" i="4"/>
  <c r="AV63" i="4"/>
  <c r="AU63" i="4"/>
  <c r="AT63" i="4"/>
  <c r="AS63" i="4"/>
  <c r="AR63" i="4"/>
  <c r="AZ63" i="4"/>
  <c r="AY104" i="4"/>
  <c r="AX104" i="4"/>
  <c r="AW104" i="4"/>
  <c r="AV104" i="4"/>
  <c r="AU104" i="4"/>
  <c r="AT104" i="4"/>
  <c r="AS104" i="4"/>
  <c r="AR104" i="4"/>
  <c r="AZ104" i="4"/>
  <c r="AX116" i="4"/>
  <c r="AZ116" i="4"/>
  <c r="AV116" i="4"/>
  <c r="AU116" i="4"/>
  <c r="AT116" i="4"/>
  <c r="AS116" i="4"/>
  <c r="AR116" i="4"/>
  <c r="AW116" i="4"/>
  <c r="AY116" i="4"/>
  <c r="AY51" i="4"/>
  <c r="AX51" i="4"/>
  <c r="AW51" i="4"/>
  <c r="AV51" i="4"/>
  <c r="AU51" i="4"/>
  <c r="AT51" i="4"/>
  <c r="AS51" i="4"/>
  <c r="AR51" i="4"/>
  <c r="AZ51" i="4"/>
  <c r="AZ101" i="4"/>
  <c r="AX101" i="4"/>
  <c r="AW101" i="4"/>
  <c r="AV101" i="4"/>
  <c r="AU101" i="4"/>
  <c r="AT101" i="4"/>
  <c r="AS101" i="4"/>
  <c r="AR101" i="4"/>
  <c r="AY101" i="4"/>
  <c r="AZ45" i="4"/>
  <c r="AY45" i="4"/>
  <c r="AX45" i="4"/>
  <c r="AW45" i="4"/>
  <c r="AV45" i="4"/>
  <c r="AU45" i="4"/>
  <c r="AT45" i="4"/>
  <c r="AS45" i="4"/>
  <c r="AR45" i="4"/>
  <c r="K19" i="4"/>
  <c r="BK30" i="3"/>
  <c r="BI30" i="3"/>
  <c r="BH30" i="3"/>
  <c r="BG30" i="3"/>
  <c r="BF30" i="3"/>
  <c r="BE30" i="3"/>
  <c r="BD30" i="3"/>
  <c r="BC30" i="3"/>
  <c r="BJ30" i="3"/>
  <c r="AT69" i="3"/>
  <c r="AS69" i="3" s="1"/>
  <c r="AR69" i="3" s="1"/>
  <c r="AQ69" i="3" s="1"/>
  <c r="AP69" i="3" s="1"/>
  <c r="AO69" i="3" s="1"/>
  <c r="AN69" i="3" s="1"/>
  <c r="AM69" i="3" s="1"/>
  <c r="AL69" i="3" s="1"/>
  <c r="AT73" i="3"/>
  <c r="AS73" i="3" s="1"/>
  <c r="AR73" i="3" s="1"/>
  <c r="AQ73" i="3" s="1"/>
  <c r="AP73" i="3" s="1"/>
  <c r="AO73" i="3" s="1"/>
  <c r="AN73" i="3" s="1"/>
  <c r="AM73" i="3" s="1"/>
  <c r="AL73" i="3" s="1"/>
  <c r="AK73" i="3" s="1"/>
  <c r="AY204" i="4"/>
  <c r="AX204" i="4"/>
  <c r="AW204" i="4"/>
  <c r="AV204" i="4"/>
  <c r="AU204" i="4"/>
  <c r="AT204" i="4"/>
  <c r="AS204" i="4"/>
  <c r="AR204" i="4"/>
  <c r="AZ204" i="4"/>
  <c r="AZ187" i="4"/>
  <c r="AY187" i="4"/>
  <c r="AX187" i="4"/>
  <c r="AW187" i="4"/>
  <c r="AV187" i="4"/>
  <c r="AU187" i="4"/>
  <c r="AT187" i="4"/>
  <c r="AS187" i="4"/>
  <c r="AR187" i="4"/>
  <c r="AZ159" i="4"/>
  <c r="AY159" i="4"/>
  <c r="AX159" i="4"/>
  <c r="AW159" i="4"/>
  <c r="AV159" i="4"/>
  <c r="AU159" i="4"/>
  <c r="AT159" i="4"/>
  <c r="AS159" i="4"/>
  <c r="AR159" i="4"/>
  <c r="AZ73" i="4"/>
  <c r="AX73" i="4"/>
  <c r="AW73" i="4"/>
  <c r="AV73" i="4"/>
  <c r="AU73" i="4"/>
  <c r="AT73" i="4"/>
  <c r="AS73" i="4"/>
  <c r="AR73" i="4"/>
  <c r="AY73" i="4"/>
  <c r="AZ37" i="4"/>
  <c r="AY37" i="4"/>
  <c r="AX37" i="4"/>
  <c r="AW37" i="4"/>
  <c r="AV37" i="4"/>
  <c r="AU37" i="4"/>
  <c r="AT37" i="4"/>
  <c r="AS37" i="4"/>
  <c r="AR37" i="4"/>
  <c r="AT273" i="3"/>
  <c r="AS273" i="3" s="1"/>
  <c r="AR273" i="3" s="1"/>
  <c r="AQ273" i="3" s="1"/>
  <c r="AP273" i="3" s="1"/>
  <c r="AO273" i="3" s="1"/>
  <c r="AN273" i="3" s="1"/>
  <c r="AM273" i="3" s="1"/>
  <c r="AL273" i="3" s="1"/>
  <c r="AI273" i="3" s="1"/>
  <c r="AT254" i="3"/>
  <c r="AS254" i="3" s="1"/>
  <c r="AR254" i="3" s="1"/>
  <c r="AQ254" i="3" s="1"/>
  <c r="AP254" i="3" s="1"/>
  <c r="AO254" i="3" s="1"/>
  <c r="AN254" i="3" s="1"/>
  <c r="AM254" i="3" s="1"/>
  <c r="AL254" i="3" s="1"/>
  <c r="AT241" i="3"/>
  <c r="AS241" i="3"/>
  <c r="AR241" i="3" s="1"/>
  <c r="AQ241" i="3" s="1"/>
  <c r="AP241" i="3" s="1"/>
  <c r="AO241" i="3" s="1"/>
  <c r="AN241" i="3" s="1"/>
  <c r="AM241" i="3" s="1"/>
  <c r="AL241" i="3" s="1"/>
  <c r="AT196" i="3"/>
  <c r="AS196" i="3" s="1"/>
  <c r="AR196" i="3" s="1"/>
  <c r="AQ196" i="3" s="1"/>
  <c r="AP196" i="3" s="1"/>
  <c r="AO196" i="3" s="1"/>
  <c r="AN196" i="3" s="1"/>
  <c r="AM196" i="3" s="1"/>
  <c r="AL196" i="3" s="1"/>
  <c r="AJ196" i="3" s="1"/>
  <c r="AT174" i="3"/>
  <c r="AS174" i="3" s="1"/>
  <c r="AR174" i="3" s="1"/>
  <c r="AQ174" i="3" s="1"/>
  <c r="AP174" i="3" s="1"/>
  <c r="AO174" i="3" s="1"/>
  <c r="AN174" i="3" s="1"/>
  <c r="AM174" i="3" s="1"/>
  <c r="AL174" i="3" s="1"/>
  <c r="AT169" i="3"/>
  <c r="AS169" i="3" s="1"/>
  <c r="AR169" i="3" s="1"/>
  <c r="AQ169" i="3" s="1"/>
  <c r="AP169" i="3" s="1"/>
  <c r="AO169" i="3" s="1"/>
  <c r="AN169" i="3" s="1"/>
  <c r="AM169" i="3" s="1"/>
  <c r="AL169" i="3" s="1"/>
  <c r="BJ90" i="3"/>
  <c r="BI90" i="3"/>
  <c r="BH90" i="3"/>
  <c r="BG90" i="3"/>
  <c r="BF90" i="3"/>
  <c r="BE90" i="3"/>
  <c r="BD90" i="3"/>
  <c r="BC90" i="3"/>
  <c r="BA90" i="3"/>
  <c r="BK90" i="3"/>
  <c r="AT231" i="3"/>
  <c r="AS231" i="3" s="1"/>
  <c r="BK154" i="3"/>
  <c r="BJ154" i="3"/>
  <c r="BI154" i="3"/>
  <c r="BH154" i="3"/>
  <c r="BG154" i="3"/>
  <c r="BF154" i="3"/>
  <c r="BE154" i="3"/>
  <c r="BD154" i="3"/>
  <c r="BC154" i="3"/>
  <c r="BH132" i="3"/>
  <c r="BG132" i="3"/>
  <c r="BF132" i="3"/>
  <c r="BE132" i="3"/>
  <c r="BD132" i="3"/>
  <c r="BC132" i="3"/>
  <c r="BJ132" i="3"/>
  <c r="BI132" i="3"/>
  <c r="BK132" i="3"/>
  <c r="BJ135" i="3"/>
  <c r="BI135" i="3"/>
  <c r="BH135" i="3"/>
  <c r="BG135" i="3"/>
  <c r="BF135" i="3"/>
  <c r="BE135" i="3"/>
  <c r="BD135" i="3"/>
  <c r="BC135" i="3"/>
  <c r="BK135" i="3"/>
  <c r="BH98" i="3"/>
  <c r="BG98" i="3"/>
  <c r="BF98" i="3"/>
  <c r="BE98" i="3"/>
  <c r="BD98" i="3"/>
  <c r="BC98" i="3"/>
  <c r="BB98" i="3"/>
  <c r="BJ98" i="3"/>
  <c r="BI98" i="3"/>
  <c r="BK98" i="3"/>
  <c r="AT94" i="3"/>
  <c r="AS94" i="3" s="1"/>
  <c r="AR94" i="3" s="1"/>
  <c r="AQ94" i="3" s="1"/>
  <c r="AP94" i="3" s="1"/>
  <c r="AO94" i="3" s="1"/>
  <c r="AN94" i="3" s="1"/>
  <c r="AM94" i="3" s="1"/>
  <c r="AL94" i="3" s="1"/>
  <c r="BK174" i="3"/>
  <c r="BJ174" i="3"/>
  <c r="BI174" i="3"/>
  <c r="BH174" i="3"/>
  <c r="BG174" i="3"/>
  <c r="BF174" i="3"/>
  <c r="BE174" i="3"/>
  <c r="BD174" i="3"/>
  <c r="BC174" i="3"/>
  <c r="AT89" i="3"/>
  <c r="AS89" i="3"/>
  <c r="AR89" i="3" s="1"/>
  <c r="AQ89" i="3" s="1"/>
  <c r="AP89" i="3" s="1"/>
  <c r="AO89" i="3" s="1"/>
  <c r="AN89" i="3" s="1"/>
  <c r="AM89" i="3" s="1"/>
  <c r="AL89" i="3" s="1"/>
  <c r="AK89" i="3" s="1"/>
  <c r="BE50" i="3"/>
  <c r="BD50" i="3"/>
  <c r="BC50" i="3"/>
  <c r="BB50" i="3"/>
  <c r="BK50" i="3"/>
  <c r="BJ50" i="3"/>
  <c r="BI50" i="3"/>
  <c r="BH50" i="3"/>
  <c r="BG50" i="3"/>
  <c r="BF50" i="3"/>
  <c r="BJ86" i="3"/>
  <c r="BI86" i="3"/>
  <c r="BH86" i="3"/>
  <c r="BG86" i="3"/>
  <c r="BF86" i="3"/>
  <c r="BE86" i="3"/>
  <c r="BD86" i="3"/>
  <c r="BC86" i="3"/>
  <c r="BK86" i="3"/>
  <c r="BK74" i="3"/>
  <c r="BJ74" i="3"/>
  <c r="BI74" i="3"/>
  <c r="BH74" i="3"/>
  <c r="BG74" i="3"/>
  <c r="BF74" i="3"/>
  <c r="BE74" i="3"/>
  <c r="BD74" i="3"/>
  <c r="BC74" i="3"/>
  <c r="BA74" i="3"/>
  <c r="BK103" i="3"/>
  <c r="BJ103" i="3"/>
  <c r="BI103" i="3"/>
  <c r="BH103" i="3"/>
  <c r="BG103" i="3"/>
  <c r="BF103" i="3"/>
  <c r="BE103" i="3"/>
  <c r="BD103" i="3"/>
  <c r="BC103" i="3"/>
  <c r="BA103" i="3"/>
  <c r="AT67" i="3"/>
  <c r="AS67" i="3" s="1"/>
  <c r="AR67" i="3" s="1"/>
  <c r="AQ67" i="3" s="1"/>
  <c r="AP67" i="3" s="1"/>
  <c r="AO67" i="3" s="1"/>
  <c r="AN67" i="3" s="1"/>
  <c r="AM67" i="3" s="1"/>
  <c r="AL67" i="3"/>
  <c r="AJ67" i="3" s="1"/>
  <c r="BK85" i="3"/>
  <c r="BJ85" i="3"/>
  <c r="BI85" i="3"/>
  <c r="BH85" i="3"/>
  <c r="BG85" i="3"/>
  <c r="BF85" i="3"/>
  <c r="BE85" i="3"/>
  <c r="BD85" i="3"/>
  <c r="BC85" i="3"/>
  <c r="BB85" i="3"/>
  <c r="BK82" i="3"/>
  <c r="BJ82" i="3"/>
  <c r="BI82" i="3"/>
  <c r="BH82" i="3"/>
  <c r="BG82" i="3"/>
  <c r="BF82" i="3"/>
  <c r="BE82" i="3"/>
  <c r="BD82" i="3"/>
  <c r="BC82" i="3"/>
  <c r="AT77" i="3"/>
  <c r="AS77" i="3" s="1"/>
  <c r="AR77" i="3" s="1"/>
  <c r="AQ77" i="3" s="1"/>
  <c r="AP77" i="3" s="1"/>
  <c r="AO77" i="3" s="1"/>
  <c r="AN77" i="3" s="1"/>
  <c r="AM77" i="3" s="1"/>
  <c r="AL77" i="3" s="1"/>
  <c r="AK77" i="3" s="1"/>
  <c r="BK45" i="3"/>
  <c r="BJ45" i="3"/>
  <c r="BI45" i="3"/>
  <c r="BH45" i="3"/>
  <c r="BG45" i="3"/>
  <c r="BF45" i="3"/>
  <c r="BE45" i="3"/>
  <c r="BD45" i="3"/>
  <c r="BC45" i="3"/>
  <c r="BI102" i="3"/>
  <c r="BH102" i="3"/>
  <c r="BG102" i="3"/>
  <c r="BF102" i="3"/>
  <c r="BE102" i="3"/>
  <c r="BD102" i="3"/>
  <c r="BC102" i="3"/>
  <c r="BK102" i="3"/>
  <c r="BJ102" i="3"/>
  <c r="BK43" i="3"/>
  <c r="BJ43" i="3"/>
  <c r="BI43" i="3"/>
  <c r="BH43" i="3"/>
  <c r="BG43" i="3"/>
  <c r="BF43" i="3"/>
  <c r="BE43" i="3"/>
  <c r="BD43" i="3"/>
  <c r="BC43" i="3"/>
  <c r="BA43" i="3"/>
  <c r="BK107" i="3"/>
  <c r="BJ107" i="3"/>
  <c r="BI107" i="3"/>
  <c r="BH107" i="3"/>
  <c r="BG107" i="3"/>
  <c r="BF107" i="3"/>
  <c r="BE107" i="3"/>
  <c r="BD107" i="3"/>
  <c r="BC107" i="3"/>
  <c r="AT42" i="3"/>
  <c r="AS42" i="3" s="1"/>
  <c r="AR42" i="3" s="1"/>
  <c r="AQ42" i="3" s="1"/>
  <c r="AP42" i="3" s="1"/>
  <c r="AO42" i="3" s="1"/>
  <c r="AN42" i="3" s="1"/>
  <c r="AM42" i="3" s="1"/>
  <c r="AL42" i="3" s="1"/>
  <c r="BG73" i="3"/>
  <c r="BF73" i="3"/>
  <c r="BE73" i="3"/>
  <c r="BD73" i="3"/>
  <c r="BC73" i="3"/>
  <c r="BK73" i="3"/>
  <c r="BJ73" i="3"/>
  <c r="BI73" i="3"/>
  <c r="BH73" i="3"/>
  <c r="BK111" i="3"/>
  <c r="BJ111" i="3"/>
  <c r="BI111" i="3"/>
  <c r="BH111" i="3"/>
  <c r="BG111" i="3"/>
  <c r="BF111" i="3"/>
  <c r="BE111" i="3"/>
  <c r="BD111" i="3"/>
  <c r="BC111" i="3"/>
  <c r="BB111" i="3"/>
  <c r="BK22" i="3"/>
  <c r="BJ22" i="3"/>
  <c r="BI22" i="3"/>
  <c r="BH22" i="3"/>
  <c r="BG22" i="3"/>
  <c r="BF22" i="3"/>
  <c r="BE22" i="3"/>
  <c r="BD22" i="3"/>
  <c r="BC22" i="3"/>
  <c r="BK16" i="3"/>
  <c r="BJ16" i="3"/>
  <c r="BI16" i="3"/>
  <c r="BH16" i="3"/>
  <c r="BG16" i="3"/>
  <c r="BF16" i="3"/>
  <c r="BE16" i="3"/>
  <c r="BD16" i="3"/>
  <c r="BC16" i="3"/>
  <c r="BJ17" i="3"/>
  <c r="BI17" i="3"/>
  <c r="BH17" i="3"/>
  <c r="BG17" i="3"/>
  <c r="BF17" i="3"/>
  <c r="BE17" i="3"/>
  <c r="BD17" i="3"/>
  <c r="BC17" i="3"/>
  <c r="BK17" i="3"/>
  <c r="BK20" i="3"/>
  <c r="BJ20" i="3"/>
  <c r="BI20" i="3"/>
  <c r="BH20" i="3"/>
  <c r="BG20" i="3"/>
  <c r="BF20" i="3"/>
  <c r="BE20" i="3"/>
  <c r="BD20" i="3"/>
  <c r="BC20" i="3"/>
  <c r="BA20" i="3"/>
  <c r="AZ271" i="4"/>
  <c r="AY271" i="4"/>
  <c r="AX271" i="4"/>
  <c r="AW271" i="4"/>
  <c r="AV271" i="4"/>
  <c r="AU271" i="4"/>
  <c r="AT271" i="4"/>
  <c r="AS271" i="4"/>
  <c r="AR271" i="4"/>
  <c r="AZ258" i="4"/>
  <c r="AY258" i="4"/>
  <c r="AX258" i="4"/>
  <c r="AW258" i="4"/>
  <c r="AV258" i="4"/>
  <c r="AU258" i="4"/>
  <c r="AT258" i="4"/>
  <c r="AS258" i="4"/>
  <c r="AR258" i="4"/>
  <c r="AY286" i="4"/>
  <c r="AX286" i="4"/>
  <c r="AW286" i="4"/>
  <c r="AV286" i="4"/>
  <c r="AU286" i="4"/>
  <c r="AT286" i="4"/>
  <c r="AS286" i="4"/>
  <c r="AR286" i="4"/>
  <c r="AZ286" i="4"/>
  <c r="AZ222" i="4"/>
  <c r="AY222" i="4"/>
  <c r="AX222" i="4"/>
  <c r="AW222" i="4"/>
  <c r="AV222" i="4"/>
  <c r="AU222" i="4"/>
  <c r="AT222" i="4"/>
  <c r="AS222" i="4"/>
  <c r="AR222" i="4"/>
  <c r="AY214" i="4"/>
  <c r="AX214" i="4"/>
  <c r="AW214" i="4"/>
  <c r="AV214" i="4"/>
  <c r="AU214" i="4"/>
  <c r="AT214" i="4"/>
  <c r="AS214" i="4"/>
  <c r="AR214" i="4"/>
  <c r="AZ214" i="4"/>
  <c r="AZ260" i="4"/>
  <c r="AY260" i="4"/>
  <c r="AX260" i="4"/>
  <c r="AW260" i="4"/>
  <c r="AV260" i="4"/>
  <c r="AU260" i="4"/>
  <c r="AT260" i="4"/>
  <c r="AS260" i="4"/>
  <c r="AR260" i="4"/>
  <c r="AZ239" i="4"/>
  <c r="AY239" i="4"/>
  <c r="AX239" i="4"/>
  <c r="AW239" i="4"/>
  <c r="AV239" i="4"/>
  <c r="AU239" i="4"/>
  <c r="AT239" i="4"/>
  <c r="AS239" i="4"/>
  <c r="AR239" i="4"/>
  <c r="AX262" i="4"/>
  <c r="AW262" i="4"/>
  <c r="AV262" i="4"/>
  <c r="AU262" i="4"/>
  <c r="AT262" i="4"/>
  <c r="AS262" i="4"/>
  <c r="AR262" i="4"/>
  <c r="AZ262" i="4"/>
  <c r="AY262" i="4"/>
  <c r="AZ263" i="4"/>
  <c r="AY263" i="4"/>
  <c r="AX263" i="4"/>
  <c r="AW263" i="4"/>
  <c r="AV263" i="4"/>
  <c r="AU263" i="4"/>
  <c r="AT263" i="4"/>
  <c r="AS263" i="4"/>
  <c r="AR263" i="4"/>
  <c r="AZ237" i="4"/>
  <c r="AY237" i="4"/>
  <c r="AX237" i="4"/>
  <c r="AW237" i="4"/>
  <c r="AV237" i="4"/>
  <c r="AU237" i="4"/>
  <c r="AT237" i="4"/>
  <c r="AS237" i="4"/>
  <c r="AR237" i="4"/>
  <c r="AZ196" i="4"/>
  <c r="AY196" i="4"/>
  <c r="AX196" i="4"/>
  <c r="AW196" i="4"/>
  <c r="AV196" i="4"/>
  <c r="AU196" i="4"/>
  <c r="AT196" i="4"/>
  <c r="AS196" i="4"/>
  <c r="AR196" i="4"/>
  <c r="AY110" i="4"/>
  <c r="AZ110" i="4"/>
  <c r="AW110" i="4"/>
  <c r="AV110" i="4"/>
  <c r="AU110" i="4"/>
  <c r="AT110" i="4"/>
  <c r="AS110" i="4"/>
  <c r="AR110" i="4"/>
  <c r="AX110" i="4"/>
  <c r="AY154" i="4"/>
  <c r="AX154" i="4"/>
  <c r="AW154" i="4"/>
  <c r="AV154" i="4"/>
  <c r="AU154" i="4"/>
  <c r="AT154" i="4"/>
  <c r="AS154" i="4"/>
  <c r="AR154" i="4"/>
  <c r="AZ154" i="4"/>
  <c r="AZ180" i="4"/>
  <c r="AY180" i="4"/>
  <c r="AX180" i="4"/>
  <c r="AW180" i="4"/>
  <c r="AV180" i="4"/>
  <c r="AU180" i="4"/>
  <c r="AT180" i="4"/>
  <c r="AS180" i="4"/>
  <c r="AR180" i="4"/>
  <c r="AY182" i="4"/>
  <c r="AX182" i="4"/>
  <c r="AW182" i="4"/>
  <c r="AV182" i="4"/>
  <c r="AU182" i="4"/>
  <c r="AT182" i="4"/>
  <c r="AS182" i="4"/>
  <c r="AR182" i="4"/>
  <c r="AZ182" i="4"/>
  <c r="AZ220" i="4"/>
  <c r="AY220" i="4"/>
  <c r="AX220" i="4"/>
  <c r="AW220" i="4"/>
  <c r="AV220" i="4"/>
  <c r="AU220" i="4"/>
  <c r="AT220" i="4"/>
  <c r="AS220" i="4"/>
  <c r="AR220" i="4"/>
  <c r="AY164" i="4"/>
  <c r="AX164" i="4"/>
  <c r="AW164" i="4"/>
  <c r="AV164" i="4"/>
  <c r="AU164" i="4"/>
  <c r="AT164" i="4"/>
  <c r="AS164" i="4"/>
  <c r="AR164" i="4"/>
  <c r="AZ164" i="4"/>
  <c r="AZ168" i="4"/>
  <c r="AY168" i="4"/>
  <c r="AX168" i="4"/>
  <c r="AW168" i="4"/>
  <c r="AV168" i="4"/>
  <c r="AU168" i="4"/>
  <c r="AT168" i="4"/>
  <c r="AS168" i="4"/>
  <c r="AR168" i="4"/>
  <c r="AX80" i="4"/>
  <c r="AW80" i="4"/>
  <c r="AV80" i="4"/>
  <c r="AU80" i="4"/>
  <c r="AT80" i="4"/>
  <c r="AS80" i="4"/>
  <c r="AR80" i="4"/>
  <c r="AY80" i="4"/>
  <c r="AZ80" i="4"/>
  <c r="AZ205" i="4"/>
  <c r="AY205" i="4"/>
  <c r="AX205" i="4"/>
  <c r="AW205" i="4"/>
  <c r="AV205" i="4"/>
  <c r="AU205" i="4"/>
  <c r="AT205" i="4"/>
  <c r="AS205" i="4"/>
  <c r="AR205" i="4"/>
  <c r="AZ173" i="4"/>
  <c r="AY173" i="4"/>
  <c r="AX173" i="4"/>
  <c r="AW173" i="4"/>
  <c r="AV173" i="4"/>
  <c r="AU173" i="4"/>
  <c r="AT173" i="4"/>
  <c r="AS173" i="4"/>
  <c r="AR173" i="4"/>
  <c r="AZ143" i="4"/>
  <c r="AY143" i="4"/>
  <c r="AX143" i="4"/>
  <c r="AW143" i="4"/>
  <c r="AV143" i="4"/>
  <c r="AU143" i="4"/>
  <c r="AT143" i="4"/>
  <c r="AS143" i="4"/>
  <c r="AR143" i="4"/>
  <c r="AZ120" i="4"/>
  <c r="AY120" i="4"/>
  <c r="AX120" i="4"/>
  <c r="AW120" i="4"/>
  <c r="AV120" i="4"/>
  <c r="AU120" i="4"/>
  <c r="AT120" i="4"/>
  <c r="AS120" i="4"/>
  <c r="AR120" i="4"/>
  <c r="AZ52" i="4"/>
  <c r="AY52" i="4"/>
  <c r="AX52" i="4"/>
  <c r="AW52" i="4"/>
  <c r="AV52" i="4"/>
  <c r="AU52" i="4"/>
  <c r="AT52" i="4"/>
  <c r="AS52" i="4"/>
  <c r="AR52" i="4"/>
  <c r="AZ89" i="4"/>
  <c r="AY89" i="4"/>
  <c r="AX89" i="4"/>
  <c r="AW89" i="4"/>
  <c r="AV89" i="4"/>
  <c r="AU89" i="4"/>
  <c r="AT89" i="4"/>
  <c r="AS89" i="4"/>
  <c r="AR89" i="4"/>
  <c r="AZ66" i="4"/>
  <c r="AY66" i="4"/>
  <c r="AX66" i="4"/>
  <c r="AW66" i="4"/>
  <c r="AV66" i="4"/>
  <c r="AU66" i="4"/>
  <c r="AT66" i="4"/>
  <c r="AS66" i="4"/>
  <c r="AR66" i="4"/>
  <c r="AZ97" i="4"/>
  <c r="AY97" i="4"/>
  <c r="AX97" i="4"/>
  <c r="AW97" i="4"/>
  <c r="AV97" i="4"/>
  <c r="AU97" i="4"/>
  <c r="AT97" i="4"/>
  <c r="AS97" i="4"/>
  <c r="AR97" i="4"/>
  <c r="AZ58" i="4"/>
  <c r="AY58" i="4"/>
  <c r="AX58" i="4"/>
  <c r="AW58" i="4"/>
  <c r="AV58" i="4"/>
  <c r="AU58" i="4"/>
  <c r="AT58" i="4"/>
  <c r="AS58" i="4"/>
  <c r="AR58" i="4"/>
  <c r="AZ99" i="4"/>
  <c r="AY99" i="4"/>
  <c r="AX99" i="4"/>
  <c r="AW99" i="4"/>
  <c r="AV99" i="4"/>
  <c r="AU99" i="4"/>
  <c r="AT99" i="4"/>
  <c r="AS99" i="4"/>
  <c r="AR99" i="4"/>
  <c r="AZ108" i="4"/>
  <c r="AY108" i="4"/>
  <c r="AX108" i="4"/>
  <c r="AW108" i="4"/>
  <c r="AV108" i="4"/>
  <c r="AU108" i="4"/>
  <c r="AT108" i="4"/>
  <c r="AS108" i="4"/>
  <c r="AR108" i="4"/>
  <c r="AY43" i="4"/>
  <c r="AX43" i="4"/>
  <c r="AW43" i="4"/>
  <c r="AV43" i="4"/>
  <c r="AU43" i="4"/>
  <c r="AT43" i="4"/>
  <c r="AS43" i="4"/>
  <c r="AR43" i="4"/>
  <c r="AZ43" i="4"/>
  <c r="AZ93" i="4"/>
  <c r="AY93" i="4"/>
  <c r="AX93" i="4"/>
  <c r="AW93" i="4"/>
  <c r="AV93" i="4"/>
  <c r="AU93" i="4"/>
  <c r="AT93" i="4"/>
  <c r="AS93" i="4"/>
  <c r="AR93" i="4"/>
  <c r="AZ36" i="4"/>
  <c r="AY36" i="4"/>
  <c r="AX36" i="4"/>
  <c r="AW36" i="4"/>
  <c r="AV36" i="4"/>
  <c r="AU36" i="4"/>
  <c r="AT36" i="4"/>
  <c r="AS36" i="4"/>
  <c r="AR36" i="4"/>
  <c r="AP220" i="4"/>
  <c r="AQ220" i="4"/>
  <c r="AO220" i="4"/>
  <c r="AO209" i="4"/>
  <c r="AQ209" i="4"/>
  <c r="AP209" i="4"/>
  <c r="BA156" i="3"/>
  <c r="AO218" i="4"/>
  <c r="AP218" i="4"/>
  <c r="AQ218" i="4"/>
  <c r="BB129" i="3"/>
  <c r="BA116" i="3"/>
  <c r="BB116" i="3"/>
  <c r="BA96" i="3"/>
  <c r="BB96" i="3"/>
  <c r="BA79" i="3"/>
  <c r="AZ79" i="3"/>
  <c r="AX79" i="3" s="1"/>
  <c r="BB79" i="3"/>
  <c r="AQ90" i="4"/>
  <c r="AO90" i="4"/>
  <c r="AP90" i="4"/>
  <c r="AK186" i="3"/>
  <c r="AP141" i="4"/>
  <c r="AO141" i="4"/>
  <c r="AQ141" i="4"/>
  <c r="AI47" i="3"/>
  <c r="AP239" i="4"/>
  <c r="AO239" i="4"/>
  <c r="AQ239" i="4"/>
  <c r="AQ70" i="4"/>
  <c r="AO70" i="4"/>
  <c r="AN70" i="4"/>
  <c r="AP70" i="4"/>
  <c r="AO145" i="4"/>
  <c r="AP145" i="4"/>
  <c r="AQ145" i="4"/>
  <c r="AO174" i="4"/>
  <c r="AP174" i="4"/>
  <c r="AQ174" i="4"/>
  <c r="AO241" i="4"/>
  <c r="AQ241" i="4"/>
  <c r="AP241" i="4"/>
  <c r="AP243" i="4"/>
  <c r="AO243" i="4"/>
  <c r="AQ243" i="4"/>
  <c r="AQ192" i="4"/>
  <c r="AO192" i="4"/>
  <c r="AP192" i="4"/>
  <c r="AQ181" i="4"/>
  <c r="AO181" i="4"/>
  <c r="AP181" i="4"/>
  <c r="AP275" i="4"/>
  <c r="AQ275" i="4"/>
  <c r="AO275" i="4"/>
  <c r="BA41" i="3"/>
  <c r="AZ41" i="3"/>
  <c r="AX41" i="3" s="1"/>
  <c r="BA91" i="3"/>
  <c r="AZ91" i="3"/>
  <c r="AX91" i="3" s="1"/>
  <c r="BB91" i="3"/>
  <c r="AO170" i="4"/>
  <c r="AN170" i="4"/>
  <c r="AP170" i="4"/>
  <c r="AQ170" i="4"/>
  <c r="BA150" i="3"/>
  <c r="BB150" i="3"/>
  <c r="AO153" i="4"/>
  <c r="AP153" i="4"/>
  <c r="AQ153" i="4"/>
  <c r="AQ188" i="4"/>
  <c r="AP188" i="4"/>
  <c r="AO188" i="4"/>
  <c r="AO217" i="4"/>
  <c r="AQ217" i="4"/>
  <c r="AP217" i="4"/>
  <c r="AO261" i="4"/>
  <c r="AP261" i="4"/>
  <c r="AQ261" i="4"/>
  <c r="AQ102" i="4"/>
  <c r="AO102" i="4"/>
  <c r="AN102" i="4"/>
  <c r="AH102" i="4" s="1"/>
  <c r="AP102" i="4"/>
  <c r="AO114" i="4"/>
  <c r="AQ114" i="4"/>
  <c r="AP114" i="4"/>
  <c r="AO280" i="4"/>
  <c r="AP280" i="4"/>
  <c r="AQ280" i="4"/>
  <c r="AJ38" i="3"/>
  <c r="AI38" i="3"/>
  <c r="BA155" i="3"/>
  <c r="BB155" i="3"/>
  <c r="AJ212" i="3"/>
  <c r="AO267" i="4"/>
  <c r="AP267" i="4"/>
  <c r="AQ267" i="4"/>
  <c r="AQ27" i="4"/>
  <c r="AO27" i="4"/>
  <c r="AP27" i="4"/>
  <c r="AO206" i="4"/>
  <c r="AP206" i="4"/>
  <c r="AQ206" i="4"/>
  <c r="AP152" i="4"/>
  <c r="AQ152" i="4"/>
  <c r="AO152" i="4"/>
  <c r="AJ48" i="3"/>
  <c r="AI48" i="3"/>
  <c r="AH48" i="3" s="1"/>
  <c r="BB26" i="3"/>
  <c r="BA26" i="3"/>
  <c r="AK88" i="3"/>
  <c r="AJ88" i="3"/>
  <c r="AQ30" i="4"/>
  <c r="AP30" i="4"/>
  <c r="AO30" i="4"/>
  <c r="AQ47" i="4"/>
  <c r="AO47" i="4"/>
  <c r="AP47" i="4"/>
  <c r="AQ165" i="4"/>
  <c r="AO165" i="4"/>
  <c r="AP165" i="4"/>
  <c r="AP219" i="4"/>
  <c r="AQ219" i="4"/>
  <c r="AO219" i="4"/>
  <c r="AO276" i="4"/>
  <c r="AN276" i="4"/>
  <c r="AP276" i="4"/>
  <c r="AQ276" i="4"/>
  <c r="AO162" i="4"/>
  <c r="AP162" i="4"/>
  <c r="AQ162" i="4"/>
  <c r="BB34" i="3"/>
  <c r="BA34" i="3"/>
  <c r="BA84" i="3"/>
  <c r="AZ84" i="3"/>
  <c r="AX84" i="3" s="1"/>
  <c r="BB84" i="3"/>
  <c r="AI118" i="3"/>
  <c r="AJ118" i="3"/>
  <c r="AK118" i="3"/>
  <c r="AJ142" i="3"/>
  <c r="AH142" i="3" s="1"/>
  <c r="AK142" i="3"/>
  <c r="AI142" i="3"/>
  <c r="AK198" i="3"/>
  <c r="AI198" i="3"/>
  <c r="AJ198" i="3"/>
  <c r="AO52" i="4"/>
  <c r="AP52" i="4"/>
  <c r="AQ52" i="4"/>
  <c r="AO37" i="4"/>
  <c r="AQ37" i="4"/>
  <c r="AP37" i="4"/>
  <c r="AO249" i="4"/>
  <c r="AP249" i="4"/>
  <c r="AQ249" i="4"/>
  <c r="BA75" i="3"/>
  <c r="AZ75" i="3"/>
  <c r="AX75" i="3" s="1"/>
  <c r="AP169" i="4"/>
  <c r="AQ169" i="4"/>
  <c r="AO169" i="4"/>
  <c r="AN169" i="4"/>
  <c r="AH169" i="4" s="1"/>
  <c r="AQ79" i="4"/>
  <c r="AO79" i="4"/>
  <c r="AP79" i="4"/>
  <c r="AJ208" i="3"/>
  <c r="AP139" i="4"/>
  <c r="AO139" i="4"/>
  <c r="AQ139" i="4"/>
  <c r="AI108" i="3"/>
  <c r="AH108" i="3" s="1"/>
  <c r="AA108" i="3" s="1"/>
  <c r="AE108" i="3" s="1"/>
  <c r="AJ108" i="3"/>
  <c r="AP238" i="4"/>
  <c r="AO238" i="4"/>
  <c r="AQ238" i="4"/>
  <c r="AP208" i="4"/>
  <c r="AQ208" i="4"/>
  <c r="AO208" i="4"/>
  <c r="BA118" i="3"/>
  <c r="BB118" i="3"/>
  <c r="AP240" i="4"/>
  <c r="AQ240" i="4"/>
  <c r="AO240" i="4"/>
  <c r="AN240" i="4"/>
  <c r="AH240" i="4" s="1"/>
  <c r="BA53" i="3"/>
  <c r="BB53" i="3"/>
  <c r="AZ53" i="3"/>
  <c r="AX53" i="3" s="1"/>
  <c r="AP108" i="4"/>
  <c r="AO108" i="4"/>
  <c r="AQ108" i="4"/>
  <c r="AP182" i="4"/>
  <c r="AQ182" i="4"/>
  <c r="AO182" i="4"/>
  <c r="AN182" i="4"/>
  <c r="AP271" i="4"/>
  <c r="AO271" i="4"/>
  <c r="AQ271" i="4"/>
  <c r="BA85" i="3"/>
  <c r="AZ85" i="3"/>
  <c r="AX85" i="3" s="1"/>
  <c r="AO73" i="4"/>
  <c r="AP73" i="4"/>
  <c r="AQ73" i="4"/>
  <c r="AQ101" i="4"/>
  <c r="AO101" i="4"/>
  <c r="AP101" i="4"/>
  <c r="AO105" i="4"/>
  <c r="AN105" i="4"/>
  <c r="AG105" i="4" s="1"/>
  <c r="AM105" i="4" s="1"/>
  <c r="AP105" i="4"/>
  <c r="AQ105" i="4"/>
  <c r="AP224" i="4"/>
  <c r="AQ224" i="4"/>
  <c r="AO224" i="4"/>
  <c r="AP266" i="4"/>
  <c r="AO266" i="4"/>
  <c r="AQ266" i="4"/>
  <c r="BA62" i="3"/>
  <c r="AZ62" i="3"/>
  <c r="AX62" i="3" s="1"/>
  <c r="BA55" i="3"/>
  <c r="AZ55" i="3"/>
  <c r="AX55" i="3" s="1"/>
  <c r="BB55" i="3"/>
  <c r="BA6" i="3"/>
  <c r="BB6" i="3"/>
  <c r="AO39" i="4"/>
  <c r="AP39" i="4"/>
  <c r="AQ39" i="4"/>
  <c r="AO38" i="4"/>
  <c r="AP38" i="4"/>
  <c r="AQ38" i="4"/>
  <c r="AP228" i="4"/>
  <c r="AQ228" i="4"/>
  <c r="AO228" i="4"/>
  <c r="AO144" i="4"/>
  <c r="AP144" i="4"/>
  <c r="AQ144" i="4"/>
  <c r="AP250" i="4"/>
  <c r="AO250" i="4"/>
  <c r="AQ250" i="4"/>
  <c r="BA243" i="3"/>
  <c r="BB243" i="3"/>
  <c r="AP251" i="4"/>
  <c r="AO251" i="4"/>
  <c r="AQ251" i="4"/>
  <c r="AK202" i="3"/>
  <c r="AP32" i="4"/>
  <c r="AO32" i="4"/>
  <c r="AQ32" i="4"/>
  <c r="AQ122" i="4"/>
  <c r="AO122" i="4"/>
  <c r="AP122" i="4"/>
  <c r="AP40" i="4"/>
  <c r="AO40" i="4"/>
  <c r="AQ40" i="4"/>
  <c r="AO279" i="4"/>
  <c r="AP279" i="4"/>
  <c r="AQ279" i="4"/>
  <c r="BB7" i="3"/>
  <c r="BA7" i="3"/>
  <c r="AZ7" i="3"/>
  <c r="AX7" i="3" s="1"/>
  <c r="AI56" i="3"/>
  <c r="BA146" i="3"/>
  <c r="AZ146" i="3"/>
  <c r="AX146" i="3" s="1"/>
  <c r="AJ163" i="3"/>
  <c r="AQ87" i="4"/>
  <c r="AO87" i="4"/>
  <c r="AP87" i="4"/>
  <c r="AO157" i="4"/>
  <c r="AP157" i="4"/>
  <c r="AQ157" i="4"/>
  <c r="AP211" i="4"/>
  <c r="AQ211" i="4"/>
  <c r="AO211" i="4"/>
  <c r="AO195" i="4"/>
  <c r="AP195" i="4"/>
  <c r="AQ195" i="4"/>
  <c r="AP142" i="4"/>
  <c r="AO142" i="4"/>
  <c r="AN142" i="4"/>
  <c r="AH142" i="4" s="1"/>
  <c r="AQ142" i="4"/>
  <c r="AI119" i="3"/>
  <c r="AJ119" i="3"/>
  <c r="AH119" i="3" s="1"/>
  <c r="AA119" i="3" s="1"/>
  <c r="AK119" i="3"/>
  <c r="BA54" i="3"/>
  <c r="AZ54" i="3"/>
  <c r="AX54" i="3" s="1"/>
  <c r="BB54" i="3"/>
  <c r="BA164" i="3"/>
  <c r="BB164" i="3"/>
  <c r="BA171" i="3"/>
  <c r="AZ171" i="3"/>
  <c r="AX171" i="3" s="1"/>
  <c r="BB171" i="3"/>
  <c r="AO129" i="4"/>
  <c r="AP129" i="4"/>
  <c r="AQ129" i="4"/>
  <c r="AP172" i="4"/>
  <c r="AQ172" i="4"/>
  <c r="AO172" i="4"/>
  <c r="AO183" i="4"/>
  <c r="AP183" i="4"/>
  <c r="AQ183" i="4"/>
  <c r="AO277" i="4"/>
  <c r="AQ277" i="4"/>
  <c r="AP277" i="4"/>
  <c r="BB25" i="3"/>
  <c r="BA25" i="3"/>
  <c r="BB144" i="3"/>
  <c r="BA144" i="3"/>
  <c r="AZ144" i="3"/>
  <c r="AX144" i="3" s="1"/>
  <c r="AK232" i="3"/>
  <c r="AI232" i="3"/>
  <c r="AJ232" i="3"/>
  <c r="AI192" i="3"/>
  <c r="AH192" i="3" s="1"/>
  <c r="AK192" i="3"/>
  <c r="AP67" i="4"/>
  <c r="AQ67" i="4"/>
  <c r="AO67" i="4"/>
  <c r="AO197" i="4"/>
  <c r="AP197" i="4"/>
  <c r="AQ197" i="4"/>
  <c r="AP212" i="4"/>
  <c r="AQ212" i="4"/>
  <c r="AO212" i="4"/>
  <c r="AN212" i="4"/>
  <c r="AP255" i="4"/>
  <c r="AO255" i="4"/>
  <c r="AN255" i="4"/>
  <c r="AQ255" i="4"/>
  <c r="AJ52" i="3"/>
  <c r="AK52" i="3"/>
  <c r="AI52" i="3"/>
  <c r="AI205" i="3"/>
  <c r="AJ205" i="3"/>
  <c r="AH205" i="3" s="1"/>
  <c r="AK205" i="3"/>
  <c r="AP262" i="4"/>
  <c r="AO262" i="4"/>
  <c r="AQ262" i="4"/>
  <c r="BB167" i="3"/>
  <c r="AP126" i="4"/>
  <c r="AQ126" i="4"/>
  <c r="AO126" i="4"/>
  <c r="BA69" i="3"/>
  <c r="BB69" i="3"/>
  <c r="AP69" i="4"/>
  <c r="AO69" i="4"/>
  <c r="AQ69" i="4"/>
  <c r="BA52" i="3"/>
  <c r="AZ52" i="3"/>
  <c r="AX52" i="3" s="1"/>
  <c r="BB52" i="3"/>
  <c r="AI124" i="3"/>
  <c r="AJ124" i="3"/>
  <c r="AK124" i="3"/>
  <c r="BA117" i="3"/>
  <c r="BB117" i="3"/>
  <c r="AO120" i="4"/>
  <c r="AP120" i="4"/>
  <c r="AQ120" i="4"/>
  <c r="AQ180" i="4"/>
  <c r="AO180" i="4"/>
  <c r="AP180" i="4"/>
  <c r="AP177" i="4"/>
  <c r="AQ177" i="4"/>
  <c r="AO177" i="4"/>
  <c r="AO191" i="4"/>
  <c r="AP191" i="4"/>
  <c r="AQ191" i="4"/>
  <c r="AP268" i="4"/>
  <c r="AQ268" i="4"/>
  <c r="AO268" i="4"/>
  <c r="AP242" i="4"/>
  <c r="AQ242" i="4"/>
  <c r="AO242" i="4"/>
  <c r="BB65" i="3"/>
  <c r="BB177" i="3"/>
  <c r="AQ41" i="4"/>
  <c r="AO41" i="4"/>
  <c r="AN41" i="4"/>
  <c r="AP41" i="4"/>
  <c r="BA15" i="3"/>
  <c r="AZ15" i="3"/>
  <c r="AX15" i="3" s="1"/>
  <c r="BB15" i="3"/>
  <c r="BA8" i="3"/>
  <c r="BB8" i="3"/>
  <c r="AQ111" i="4"/>
  <c r="AP111" i="4"/>
  <c r="AO111" i="4"/>
  <c r="AO213" i="4"/>
  <c r="AP213" i="4"/>
  <c r="AQ213" i="4"/>
  <c r="AP236" i="4"/>
  <c r="AQ236" i="4"/>
  <c r="AO236" i="4"/>
  <c r="BA5" i="3"/>
  <c r="AZ5" i="3"/>
  <c r="AX5" i="3" s="1"/>
  <c r="BB5" i="3"/>
  <c r="BA2" i="3"/>
  <c r="AZ2" i="3"/>
  <c r="AX2" i="3" s="1"/>
  <c r="BB2" i="3"/>
  <c r="AP44" i="4"/>
  <c r="AO44" i="4"/>
  <c r="AQ44" i="4"/>
  <c r="AO82" i="4"/>
  <c r="AP82" i="4"/>
  <c r="AQ82" i="4"/>
  <c r="AP185" i="4"/>
  <c r="AQ185" i="4"/>
  <c r="AO185" i="4"/>
  <c r="AP207" i="4"/>
  <c r="AQ207" i="4"/>
  <c r="AO207" i="4"/>
  <c r="BA39" i="3"/>
  <c r="AZ39" i="3"/>
  <c r="AX39" i="3" s="1"/>
  <c r="BB39" i="3"/>
  <c r="BB59" i="3"/>
  <c r="BA59" i="3"/>
  <c r="BB70" i="3"/>
  <c r="AP264" i="4"/>
  <c r="AO264" i="4"/>
  <c r="AQ264" i="4"/>
  <c r="AI66" i="3"/>
  <c r="AH66" i="3" s="1"/>
  <c r="AK66" i="3"/>
  <c r="AJ224" i="3"/>
  <c r="AO34" i="4"/>
  <c r="AQ34" i="4"/>
  <c r="AP34" i="4"/>
  <c r="AO198" i="4"/>
  <c r="AP198" i="4"/>
  <c r="AQ198" i="4"/>
  <c r="AQ281" i="4"/>
  <c r="AO281" i="4"/>
  <c r="AP281" i="4"/>
  <c r="BA33" i="3"/>
  <c r="BB33" i="3"/>
  <c r="BA93" i="3"/>
  <c r="BB93" i="3"/>
  <c r="BA110" i="3"/>
  <c r="BB110" i="3"/>
  <c r="AI260" i="3"/>
  <c r="AJ260" i="3"/>
  <c r="AK260" i="3"/>
  <c r="BB10" i="3"/>
  <c r="BA10" i="3"/>
  <c r="AO49" i="4"/>
  <c r="AP49" i="4"/>
  <c r="AQ49" i="4"/>
  <c r="AQ106" i="4"/>
  <c r="AP106" i="4"/>
  <c r="AO106" i="4"/>
  <c r="AO134" i="4"/>
  <c r="AP134" i="4"/>
  <c r="AQ134" i="4"/>
  <c r="AO151" i="4"/>
  <c r="AP151" i="4"/>
  <c r="AQ151" i="4"/>
  <c r="AO225" i="4"/>
  <c r="AP225" i="4"/>
  <c r="AQ225" i="4"/>
  <c r="AO285" i="4"/>
  <c r="AP285" i="4"/>
  <c r="AQ285" i="4"/>
  <c r="BA12" i="3"/>
  <c r="BB12" i="3"/>
  <c r="AJ23" i="3"/>
  <c r="AH23" i="3" s="1"/>
  <c r="AK23" i="3"/>
  <c r="BA83" i="3"/>
  <c r="BB83" i="3"/>
  <c r="AI160" i="3"/>
  <c r="AJ160" i="3"/>
  <c r="AK160" i="3"/>
  <c r="AI274" i="3"/>
  <c r="AJ274" i="3"/>
  <c r="AK274" i="3"/>
  <c r="AP92" i="4"/>
  <c r="AO92" i="4"/>
  <c r="AQ92" i="4"/>
  <c r="AQ78" i="4"/>
  <c r="AO78" i="4"/>
  <c r="AP78" i="4"/>
  <c r="AQ229" i="4"/>
  <c r="AO229" i="4"/>
  <c r="AP229" i="4"/>
  <c r="AO230" i="4"/>
  <c r="AP230" i="4"/>
  <c r="AQ230" i="4"/>
  <c r="BA87" i="3"/>
  <c r="AZ87" i="3"/>
  <c r="AX87" i="3" s="1"/>
  <c r="BB87" i="3"/>
  <c r="BA145" i="3"/>
  <c r="BB145" i="3"/>
  <c r="AK230" i="3"/>
  <c r="AI230" i="3"/>
  <c r="AJ230" i="3"/>
  <c r="AP100" i="4"/>
  <c r="AO100" i="4"/>
  <c r="AQ100" i="4"/>
  <c r="AP286" i="4"/>
  <c r="AO286" i="4"/>
  <c r="AQ286" i="4"/>
  <c r="AP116" i="4"/>
  <c r="AO116" i="4"/>
  <c r="AQ116" i="4"/>
  <c r="AP60" i="4"/>
  <c r="AO60" i="4"/>
  <c r="AQ60" i="4"/>
  <c r="BA141" i="3"/>
  <c r="AZ141" i="3"/>
  <c r="AX141" i="3" s="1"/>
  <c r="BB141" i="3"/>
  <c r="AQ46" i="4"/>
  <c r="AO46" i="4"/>
  <c r="AP46" i="4"/>
  <c r="AI35" i="3"/>
  <c r="AH35" i="3" s="1"/>
  <c r="AA35" i="3" s="1"/>
  <c r="AD35" i="3" s="1"/>
  <c r="AK35" i="3"/>
  <c r="AP61" i="4"/>
  <c r="AQ61" i="4"/>
  <c r="AO61" i="4"/>
  <c r="AO72" i="4"/>
  <c r="AN72" i="4"/>
  <c r="AG72" i="4" s="1"/>
  <c r="AM72" i="4" s="1"/>
  <c r="AQ72" i="4"/>
  <c r="AP72" i="4"/>
  <c r="BA40" i="3"/>
  <c r="BB40" i="3"/>
  <c r="AQ127" i="4"/>
  <c r="AP127" i="4"/>
  <c r="AO127" i="4"/>
  <c r="BA123" i="3"/>
  <c r="BB123" i="3"/>
  <c r="AZ123" i="3"/>
  <c r="AX123" i="3" s="1"/>
  <c r="AQ196" i="4"/>
  <c r="AP196" i="4"/>
  <c r="AO196" i="4"/>
  <c r="AN196" i="4"/>
  <c r="AP99" i="4"/>
  <c r="AQ99" i="4"/>
  <c r="AO99" i="4"/>
  <c r="AO237" i="4"/>
  <c r="AP237" i="4"/>
  <c r="AQ237" i="4"/>
  <c r="AP260" i="4"/>
  <c r="AO260" i="4"/>
  <c r="AQ260" i="4"/>
  <c r="AO58" i="4"/>
  <c r="AP58" i="4"/>
  <c r="AQ58" i="4"/>
  <c r="AQ143" i="4"/>
  <c r="AO143" i="4"/>
  <c r="AP143" i="4"/>
  <c r="AO80" i="4"/>
  <c r="AP80" i="4"/>
  <c r="AQ80" i="4"/>
  <c r="AP263" i="4"/>
  <c r="AQ263" i="4"/>
  <c r="AO263" i="4"/>
  <c r="BB43" i="3"/>
  <c r="BB103" i="3"/>
  <c r="AO159" i="4"/>
  <c r="AP159" i="4"/>
  <c r="AQ159" i="4"/>
  <c r="AO104" i="4"/>
  <c r="AQ104" i="4"/>
  <c r="AP104" i="4"/>
  <c r="AP75" i="4"/>
  <c r="AO75" i="4"/>
  <c r="AQ75" i="4"/>
  <c r="AO194" i="4"/>
  <c r="AN194" i="4"/>
  <c r="AH194" i="4" s="1"/>
  <c r="AP194" i="4"/>
  <c r="AQ194" i="4"/>
  <c r="BA131" i="3"/>
  <c r="BB131" i="3"/>
  <c r="AZ131" i="3"/>
  <c r="AX131" i="3" s="1"/>
  <c r="BA77" i="3"/>
  <c r="AZ77" i="3"/>
  <c r="AX77" i="3" s="1"/>
  <c r="BB64" i="3"/>
  <c r="BA80" i="3"/>
  <c r="AZ80" i="3"/>
  <c r="AX80" i="3" s="1"/>
  <c r="AP115" i="4"/>
  <c r="AQ115" i="4"/>
  <c r="AO115" i="4"/>
  <c r="AQ200" i="4"/>
  <c r="AO200" i="4"/>
  <c r="AP200" i="4"/>
  <c r="AP256" i="4"/>
  <c r="AO256" i="4"/>
  <c r="AQ256" i="4"/>
  <c r="AO283" i="4"/>
  <c r="AP283" i="4"/>
  <c r="AQ283" i="4"/>
  <c r="BB147" i="3"/>
  <c r="BA147" i="3"/>
  <c r="AZ147" i="3"/>
  <c r="AX147" i="3" s="1"/>
  <c r="BA67" i="3"/>
  <c r="BB67" i="3"/>
  <c r="AZ67" i="3"/>
  <c r="AX67" i="3" s="1"/>
  <c r="AO112" i="4"/>
  <c r="AQ112" i="4"/>
  <c r="AP112" i="4"/>
  <c r="AP232" i="4"/>
  <c r="AQ232" i="4"/>
  <c r="AO232" i="4"/>
  <c r="AP252" i="4"/>
  <c r="AQ252" i="4"/>
  <c r="AO252" i="4"/>
  <c r="AN252" i="4"/>
  <c r="AG252" i="4" s="1"/>
  <c r="AI134" i="3"/>
  <c r="AH134" i="3" s="1"/>
  <c r="AA134" i="3" s="1"/>
  <c r="AK134" i="3"/>
  <c r="AI172" i="3"/>
  <c r="AJ172" i="3"/>
  <c r="AO88" i="4"/>
  <c r="AQ88" i="4"/>
  <c r="AP88" i="4"/>
  <c r="AQ125" i="4"/>
  <c r="AO125" i="4"/>
  <c r="AN125" i="4"/>
  <c r="AP125" i="4"/>
  <c r="AO33" i="4"/>
  <c r="AQ33" i="4"/>
  <c r="AP33" i="4"/>
  <c r="AQ103" i="4"/>
  <c r="AO103" i="4"/>
  <c r="AP103" i="4"/>
  <c r="AO163" i="4"/>
  <c r="AP163" i="4"/>
  <c r="AQ163" i="4"/>
  <c r="AP272" i="4"/>
  <c r="AQ272" i="4"/>
  <c r="AO272" i="4"/>
  <c r="BB190" i="3"/>
  <c r="AZ190" i="3"/>
  <c r="AX190" i="3" s="1"/>
  <c r="BA106" i="3"/>
  <c r="AZ106" i="3"/>
  <c r="AX106" i="3" s="1"/>
  <c r="BB72" i="3"/>
  <c r="BA72" i="3"/>
  <c r="AZ72" i="3"/>
  <c r="AX72" i="3" s="1"/>
  <c r="BA109" i="3"/>
  <c r="BB109" i="3"/>
  <c r="AI136" i="3"/>
  <c r="AK136" i="3"/>
  <c r="AJ136" i="3"/>
  <c r="BA139" i="3"/>
  <c r="BB139" i="3"/>
  <c r="AI222" i="3"/>
  <c r="AO201" i="4"/>
  <c r="AP201" i="4"/>
  <c r="AQ201" i="4"/>
  <c r="BB27" i="3"/>
  <c r="BA27" i="3"/>
  <c r="AZ27" i="3"/>
  <c r="AX27" i="3" s="1"/>
  <c r="AP84" i="4"/>
  <c r="AO84" i="4"/>
  <c r="AQ84" i="4"/>
  <c r="AP42" i="4"/>
  <c r="AO42" i="4"/>
  <c r="AQ42" i="4"/>
  <c r="AO259" i="4"/>
  <c r="AP259" i="4"/>
  <c r="AQ259" i="4"/>
  <c r="BA114" i="3"/>
  <c r="BB114" i="3"/>
  <c r="AJ54" i="3"/>
  <c r="AK148" i="3"/>
  <c r="AP137" i="4"/>
  <c r="AO137" i="4"/>
  <c r="AQ137" i="4"/>
  <c r="AP160" i="4"/>
  <c r="AQ160" i="4"/>
  <c r="AO160" i="4"/>
  <c r="AO210" i="4"/>
  <c r="AP210" i="4"/>
  <c r="AQ210" i="4"/>
  <c r="BA42" i="3"/>
  <c r="BB42" i="3"/>
  <c r="BA47" i="3"/>
  <c r="BB47" i="3"/>
  <c r="BA108" i="3"/>
  <c r="AZ108" i="3"/>
  <c r="AX108" i="3" s="1"/>
  <c r="BB108" i="3"/>
  <c r="AK49" i="3"/>
  <c r="AI49" i="3"/>
  <c r="AH49" i="3"/>
  <c r="AB49" i="3" s="1"/>
  <c r="AJ49" i="3"/>
  <c r="AI238" i="3"/>
  <c r="AH238" i="3" s="1"/>
  <c r="AJ238" i="3"/>
  <c r="AK238" i="3"/>
  <c r="AI268" i="3"/>
  <c r="AJ268" i="3"/>
  <c r="AK268" i="3"/>
  <c r="AQ94" i="4"/>
  <c r="AO94" i="4"/>
  <c r="AP94" i="4"/>
  <c r="BA115" i="3"/>
  <c r="BB115" i="3"/>
  <c r="AI95" i="3"/>
  <c r="BB16" i="3"/>
  <c r="BA16" i="3"/>
  <c r="AO273" i="4"/>
  <c r="AP273" i="4"/>
  <c r="AQ273" i="4"/>
  <c r="AP284" i="4"/>
  <c r="AO284" i="4"/>
  <c r="AQ284" i="4"/>
  <c r="BB23" i="3"/>
  <c r="AZ23" i="3"/>
  <c r="AX23" i="3" s="1"/>
  <c r="BA23" i="3"/>
  <c r="BA120" i="3"/>
  <c r="AZ120" i="3"/>
  <c r="AX120" i="3" s="1"/>
  <c r="BB120" i="3"/>
  <c r="BA157" i="3"/>
  <c r="BB157" i="3"/>
  <c r="AI131" i="3"/>
  <c r="AP193" i="4"/>
  <c r="AQ193" i="4"/>
  <c r="AO193" i="4"/>
  <c r="AI233" i="3"/>
  <c r="AJ233" i="3"/>
  <c r="AK233" i="3"/>
  <c r="AP168" i="4"/>
  <c r="AQ168" i="4"/>
  <c r="AO168" i="4"/>
  <c r="AO214" i="4"/>
  <c r="AN214" i="4"/>
  <c r="AP214" i="4"/>
  <c r="AQ214" i="4"/>
  <c r="AO187" i="4"/>
  <c r="AN187" i="4"/>
  <c r="AG187" i="4" s="1"/>
  <c r="AK187" i="4" s="1"/>
  <c r="AQ187" i="4"/>
  <c r="AP187" i="4"/>
  <c r="AO57" i="4"/>
  <c r="AP57" i="4"/>
  <c r="AQ57" i="4"/>
  <c r="AP248" i="4"/>
  <c r="AQ248" i="4"/>
  <c r="AO248" i="4"/>
  <c r="AO133" i="4"/>
  <c r="AP133" i="4"/>
  <c r="AQ133" i="4"/>
  <c r="AP24" i="4"/>
  <c r="AQ24" i="4"/>
  <c r="AO24" i="4"/>
  <c r="AQ71" i="4"/>
  <c r="AO71" i="4"/>
  <c r="AP71" i="4"/>
  <c r="AP124" i="4"/>
  <c r="AO124" i="4"/>
  <c r="AQ124" i="4"/>
  <c r="AQ131" i="4"/>
  <c r="AO131" i="4"/>
  <c r="AP131" i="4"/>
  <c r="AO203" i="4"/>
  <c r="AP203" i="4"/>
  <c r="AQ203" i="4"/>
  <c r="AI250" i="3"/>
  <c r="AH250" i="3" s="1"/>
  <c r="AJ250" i="3"/>
  <c r="AK250" i="3"/>
  <c r="AJ45" i="3"/>
  <c r="AQ117" i="4"/>
  <c r="AO117" i="4"/>
  <c r="AP117" i="4"/>
  <c r="AO23" i="4"/>
  <c r="AP23" i="4"/>
  <c r="AQ23" i="4"/>
  <c r="AO135" i="4"/>
  <c r="AQ135" i="4"/>
  <c r="AP135" i="4"/>
  <c r="AQ184" i="4"/>
  <c r="AO184" i="4"/>
  <c r="AP184" i="4"/>
  <c r="AP227" i="4"/>
  <c r="AQ227" i="4"/>
  <c r="AO227" i="4"/>
  <c r="AQ257" i="4"/>
  <c r="AO257" i="4"/>
  <c r="AP257" i="4"/>
  <c r="BA31" i="3"/>
  <c r="BB31" i="3"/>
  <c r="AI22" i="3"/>
  <c r="AK22" i="3"/>
  <c r="BB133" i="3"/>
  <c r="BA133" i="3"/>
  <c r="AZ133" i="3"/>
  <c r="AX133" i="3" s="1"/>
  <c r="AI218" i="3"/>
  <c r="AP91" i="4"/>
  <c r="AO91" i="4"/>
  <c r="AQ91" i="4"/>
  <c r="AQ202" i="4"/>
  <c r="AO202" i="4"/>
  <c r="AN202" i="4"/>
  <c r="AG202" i="4" s="1"/>
  <c r="AP202" i="4"/>
  <c r="AO221" i="4"/>
  <c r="AN221" i="4"/>
  <c r="AP221" i="4"/>
  <c r="AQ221" i="4"/>
  <c r="AP270" i="4"/>
  <c r="AO270" i="4"/>
  <c r="AQ270" i="4"/>
  <c r="BB35" i="3"/>
  <c r="AZ35" i="3"/>
  <c r="AX35" i="3" s="1"/>
  <c r="BA35" i="3"/>
  <c r="BA125" i="3"/>
  <c r="BB125" i="3"/>
  <c r="AZ125" i="3"/>
  <c r="AX125" i="3" s="1"/>
  <c r="BA105" i="3"/>
  <c r="BB105" i="3"/>
  <c r="BA140" i="3"/>
  <c r="AZ140" i="3"/>
  <c r="AX140" i="3" s="1"/>
  <c r="BB140" i="3"/>
  <c r="BB151" i="3"/>
  <c r="BA151" i="3"/>
  <c r="BA68" i="3"/>
  <c r="AZ68" i="3"/>
  <c r="AX68" i="3" s="1"/>
  <c r="BB68" i="3"/>
  <c r="AO48" i="4"/>
  <c r="AQ48" i="4"/>
  <c r="AP48" i="4"/>
  <c r="AP161" i="4"/>
  <c r="AQ161" i="4"/>
  <c r="AO161" i="4"/>
  <c r="AO147" i="4"/>
  <c r="AP147" i="4"/>
  <c r="AQ147" i="4"/>
  <c r="BA19" i="3"/>
  <c r="BB19" i="3"/>
  <c r="AZ19" i="3"/>
  <c r="AX19" i="3" s="1"/>
  <c r="BA81" i="3"/>
  <c r="BB81" i="3"/>
  <c r="AZ81" i="3"/>
  <c r="AX81" i="3" s="1"/>
  <c r="AP223" i="4"/>
  <c r="AQ223" i="4"/>
  <c r="AO223" i="4"/>
  <c r="AP83" i="4"/>
  <c r="AQ83" i="4"/>
  <c r="AO83" i="4"/>
  <c r="AQ74" i="4"/>
  <c r="AO74" i="4"/>
  <c r="AP74" i="4"/>
  <c r="AP146" i="4"/>
  <c r="AQ146" i="4"/>
  <c r="AO146" i="4"/>
  <c r="AQ95" i="4"/>
  <c r="AP95" i="4"/>
  <c r="AO95" i="4"/>
  <c r="AQ158" i="4"/>
  <c r="AO158" i="4"/>
  <c r="AP158" i="4"/>
  <c r="AI68" i="3"/>
  <c r="AJ68" i="3"/>
  <c r="AK68" i="3"/>
  <c r="BA66" i="3"/>
  <c r="AZ66" i="3"/>
  <c r="AX66" i="3" s="1"/>
  <c r="BB66" i="3"/>
  <c r="AI103" i="3"/>
  <c r="AJ103" i="3"/>
  <c r="AK103" i="3"/>
  <c r="BA101" i="3"/>
  <c r="BB101" i="3"/>
  <c r="AZ101" i="3"/>
  <c r="AX101" i="3" s="1"/>
  <c r="AI187" i="3"/>
  <c r="AJ187" i="3"/>
  <c r="AK187" i="3"/>
  <c r="BA138" i="3"/>
  <c r="BB138" i="3"/>
  <c r="AP43" i="4"/>
  <c r="AO43" i="4"/>
  <c r="AQ43" i="4"/>
  <c r="AO175" i="4"/>
  <c r="AQ175" i="4"/>
  <c r="AP175" i="4"/>
  <c r="AK153" i="3"/>
  <c r="AO179" i="4"/>
  <c r="AQ179" i="4"/>
  <c r="AP179" i="4"/>
  <c r="AO96" i="4"/>
  <c r="AQ96" i="4"/>
  <c r="AP96" i="4"/>
  <c r="BA56" i="3"/>
  <c r="BB56" i="3"/>
  <c r="AZ56" i="3"/>
  <c r="AX56" i="3" s="1"/>
  <c r="AO233" i="4"/>
  <c r="AP233" i="4"/>
  <c r="AQ233" i="4"/>
  <c r="AO123" i="4"/>
  <c r="AN123" i="4"/>
  <c r="AH123" i="4" s="1"/>
  <c r="AQ123" i="4"/>
  <c r="AP123" i="4"/>
  <c r="BA152" i="3"/>
  <c r="BB152" i="3"/>
  <c r="AZ152" i="3"/>
  <c r="AX152" i="3" s="1"/>
  <c r="AO54" i="4"/>
  <c r="AN54" i="4"/>
  <c r="AQ54" i="4"/>
  <c r="AP54" i="4"/>
  <c r="AP59" i="4"/>
  <c r="AQ59" i="4"/>
  <c r="AO59" i="4"/>
  <c r="BA57" i="3"/>
  <c r="AZ57" i="3"/>
  <c r="AX57" i="3" s="1"/>
  <c r="BB57" i="3"/>
  <c r="AO77" i="4"/>
  <c r="AN77" i="4"/>
  <c r="AP77" i="4"/>
  <c r="AQ77" i="4"/>
  <c r="AP247" i="4"/>
  <c r="AO247" i="4"/>
  <c r="AQ247" i="4"/>
  <c r="AP258" i="4"/>
  <c r="AO258" i="4"/>
  <c r="AQ258" i="4"/>
  <c r="AQ36" i="4"/>
  <c r="AO36" i="4"/>
  <c r="AP36" i="4"/>
  <c r="AO97" i="4"/>
  <c r="AN97" i="4"/>
  <c r="AG97" i="4" s="1"/>
  <c r="AM97" i="4" s="1"/>
  <c r="AP97" i="4"/>
  <c r="AQ97" i="4"/>
  <c r="AP154" i="4"/>
  <c r="AQ154" i="4"/>
  <c r="AO154" i="4"/>
  <c r="BB20" i="3"/>
  <c r="AP51" i="4"/>
  <c r="AO51" i="4"/>
  <c r="AQ51" i="4"/>
  <c r="AO167" i="4"/>
  <c r="AP167" i="4"/>
  <c r="AQ167" i="4"/>
  <c r="AO93" i="4"/>
  <c r="AQ93" i="4"/>
  <c r="AP93" i="4"/>
  <c r="AO66" i="4"/>
  <c r="AP66" i="4"/>
  <c r="AQ66" i="4"/>
  <c r="AQ173" i="4"/>
  <c r="AO173" i="4"/>
  <c r="AP173" i="4"/>
  <c r="AO222" i="4"/>
  <c r="AP222" i="4"/>
  <c r="AQ222" i="4"/>
  <c r="BB74" i="3"/>
  <c r="BB90" i="3"/>
  <c r="AZ90" i="3"/>
  <c r="AX90" i="3" s="1"/>
  <c r="AQ63" i="4"/>
  <c r="AO63" i="4"/>
  <c r="AP63" i="4"/>
  <c r="AQ86" i="4"/>
  <c r="AO86" i="4"/>
  <c r="AP86" i="4"/>
  <c r="AQ265" i="4"/>
  <c r="AO265" i="4"/>
  <c r="AP265" i="4"/>
  <c r="BA44" i="3"/>
  <c r="AZ44" i="3"/>
  <c r="AX44" i="3" s="1"/>
  <c r="BB44" i="3"/>
  <c r="BA21" i="3"/>
  <c r="AP216" i="4"/>
  <c r="AQ216" i="4"/>
  <c r="AO216" i="4"/>
  <c r="BA29" i="3"/>
  <c r="AZ29" i="3"/>
  <c r="AX29" i="3" s="1"/>
  <c r="BB29" i="3"/>
  <c r="AQ62" i="4"/>
  <c r="AP62" i="4"/>
  <c r="AO62" i="4"/>
  <c r="AN62" i="4"/>
  <c r="AQ22" i="4"/>
  <c r="AP22" i="4"/>
  <c r="AO22" i="4"/>
  <c r="AQ136" i="4"/>
  <c r="AO136" i="4"/>
  <c r="AP136" i="4"/>
  <c r="AP176" i="4"/>
  <c r="AQ176" i="4"/>
  <c r="AO176" i="4"/>
  <c r="AO269" i="4"/>
  <c r="AP269" i="4"/>
  <c r="AQ269" i="4"/>
  <c r="AP274" i="4"/>
  <c r="AQ274" i="4"/>
  <c r="AO274" i="4"/>
  <c r="BA32" i="3"/>
  <c r="AZ32" i="3"/>
  <c r="AX32" i="3" s="1"/>
  <c r="BB32" i="3"/>
  <c r="AP25" i="4"/>
  <c r="AQ25" i="4"/>
  <c r="AO25" i="4"/>
  <c r="AO171" i="4"/>
  <c r="AN171" i="4"/>
  <c r="AH171" i="4" s="1"/>
  <c r="AP171" i="4"/>
  <c r="AQ171" i="4"/>
  <c r="AP68" i="4"/>
  <c r="AO68" i="4"/>
  <c r="AN68" i="4"/>
  <c r="AQ68" i="4"/>
  <c r="AP31" i="4"/>
  <c r="AQ31" i="4"/>
  <c r="AO31" i="4"/>
  <c r="AP132" i="4"/>
  <c r="AQ132" i="4"/>
  <c r="AO132" i="4"/>
  <c r="AO199" i="4"/>
  <c r="AP199" i="4"/>
  <c r="AQ199" i="4"/>
  <c r="AP148" i="4"/>
  <c r="AQ148" i="4"/>
  <c r="AO148" i="4"/>
  <c r="AO130" i="4"/>
  <c r="AP130" i="4"/>
  <c r="AQ130" i="4"/>
  <c r="BA113" i="3"/>
  <c r="BB113" i="3"/>
  <c r="AZ113" i="3"/>
  <c r="AX113" i="3" s="1"/>
  <c r="BA95" i="3"/>
  <c r="BB95" i="3"/>
  <c r="AZ95" i="3"/>
  <c r="AX95" i="3" s="1"/>
  <c r="AJ144" i="3"/>
  <c r="AK144" i="3"/>
  <c r="AI144" i="3"/>
  <c r="AO155" i="4"/>
  <c r="AP155" i="4"/>
  <c r="AQ155" i="4"/>
  <c r="AQ21" i="4"/>
  <c r="AP21" i="4"/>
  <c r="AO21" i="4"/>
  <c r="AP76" i="4"/>
  <c r="AO76" i="4"/>
  <c r="AQ76" i="4"/>
  <c r="AQ55" i="4"/>
  <c r="AP55" i="4"/>
  <c r="AO55" i="4"/>
  <c r="AO189" i="4"/>
  <c r="AP189" i="4"/>
  <c r="AQ189" i="4"/>
  <c r="AP282" i="4"/>
  <c r="AO282" i="4"/>
  <c r="AQ282" i="4"/>
  <c r="BA49" i="3"/>
  <c r="AZ49" i="3"/>
  <c r="AX49" i="3" s="1"/>
  <c r="BB49" i="3"/>
  <c r="BA97" i="3"/>
  <c r="BB97" i="3"/>
  <c r="BB153" i="3"/>
  <c r="BA153" i="3"/>
  <c r="AZ153" i="3"/>
  <c r="AX153" i="3" s="1"/>
  <c r="AI215" i="3"/>
  <c r="AK215" i="3"/>
  <c r="AJ215" i="3"/>
  <c r="AI197" i="3"/>
  <c r="AJ197" i="3"/>
  <c r="AK197" i="3"/>
  <c r="AQ85" i="4"/>
  <c r="AO85" i="4"/>
  <c r="AN85" i="4"/>
  <c r="AP85" i="4"/>
  <c r="AI195" i="3"/>
  <c r="AK195" i="3"/>
  <c r="AJ195" i="3"/>
  <c r="AH195" i="3" s="1"/>
  <c r="AB195" i="3" s="1"/>
  <c r="AO65" i="4"/>
  <c r="AP65" i="4"/>
  <c r="AQ65" i="4"/>
  <c r="AQ119" i="4"/>
  <c r="AP119" i="4"/>
  <c r="AO119" i="4"/>
  <c r="AP244" i="4"/>
  <c r="AO244" i="4"/>
  <c r="AQ244" i="4"/>
  <c r="AP231" i="4"/>
  <c r="AQ231" i="4"/>
  <c r="AO231" i="4"/>
  <c r="BA60" i="3"/>
  <c r="AZ60" i="3"/>
  <c r="AX60" i="3" s="1"/>
  <c r="BB60" i="3"/>
  <c r="AK109" i="3"/>
  <c r="AI109" i="3"/>
  <c r="AJ109" i="3"/>
  <c r="BA46" i="3"/>
  <c r="BB46" i="3"/>
  <c r="AZ46" i="3"/>
  <c r="AX46" i="3" s="1"/>
  <c r="AI264" i="3"/>
  <c r="AJ264" i="3"/>
  <c r="AK264" i="3"/>
  <c r="AP28" i="4"/>
  <c r="AO28" i="4"/>
  <c r="AQ28" i="4"/>
  <c r="AP246" i="4"/>
  <c r="AO246" i="4"/>
  <c r="AQ246" i="4"/>
  <c r="AQ64" i="4"/>
  <c r="AO64" i="4"/>
  <c r="AP64" i="4"/>
  <c r="BA14" i="3"/>
  <c r="BB14" i="3"/>
  <c r="BA71" i="3"/>
  <c r="AZ71" i="3"/>
  <c r="AX71" i="3" s="1"/>
  <c r="BB71" i="3"/>
  <c r="BB137" i="3"/>
  <c r="BA137" i="3"/>
  <c r="AZ137" i="3"/>
  <c r="AX137" i="3"/>
  <c r="AJ271" i="3"/>
  <c r="AO140" i="4"/>
  <c r="AP140" i="4"/>
  <c r="AQ140" i="4"/>
  <c r="AI149" i="3"/>
  <c r="AJ149" i="3"/>
  <c r="AK149" i="3"/>
  <c r="AQ205" i="4"/>
  <c r="AO205" i="4"/>
  <c r="AP205" i="4"/>
  <c r="AQ45" i="4"/>
  <c r="AO45" i="4"/>
  <c r="AP45" i="4"/>
  <c r="AO29" i="4"/>
  <c r="AP29" i="4"/>
  <c r="AQ29" i="4"/>
  <c r="AI30" i="3"/>
  <c r="AI110" i="3"/>
  <c r="AJ110" i="3"/>
  <c r="AK110" i="3"/>
  <c r="AO89" i="4"/>
  <c r="AP89" i="4"/>
  <c r="AQ89" i="4"/>
  <c r="AP164" i="4"/>
  <c r="AQ164" i="4"/>
  <c r="AO164" i="4"/>
  <c r="AQ110" i="4"/>
  <c r="AO110" i="4"/>
  <c r="AP110" i="4"/>
  <c r="BA17" i="3"/>
  <c r="BB17" i="3"/>
  <c r="BA111" i="3"/>
  <c r="BA50" i="3"/>
  <c r="AZ50" i="3"/>
  <c r="AX50" i="3" s="1"/>
  <c r="BA98" i="3"/>
  <c r="AZ98" i="3"/>
  <c r="AX98" i="3" s="1"/>
  <c r="AQ204" i="4"/>
  <c r="AO204" i="4"/>
  <c r="AP204" i="4"/>
  <c r="AO113" i="4"/>
  <c r="AP113" i="4"/>
  <c r="AQ113" i="4"/>
  <c r="AO128" i="4"/>
  <c r="AP128" i="4"/>
  <c r="AQ128" i="4"/>
  <c r="AQ118" i="4"/>
  <c r="AO118" i="4"/>
  <c r="AP118" i="4"/>
  <c r="AO226" i="4"/>
  <c r="AP226" i="4"/>
  <c r="AQ226" i="4"/>
  <c r="AJ85" i="3"/>
  <c r="AK85" i="3"/>
  <c r="AI217" i="3"/>
  <c r="AO253" i="4"/>
  <c r="AP253" i="4"/>
  <c r="AQ253" i="4"/>
  <c r="AO109" i="4"/>
  <c r="AQ109" i="4"/>
  <c r="AP109" i="4"/>
  <c r="AO149" i="4"/>
  <c r="AP149" i="4"/>
  <c r="AQ149" i="4"/>
  <c r="AP190" i="4"/>
  <c r="AQ190" i="4"/>
  <c r="AO190" i="4"/>
  <c r="AO186" i="4"/>
  <c r="AP186" i="4"/>
  <c r="AQ186" i="4"/>
  <c r="AO245" i="4"/>
  <c r="AQ245" i="4"/>
  <c r="AP245" i="4"/>
  <c r="BA36" i="3"/>
  <c r="BB36" i="3"/>
  <c r="AZ36" i="3"/>
  <c r="AX36" i="3" s="1"/>
  <c r="BA122" i="3"/>
  <c r="AI76" i="3"/>
  <c r="BB148" i="3"/>
  <c r="BA148" i="3"/>
  <c r="AI262" i="3"/>
  <c r="AH262" i="3" s="1"/>
  <c r="AJ262" i="3"/>
  <c r="AK262" i="3"/>
  <c r="AO81" i="4"/>
  <c r="AP81" i="4"/>
  <c r="AQ81" i="4"/>
  <c r="AQ150" i="4"/>
  <c r="AO150" i="4"/>
  <c r="AP150" i="4"/>
  <c r="AP278" i="4"/>
  <c r="AQ278" i="4"/>
  <c r="AO278" i="4"/>
  <c r="AO98" i="4"/>
  <c r="AN98" i="4"/>
  <c r="AQ98" i="4"/>
  <c r="AP98" i="4"/>
  <c r="BA124" i="3"/>
  <c r="AZ124" i="3"/>
  <c r="AX124" i="3" s="1"/>
  <c r="BB124" i="3"/>
  <c r="AK234" i="3"/>
  <c r="AI234" i="3"/>
  <c r="AJ234" i="3"/>
  <c r="BA89" i="3"/>
  <c r="AZ89" i="3"/>
  <c r="AX89" i="3" s="1"/>
  <c r="BB89" i="3"/>
  <c r="AQ53" i="4"/>
  <c r="AO53" i="4"/>
  <c r="AP53" i="4"/>
  <c r="AO121" i="4"/>
  <c r="AQ121" i="4"/>
  <c r="AP121" i="4"/>
  <c r="AP50" i="4"/>
  <c r="AO50" i="4"/>
  <c r="AQ50" i="4"/>
  <c r="AP235" i="4"/>
  <c r="AO235" i="4"/>
  <c r="AQ235" i="4"/>
  <c r="AP254" i="4"/>
  <c r="AO254" i="4"/>
  <c r="AQ254" i="4"/>
  <c r="BA13" i="3"/>
  <c r="BB13" i="3"/>
  <c r="BB3" i="3"/>
  <c r="BA3" i="3"/>
  <c r="AO166" i="4"/>
  <c r="AP166" i="4"/>
  <c r="AQ166" i="4"/>
  <c r="AP26" i="4"/>
  <c r="AO26" i="4"/>
  <c r="AQ26" i="4"/>
  <c r="AO138" i="4"/>
  <c r="AQ138" i="4"/>
  <c r="AP138" i="4"/>
  <c r="AP215" i="4"/>
  <c r="AQ215" i="4"/>
  <c r="AO215" i="4"/>
  <c r="AP234" i="4"/>
  <c r="AO234" i="4"/>
  <c r="AN234" i="4"/>
  <c r="AG234" i="4" s="1"/>
  <c r="AM234" i="4" s="1"/>
  <c r="AQ234" i="4"/>
  <c r="BB78" i="3"/>
  <c r="BA78" i="3"/>
  <c r="AI82" i="3"/>
  <c r="AH82" i="3" s="1"/>
  <c r="AA82" i="3" s="1"/>
  <c r="AE82" i="3" s="1"/>
  <c r="AJ82" i="3"/>
  <c r="AK82" i="3"/>
  <c r="BA99" i="3"/>
  <c r="BB99" i="3"/>
  <c r="AZ99" i="3"/>
  <c r="AX99" i="3" s="1"/>
  <c r="BA168" i="3"/>
  <c r="AZ168" i="3"/>
  <c r="AX168" i="3" s="1"/>
  <c r="BB168" i="3"/>
  <c r="AI146" i="3"/>
  <c r="AJ146" i="3"/>
  <c r="AK146" i="3"/>
  <c r="AK194" i="3"/>
  <c r="AI194" i="3"/>
  <c r="AJ194" i="3"/>
  <c r="BB142" i="3"/>
  <c r="BA142" i="3"/>
  <c r="AQ35" i="4"/>
  <c r="AP35" i="4"/>
  <c r="AO35" i="4"/>
  <c r="AQ56" i="4"/>
  <c r="AO56" i="4"/>
  <c r="AP56" i="4"/>
  <c r="AP156" i="4"/>
  <c r="AQ156" i="4"/>
  <c r="AO156" i="4"/>
  <c r="AQ178" i="4"/>
  <c r="AO178" i="4"/>
  <c r="AP178" i="4"/>
  <c r="BA237" i="3"/>
  <c r="AZ237" i="3"/>
  <c r="AX237" i="3" s="1"/>
  <c r="BB237" i="3"/>
  <c r="BA128" i="3"/>
  <c r="BB128" i="3"/>
  <c r="AZ128" i="3"/>
  <c r="AX128" i="3" s="1"/>
  <c r="BA24" i="3"/>
  <c r="AZ24" i="3"/>
  <c r="AX24" i="3" s="1"/>
  <c r="BB24" i="3"/>
  <c r="BA94" i="3"/>
  <c r="BB94" i="3"/>
  <c r="AI159" i="3"/>
  <c r="AH159" i="3" s="1"/>
  <c r="AK159" i="3"/>
  <c r="AP107" i="4"/>
  <c r="AO107" i="4"/>
  <c r="AQ107" i="4"/>
  <c r="BA136" i="3"/>
  <c r="AZ136" i="3"/>
  <c r="AX136" i="3" s="1"/>
  <c r="BB136" i="3"/>
  <c r="AZ11" i="3"/>
  <c r="AX11" i="3" s="1"/>
  <c r="H15" i="4"/>
  <c r="I12" i="4"/>
  <c r="I13" i="4" s="1"/>
  <c r="I14" i="4"/>
  <c r="AZ4" i="3"/>
  <c r="AX4" i="3" s="1"/>
  <c r="AG240" i="4"/>
  <c r="AK240" i="4" s="1"/>
  <c r="AZ94" i="3"/>
  <c r="AX94" i="3" s="1"/>
  <c r="AZ78" i="3"/>
  <c r="AX78" i="3" s="1"/>
  <c r="AZ3" i="3"/>
  <c r="AX3" i="3" s="1"/>
  <c r="AZ122" i="3"/>
  <c r="AX122" i="3" s="1"/>
  <c r="AZ14" i="3"/>
  <c r="AX14" i="3" s="1"/>
  <c r="AN119" i="4"/>
  <c r="AN258" i="4"/>
  <c r="AH258" i="4" s="1"/>
  <c r="AZ138" i="3"/>
  <c r="AX138" i="3" s="1"/>
  <c r="AZ151" i="3"/>
  <c r="AX151" i="3" s="1"/>
  <c r="AZ105" i="3"/>
  <c r="AX105" i="3" s="1"/>
  <c r="AZ16" i="3"/>
  <c r="AX16" i="3" s="1"/>
  <c r="AN256" i="4"/>
  <c r="AH256" i="4" s="1"/>
  <c r="AZ83" i="3"/>
  <c r="AX83" i="3" s="1"/>
  <c r="AN285" i="4"/>
  <c r="AG285" i="4" s="1"/>
  <c r="AN277" i="4"/>
  <c r="AH277" i="4" s="1"/>
  <c r="AZ164" i="3"/>
  <c r="AX164" i="3" s="1"/>
  <c r="AN38" i="4"/>
  <c r="AH38" i="4" s="1"/>
  <c r="AZ6" i="3"/>
  <c r="AX6" i="3" s="1"/>
  <c r="AN101" i="4"/>
  <c r="AN114" i="4"/>
  <c r="AG114" i="4" s="1"/>
  <c r="AZ116" i="3"/>
  <c r="AX116" i="3" s="1"/>
  <c r="AN190" i="4"/>
  <c r="AH190" i="4" s="1"/>
  <c r="AN95" i="4"/>
  <c r="AG95" i="4" s="1"/>
  <c r="AN127" i="4"/>
  <c r="AG127" i="4" s="1"/>
  <c r="AK127" i="4" s="1"/>
  <c r="AN230" i="4"/>
  <c r="AZ110" i="3"/>
  <c r="AX110" i="3" s="1"/>
  <c r="AN111" i="4"/>
  <c r="AG111" i="4" s="1"/>
  <c r="AK111" i="4" s="1"/>
  <c r="AZ117" i="3"/>
  <c r="AX117" i="3" s="1"/>
  <c r="AN157" i="4"/>
  <c r="AH157" i="4" s="1"/>
  <c r="AH88" i="3"/>
  <c r="AZ155" i="3"/>
  <c r="AX155" i="3" s="1"/>
  <c r="I15" i="4"/>
  <c r="J12" i="4"/>
  <c r="J13" i="4"/>
  <c r="J14" i="4"/>
  <c r="AZ148" i="3"/>
  <c r="AX148" i="3" s="1"/>
  <c r="AN216" i="4"/>
  <c r="AH216" i="4" s="1"/>
  <c r="AN59" i="4"/>
  <c r="AH59" i="4" s="1"/>
  <c r="AN42" i="4"/>
  <c r="AG42" i="4" s="1"/>
  <c r="AN67" i="4"/>
  <c r="AH67" i="4" s="1"/>
  <c r="AG171" i="4"/>
  <c r="AJ171" i="4" s="1"/>
  <c r="AN284" i="4"/>
  <c r="AH284" i="4" s="1"/>
  <c r="AZ43" i="3"/>
  <c r="AX43" i="3" s="1"/>
  <c r="AN229" i="4"/>
  <c r="AG229" i="4" s="1"/>
  <c r="AZ10" i="3"/>
  <c r="AX10" i="3" s="1"/>
  <c r="AZ93" i="3"/>
  <c r="AX93" i="3" s="1"/>
  <c r="AZ59" i="3"/>
  <c r="AX59" i="3"/>
  <c r="AZ69" i="3"/>
  <c r="AX69" i="3" s="1"/>
  <c r="AZ167" i="3"/>
  <c r="AX167" i="3" s="1"/>
  <c r="AN87" i="4"/>
  <c r="AG87" i="4" s="1"/>
  <c r="AZ118" i="3"/>
  <c r="AX118" i="3" s="1"/>
  <c r="AZ26" i="3"/>
  <c r="AX26" i="3" s="1"/>
  <c r="AN243" i="4"/>
  <c r="AG243" i="4" s="1"/>
  <c r="AK243" i="4" s="1"/>
  <c r="AZ96" i="3"/>
  <c r="AX96" i="3" s="1"/>
  <c r="AG123" i="4"/>
  <c r="AJ123" i="4" s="1"/>
  <c r="AH41" i="4"/>
  <c r="AG41" i="4"/>
  <c r="AK41" i="4" s="1"/>
  <c r="AH212" i="4"/>
  <c r="AG212" i="4"/>
  <c r="AJ212" i="4" s="1"/>
  <c r="AN220" i="4"/>
  <c r="AH220" i="4" s="1"/>
  <c r="AN156" i="4"/>
  <c r="AN166" i="4"/>
  <c r="AN118" i="4"/>
  <c r="AH118" i="4" s="1"/>
  <c r="AZ17" i="3"/>
  <c r="AX17" i="3" s="1"/>
  <c r="AN65" i="4"/>
  <c r="AZ97" i="3"/>
  <c r="AX97" i="3" s="1"/>
  <c r="AN189" i="4"/>
  <c r="AG189" i="4" s="1"/>
  <c r="AJ189" i="4" s="1"/>
  <c r="AN36" i="4"/>
  <c r="AG36" i="4" s="1"/>
  <c r="AK36" i="4" s="1"/>
  <c r="AN223" i="4"/>
  <c r="AH223" i="4" s="1"/>
  <c r="AN161" i="4"/>
  <c r="AZ31" i="3"/>
  <c r="AX31" i="3" s="1"/>
  <c r="AN184" i="4"/>
  <c r="AH184" i="4" s="1"/>
  <c r="AN133" i="4"/>
  <c r="AG133" i="4" s="1"/>
  <c r="AZ157" i="3"/>
  <c r="AX157" i="3" s="1"/>
  <c r="AZ114" i="3"/>
  <c r="AX114" i="3" s="1"/>
  <c r="AN272" i="4"/>
  <c r="AG272" i="4" s="1"/>
  <c r="AN115" i="4"/>
  <c r="AG115" i="4" s="1"/>
  <c r="AJ115" i="4" s="1"/>
  <c r="AZ40" i="3"/>
  <c r="AX40" i="3" s="1"/>
  <c r="AN286" i="4"/>
  <c r="AH286" i="4" s="1"/>
  <c r="AZ12" i="3"/>
  <c r="AX12" i="3" s="1"/>
  <c r="AZ33" i="3"/>
  <c r="AX33" i="3" s="1"/>
  <c r="AN185" i="4"/>
  <c r="AG185" i="4" s="1"/>
  <c r="AZ8" i="3"/>
  <c r="AX8" i="3" s="1"/>
  <c r="AZ177" i="3"/>
  <c r="AX177" i="3" s="1"/>
  <c r="AZ65" i="3"/>
  <c r="AX65" i="3" s="1"/>
  <c r="AN180" i="4"/>
  <c r="AG180" i="4" s="1"/>
  <c r="AN40" i="4"/>
  <c r="AG40" i="4" s="1"/>
  <c r="AN271" i="4"/>
  <c r="AG271" i="4" s="1"/>
  <c r="AH198" i="3"/>
  <c r="AZ34" i="3"/>
  <c r="AX34" i="3" s="1"/>
  <c r="AN219" i="4"/>
  <c r="AH38" i="3"/>
  <c r="AB38" i="3" s="1"/>
  <c r="AN280" i="4"/>
  <c r="AG280" i="4" s="1"/>
  <c r="AN217" i="4"/>
  <c r="AG217" i="4" s="1"/>
  <c r="AJ217" i="4" s="1"/>
  <c r="AZ150" i="3"/>
  <c r="AX150" i="3" s="1"/>
  <c r="AN192" i="4"/>
  <c r="AG192" i="4" s="1"/>
  <c r="AN145" i="4"/>
  <c r="AG145" i="4" s="1"/>
  <c r="AN218" i="4"/>
  <c r="AG218" i="4" s="1"/>
  <c r="AZ156" i="3"/>
  <c r="AX156" i="3" s="1"/>
  <c r="AN26" i="4"/>
  <c r="AG26" i="4" s="1"/>
  <c r="AZ13" i="3"/>
  <c r="AX13" i="3" s="1"/>
  <c r="AN50" i="4"/>
  <c r="AN149" i="4"/>
  <c r="AG149" i="4" s="1"/>
  <c r="AN204" i="4"/>
  <c r="AH204" i="4" s="1"/>
  <c r="AN89" i="4"/>
  <c r="AG89" i="4" s="1"/>
  <c r="AN140" i="4"/>
  <c r="AG140" i="4" s="1"/>
  <c r="AN244" i="4"/>
  <c r="AH244" i="4" s="1"/>
  <c r="AN55" i="4"/>
  <c r="AG55" i="4" s="1"/>
  <c r="AZ21" i="3"/>
  <c r="AX21" i="3" s="1"/>
  <c r="AN63" i="4"/>
  <c r="AG63" i="4" s="1"/>
  <c r="AN66" i="4"/>
  <c r="AG66" i="4" s="1"/>
  <c r="AN51" i="4"/>
  <c r="AG51" i="4" s="1"/>
  <c r="AJ51" i="4" s="1"/>
  <c r="AN270" i="4"/>
  <c r="AG270" i="4" s="1"/>
  <c r="AH22" i="3"/>
  <c r="AB22" i="3" s="1"/>
  <c r="AN117" i="4"/>
  <c r="AH117" i="4" s="1"/>
  <c r="AN131" i="4"/>
  <c r="AH131" i="4" s="1"/>
  <c r="AZ115" i="3"/>
  <c r="AX115" i="3" s="1"/>
  <c r="AZ47" i="3"/>
  <c r="AX47" i="3" s="1"/>
  <c r="AZ42" i="3"/>
  <c r="AX42" i="3" s="1"/>
  <c r="AN137" i="4"/>
  <c r="AG137" i="4" s="1"/>
  <c r="AN201" i="4"/>
  <c r="AG201" i="4" s="1"/>
  <c r="AM201" i="4" s="1"/>
  <c r="AZ139" i="3"/>
  <c r="AX139" i="3" s="1"/>
  <c r="AZ109" i="3"/>
  <c r="AX109" i="3" s="1"/>
  <c r="AN283" i="4"/>
  <c r="AN75" i="4"/>
  <c r="AG75" i="4" s="1"/>
  <c r="AN34" i="4"/>
  <c r="AH34" i="4" s="1"/>
  <c r="AN264" i="4"/>
  <c r="AG264" i="4" s="1"/>
  <c r="AZ25" i="3"/>
  <c r="AX25" i="3" s="1"/>
  <c r="AN250" i="4"/>
  <c r="AH250" i="4" s="1"/>
  <c r="AN139" i="4"/>
  <c r="AG139" i="4" s="1"/>
  <c r="AN30" i="4"/>
  <c r="AH30" i="4" s="1"/>
  <c r="AN188" i="4"/>
  <c r="AH188" i="4" s="1"/>
  <c r="AG223" i="4"/>
  <c r="AJ223" i="4" s="1"/>
  <c r="AG277" i="4"/>
  <c r="AK277" i="4" s="1"/>
  <c r="AH133" i="4"/>
  <c r="AH270" i="4"/>
  <c r="AG230" i="4"/>
  <c r="AM230" i="4" s="1"/>
  <c r="AH230" i="4"/>
  <c r="AH101" i="4"/>
  <c r="AG101" i="4"/>
  <c r="AJ101" i="4" s="1"/>
  <c r="AH119" i="4"/>
  <c r="AG119" i="4"/>
  <c r="AJ119" i="4" s="1"/>
  <c r="AH156" i="4"/>
  <c r="AG156" i="4"/>
  <c r="AM156" i="4" s="1"/>
  <c r="J15" i="4"/>
  <c r="K12" i="4"/>
  <c r="K13" i="4"/>
  <c r="K14" i="4"/>
  <c r="K15" i="4"/>
  <c r="AH285" i="4"/>
  <c r="AG131" i="4"/>
  <c r="AM131" i="4" s="1"/>
  <c r="AH89" i="4"/>
  <c r="AM240" i="4"/>
  <c r="AJ240" i="4"/>
  <c r="G262" i="6"/>
  <c r="K262" i="6" s="1"/>
  <c r="P262" i="6"/>
  <c r="S262" i="6" s="1"/>
  <c r="G289" i="6"/>
  <c r="K289" i="6" s="1"/>
  <c r="P289" i="6"/>
  <c r="G285" i="6"/>
  <c r="K285" i="6" s="1"/>
  <c r="P285" i="6"/>
  <c r="S285" i="6" s="1"/>
  <c r="G281" i="6"/>
  <c r="K281" i="6" s="1"/>
  <c r="P281" i="6"/>
  <c r="G273" i="6"/>
  <c r="K273" i="6" s="1"/>
  <c r="P273" i="6"/>
  <c r="G269" i="6"/>
  <c r="K269" i="6" s="1"/>
  <c r="P269" i="6"/>
  <c r="G265" i="6"/>
  <c r="P265" i="6"/>
  <c r="G256" i="6"/>
  <c r="K256" i="6" s="1"/>
  <c r="G266" i="6"/>
  <c r="K266" i="6" s="1"/>
  <c r="P266" i="6"/>
  <c r="S266" i="6" s="1"/>
  <c r="G297" i="6"/>
  <c r="K297" i="6" s="1"/>
  <c r="P297" i="6"/>
  <c r="S297" i="6" s="1"/>
  <c r="G292" i="6"/>
  <c r="K292" i="6" s="1"/>
  <c r="P292" i="6"/>
  <c r="P284" i="6"/>
  <c r="G280" i="6"/>
  <c r="K280" i="6" s="1"/>
  <c r="P280" i="6"/>
  <c r="G276" i="6"/>
  <c r="K276" i="6" s="1"/>
  <c r="P276" i="6"/>
  <c r="G272" i="6"/>
  <c r="K272" i="6" s="1"/>
  <c r="P272" i="6"/>
  <c r="G268" i="6"/>
  <c r="K268" i="6" s="1"/>
  <c r="P268" i="6"/>
  <c r="G264" i="6"/>
  <c r="K264" i="6" s="1"/>
  <c r="P264" i="6"/>
  <c r="S264" i="6" s="1"/>
  <c r="P291" i="6"/>
  <c r="G252" i="6"/>
  <c r="K252" i="6" s="1"/>
  <c r="P252" i="6"/>
  <c r="S252" i="6" s="1"/>
  <c r="P223" i="6"/>
  <c r="G223" i="6"/>
  <c r="K223" i="6" s="1"/>
  <c r="P213" i="6"/>
  <c r="S213" i="6" s="1"/>
  <c r="G213" i="6"/>
  <c r="K213" i="6" s="1"/>
  <c r="P111" i="6"/>
  <c r="G111" i="6"/>
  <c r="G62" i="6"/>
  <c r="I62" i="6" s="1"/>
  <c r="P62" i="6"/>
  <c r="P141" i="6"/>
  <c r="S141" i="6" s="1"/>
  <c r="G201" i="6"/>
  <c r="P217" i="6"/>
  <c r="G217" i="6"/>
  <c r="K217" i="6" s="1"/>
  <c r="P212" i="6"/>
  <c r="G212" i="6"/>
  <c r="K212" i="6" s="1"/>
  <c r="G140" i="6"/>
  <c r="J140" i="6" s="1"/>
  <c r="P140" i="6"/>
  <c r="S140" i="6" s="1"/>
  <c r="P116" i="6"/>
  <c r="G116" i="6"/>
  <c r="I116" i="6" s="1"/>
  <c r="G76" i="6"/>
  <c r="I76" i="6" s="1"/>
  <c r="P76" i="6"/>
  <c r="G126" i="6"/>
  <c r="I126" i="6" s="1"/>
  <c r="P126" i="6"/>
  <c r="I51" i="6"/>
  <c r="G221" i="6"/>
  <c r="K221" i="6" s="1"/>
  <c r="P221" i="6"/>
  <c r="S221" i="6" s="1"/>
  <c r="G197" i="6"/>
  <c r="K197" i="6" s="1"/>
  <c r="P197" i="6"/>
  <c r="S197" i="6" s="1"/>
  <c r="G158" i="6"/>
  <c r="P158" i="6"/>
  <c r="G118" i="6"/>
  <c r="I118" i="6" s="1"/>
  <c r="P118" i="6"/>
  <c r="P40" i="6"/>
  <c r="G40" i="6"/>
  <c r="I40" i="6" s="1"/>
  <c r="P247" i="6"/>
  <c r="G247" i="6"/>
  <c r="G83" i="6"/>
  <c r="I83" i="6" s="1"/>
  <c r="G169" i="6"/>
  <c r="K169" i="6" s="1"/>
  <c r="P227" i="6"/>
  <c r="S227" i="6" s="1"/>
  <c r="P98" i="6"/>
  <c r="G98" i="6"/>
  <c r="P63" i="6"/>
  <c r="S63" i="6" s="1"/>
  <c r="G36" i="6"/>
  <c r="H36" i="6" s="1"/>
  <c r="G28" i="6"/>
  <c r="I28" i="6" s="1"/>
  <c r="G289" i="3"/>
  <c r="R289" i="3" s="1"/>
  <c r="Z289" i="3"/>
  <c r="AU289" i="3"/>
  <c r="G294" i="3"/>
  <c r="K294" i="3" s="1"/>
  <c r="Z291" i="3"/>
  <c r="BB37" i="3"/>
  <c r="BA37" i="3"/>
  <c r="AI237" i="3"/>
  <c r="AJ237" i="3"/>
  <c r="AK237" i="3"/>
  <c r="BA107" i="3"/>
  <c r="AZ107" i="3"/>
  <c r="AX107" i="3" s="1"/>
  <c r="BB107" i="3"/>
  <c r="AZ74" i="3"/>
  <c r="AX74" i="3" s="1"/>
  <c r="AI63" i="3"/>
  <c r="AJ202" i="3"/>
  <c r="AI202" i="3"/>
  <c r="AH202" i="3" s="1"/>
  <c r="AB202" i="3" s="1"/>
  <c r="AZ70" i="3"/>
  <c r="AX70" i="3" s="1"/>
  <c r="BB162" i="3"/>
  <c r="BA162" i="3"/>
  <c r="AZ162" i="3"/>
  <c r="AX162" i="3" s="1"/>
  <c r="BA174" i="3"/>
  <c r="AZ174" i="3"/>
  <c r="AX174" i="3" s="1"/>
  <c r="BB174" i="3"/>
  <c r="BB61" i="3"/>
  <c r="BA61" i="3"/>
  <c r="AZ61" i="3"/>
  <c r="AX61" i="3" s="1"/>
  <c r="BA121" i="3"/>
  <c r="AZ121" i="3"/>
  <c r="AX121" i="3" s="1"/>
  <c r="BB121" i="3"/>
  <c r="BB119" i="3"/>
  <c r="BA119" i="3"/>
  <c r="BB63" i="3"/>
  <c r="BA63" i="3"/>
  <c r="AI196" i="3"/>
  <c r="AK196" i="3"/>
  <c r="AK273" i="3"/>
  <c r="AJ273" i="3"/>
  <c r="BB92" i="3"/>
  <c r="BA92" i="3"/>
  <c r="AZ92" i="3"/>
  <c r="AX92" i="3" s="1"/>
  <c r="AK177" i="3"/>
  <c r="BA112" i="3"/>
  <c r="BB112" i="3"/>
  <c r="AI39" i="3"/>
  <c r="AJ39" i="3"/>
  <c r="AK39" i="3"/>
  <c r="BB45" i="3"/>
  <c r="BA45" i="3"/>
  <c r="AZ45" i="3"/>
  <c r="AX45" i="3" s="1"/>
  <c r="BA104" i="3"/>
  <c r="BB104" i="3"/>
  <c r="AJ84" i="3"/>
  <c r="AI84" i="3"/>
  <c r="AJ270" i="3"/>
  <c r="AK270" i="3"/>
  <c r="AI270" i="3"/>
  <c r="AH270" i="3" s="1"/>
  <c r="AI71" i="3"/>
  <c r="AK71" i="3"/>
  <c r="AJ71" i="3"/>
  <c r="AK84" i="3"/>
  <c r="AK251" i="3"/>
  <c r="AZ20" i="3"/>
  <c r="AX20" i="3" s="1"/>
  <c r="BB76" i="3"/>
  <c r="BA76" i="3"/>
  <c r="AZ76" i="3"/>
  <c r="AX76" i="3" s="1"/>
  <c r="BB28" i="3"/>
  <c r="BA28" i="3"/>
  <c r="BA127" i="3"/>
  <c r="BB127" i="3"/>
  <c r="BA82" i="3"/>
  <c r="AZ82" i="3"/>
  <c r="AX82" i="3" s="1"/>
  <c r="BB82" i="3"/>
  <c r="AI32" i="3"/>
  <c r="AJ32" i="3"/>
  <c r="AK32" i="3"/>
  <c r="AI200" i="3"/>
  <c r="AJ200" i="3"/>
  <c r="BA134" i="3"/>
  <c r="AZ134" i="3"/>
  <c r="AX134" i="3" s="1"/>
  <c r="BB134" i="3"/>
  <c r="AI73" i="3"/>
  <c r="AJ73" i="3"/>
  <c r="BB18" i="3"/>
  <c r="BA18" i="3"/>
  <c r="AZ18" i="3"/>
  <c r="AX18" i="3" s="1"/>
  <c r="AK217" i="3"/>
  <c r="AJ217" i="3"/>
  <c r="AI154" i="3"/>
  <c r="AH154" i="3" s="1"/>
  <c r="AA154" i="3" s="1"/>
  <c r="AG154" i="3" s="1"/>
  <c r="AJ154" i="3"/>
  <c r="BA22" i="3"/>
  <c r="BB22" i="3"/>
  <c r="AI89" i="3"/>
  <c r="AJ89" i="3"/>
  <c r="AJ164" i="3"/>
  <c r="BB86" i="3"/>
  <c r="BA86" i="3"/>
  <c r="BA154" i="3"/>
  <c r="AZ154" i="3"/>
  <c r="AX154" i="3" s="1"/>
  <c r="BB154" i="3"/>
  <c r="BA58" i="3"/>
  <c r="AZ58" i="3"/>
  <c r="AX58" i="3" s="1"/>
  <c r="BB58" i="3"/>
  <c r="AI227" i="3"/>
  <c r="AH227" i="3" s="1"/>
  <c r="AB227" i="3" s="1"/>
  <c r="AK227" i="3"/>
  <c r="AJ227" i="3"/>
  <c r="AK121" i="3"/>
  <c r="BA143" i="3"/>
  <c r="AZ143" i="3"/>
  <c r="AX143" i="3" s="1"/>
  <c r="BB143" i="3"/>
  <c r="AZ111" i="3"/>
  <c r="AX111" i="3" s="1"/>
  <c r="BA73" i="3"/>
  <c r="BB73" i="3"/>
  <c r="BB135" i="3"/>
  <c r="BA135" i="3"/>
  <c r="AZ135" i="3"/>
  <c r="AX135" i="3" s="1"/>
  <c r="AJ153" i="3"/>
  <c r="AI153" i="3"/>
  <c r="AH153" i="3" s="1"/>
  <c r="AA153" i="3" s="1"/>
  <c r="AE153" i="3" s="1"/>
  <c r="AJ126" i="3"/>
  <c r="AK126" i="3"/>
  <c r="AI126" i="3"/>
  <c r="BB178" i="3"/>
  <c r="BA178" i="3"/>
  <c r="AZ103" i="3"/>
  <c r="AX103" i="3" s="1"/>
  <c r="BA158" i="3"/>
  <c r="AZ158" i="3"/>
  <c r="AX158" i="3" s="1"/>
  <c r="BB158" i="3"/>
  <c r="AK76" i="3"/>
  <c r="AJ76" i="3"/>
  <c r="AI139" i="3"/>
  <c r="AZ142" i="3"/>
  <c r="AX142" i="3" s="1"/>
  <c r="BB132" i="3"/>
  <c r="BA132" i="3"/>
  <c r="BB30" i="3"/>
  <c r="BA30" i="3"/>
  <c r="AZ30" i="3"/>
  <c r="AX30" i="3" s="1"/>
  <c r="BA88" i="3"/>
  <c r="BB88" i="3"/>
  <c r="AI156" i="3"/>
  <c r="AK156" i="3"/>
  <c r="AJ156" i="3"/>
  <c r="BB48" i="3"/>
  <c r="BA48" i="3"/>
  <c r="AZ48" i="3"/>
  <c r="AX48" i="3" s="1"/>
  <c r="BB126" i="3"/>
  <c r="BA126" i="3"/>
  <c r="AI163" i="3"/>
  <c r="AK163" i="3"/>
  <c r="AZ145" i="3"/>
  <c r="AX145" i="3" s="1"/>
  <c r="BB51" i="3"/>
  <c r="AI246" i="3"/>
  <c r="AH246" i="3" s="1"/>
  <c r="AZ243" i="3"/>
  <c r="AX243" i="3" s="1"/>
  <c r="AZ64" i="3"/>
  <c r="AX64" i="3" s="1"/>
  <c r="BA100" i="3"/>
  <c r="BB100" i="3"/>
  <c r="AK55" i="3"/>
  <c r="BB130" i="3"/>
  <c r="BA130" i="3"/>
  <c r="BA102" i="3"/>
  <c r="AZ102" i="3"/>
  <c r="AX102" i="3" s="1"/>
  <c r="BB102" i="3"/>
  <c r="AI67" i="3"/>
  <c r="AK241" i="3"/>
  <c r="AI241" i="3"/>
  <c r="AJ241" i="3"/>
  <c r="AZ51" i="3"/>
  <c r="AX51" i="3" s="1"/>
  <c r="AJ115" i="3"/>
  <c r="AI115" i="3"/>
  <c r="AI170" i="3"/>
  <c r="AJ170" i="3"/>
  <c r="AH170" i="3" s="1"/>
  <c r="AZ129" i="3"/>
  <c r="AX129" i="3" s="1"/>
  <c r="AK67" i="3"/>
  <c r="BB38" i="3"/>
  <c r="BA38" i="3"/>
  <c r="AJ96" i="3"/>
  <c r="AK96" i="3"/>
  <c r="AI96" i="3"/>
  <c r="AK178" i="3"/>
  <c r="AJ178" i="3"/>
  <c r="AI178" i="3"/>
  <c r="AK214" i="3"/>
  <c r="AI214" i="3"/>
  <c r="AJ214" i="3"/>
  <c r="AH232" i="3"/>
  <c r="BB149" i="3"/>
  <c r="BA149" i="3"/>
  <c r="G286" i="3"/>
  <c r="R286" i="3" s="1"/>
  <c r="Z286" i="3"/>
  <c r="AU286" i="3"/>
  <c r="AF153" i="3"/>
  <c r="AC153" i="3"/>
  <c r="G99" i="3"/>
  <c r="AC99" i="3" s="1"/>
  <c r="Z99" i="3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Z97" i="3"/>
  <c r="G97" i="3"/>
  <c r="AC97" i="3" s="1"/>
  <c r="AU97" i="3"/>
  <c r="AT97" i="3" s="1"/>
  <c r="AS97" i="3" s="1"/>
  <c r="AR97" i="3" s="1"/>
  <c r="AQ97" i="3" s="1"/>
  <c r="AP97" i="3" s="1"/>
  <c r="AO97" i="3" s="1"/>
  <c r="AN97" i="3" s="1"/>
  <c r="AM97" i="3" s="1"/>
  <c r="AL97" i="3" s="1"/>
  <c r="G74" i="3"/>
  <c r="Z74" i="3"/>
  <c r="AU74" i="3"/>
  <c r="G76" i="3"/>
  <c r="AC76" i="3" s="1"/>
  <c r="Z76" i="3"/>
  <c r="I44" i="3"/>
  <c r="G121" i="3"/>
  <c r="R121" i="3" s="1"/>
  <c r="Z121" i="3"/>
  <c r="G122" i="3"/>
  <c r="I122" i="3" s="1"/>
  <c r="Z122" i="3"/>
  <c r="AU122" i="3"/>
  <c r="G65" i="3"/>
  <c r="Z65" i="3"/>
  <c r="AU65" i="3"/>
  <c r="G117" i="3"/>
  <c r="R117" i="3" s="1"/>
  <c r="Z117" i="3"/>
  <c r="G114" i="3"/>
  <c r="Z114" i="3"/>
  <c r="AU114" i="3"/>
  <c r="G243" i="3"/>
  <c r="AU243" i="3"/>
  <c r="Z243" i="3"/>
  <c r="G213" i="3"/>
  <c r="K213" i="3" s="1"/>
  <c r="Z213" i="3"/>
  <c r="AU213" i="3"/>
  <c r="Z191" i="3"/>
  <c r="AU191" i="3"/>
  <c r="Z53" i="3"/>
  <c r="G53" i="3"/>
  <c r="AC53" i="3" s="1"/>
  <c r="AU53" i="3"/>
  <c r="R191" i="3"/>
  <c r="AF191" i="3"/>
  <c r="K191" i="3"/>
  <c r="AC191" i="3"/>
  <c r="Z275" i="3"/>
  <c r="G275" i="3"/>
  <c r="AF275" i="3" s="1"/>
  <c r="AU275" i="3"/>
  <c r="AT275" i="3" s="1"/>
  <c r="AS275" i="3" s="1"/>
  <c r="AR275" i="3" s="1"/>
  <c r="AQ275" i="3" s="1"/>
  <c r="AP275" i="3" s="1"/>
  <c r="AO275" i="3" s="1"/>
  <c r="AN275" i="3" s="1"/>
  <c r="AM275" i="3" s="1"/>
  <c r="AL275" i="3" s="1"/>
  <c r="Z240" i="3"/>
  <c r="G240" i="3"/>
  <c r="AF240" i="3" s="1"/>
  <c r="K232" i="3"/>
  <c r="AF232" i="3"/>
  <c r="R232" i="3"/>
  <c r="G202" i="3"/>
  <c r="Z202" i="3"/>
  <c r="Z181" i="3"/>
  <c r="Z32" i="3"/>
  <c r="G32" i="3"/>
  <c r="R32" i="3" s="1"/>
  <c r="G68" i="3"/>
  <c r="Z68" i="3"/>
  <c r="Z34" i="3"/>
  <c r="AQ278" i="3"/>
  <c r="AP278" i="3" s="1"/>
  <c r="AO278" i="3" s="1"/>
  <c r="AN278" i="3" s="1"/>
  <c r="AM278" i="3" s="1"/>
  <c r="AL278" i="3" s="1"/>
  <c r="AK278" i="3" s="1"/>
  <c r="Z267" i="3"/>
  <c r="G267" i="3"/>
  <c r="K267" i="3" s="1"/>
  <c r="G197" i="3"/>
  <c r="K197" i="3" s="1"/>
  <c r="Z197" i="3"/>
  <c r="Z175" i="3"/>
  <c r="Z77" i="3"/>
  <c r="G77" i="3"/>
  <c r="I77" i="3" s="1"/>
  <c r="Z109" i="3"/>
  <c r="AT265" i="3"/>
  <c r="AS265" i="3"/>
  <c r="AR265" i="3" s="1"/>
  <c r="AQ265" i="3" s="1"/>
  <c r="AP265" i="3" s="1"/>
  <c r="AO265" i="3" s="1"/>
  <c r="AN265" i="3" s="1"/>
  <c r="AM265" i="3" s="1"/>
  <c r="AL265" i="3" s="1"/>
  <c r="AJ265" i="3" s="1"/>
  <c r="Z248" i="3"/>
  <c r="R218" i="3"/>
  <c r="AF218" i="3"/>
  <c r="AC218" i="3"/>
  <c r="G142" i="3"/>
  <c r="R142" i="3" s="1"/>
  <c r="Z142" i="3"/>
  <c r="G91" i="3"/>
  <c r="Z69" i="3"/>
  <c r="G69" i="3"/>
  <c r="AC69" i="3" s="1"/>
  <c r="AC109" i="3"/>
  <c r="I109" i="3"/>
  <c r="R109" i="3"/>
  <c r="G64" i="3"/>
  <c r="Z64" i="3"/>
  <c r="Z254" i="3"/>
  <c r="G254" i="3"/>
  <c r="K254" i="3" s="1"/>
  <c r="Z250" i="3"/>
  <c r="G250" i="3"/>
  <c r="R250" i="3" s="1"/>
  <c r="AC189" i="3"/>
  <c r="R189" i="3"/>
  <c r="K189" i="3"/>
  <c r="AC181" i="3"/>
  <c r="R181" i="3"/>
  <c r="AF181" i="3"/>
  <c r="K181" i="3"/>
  <c r="Z85" i="3"/>
  <c r="G85" i="3"/>
  <c r="I85" i="3" s="1"/>
  <c r="Z131" i="3"/>
  <c r="G266" i="3"/>
  <c r="R266" i="3" s="1"/>
  <c r="Z266" i="3"/>
  <c r="G233" i="3"/>
  <c r="Z233" i="3"/>
  <c r="G185" i="3"/>
  <c r="R185" i="3" s="1"/>
  <c r="AC148" i="3"/>
  <c r="J148" i="3"/>
  <c r="AF148" i="3"/>
  <c r="Z52" i="3"/>
  <c r="G52" i="3"/>
  <c r="Z129" i="3"/>
  <c r="G129" i="3"/>
  <c r="I129" i="3" s="1"/>
  <c r="G259" i="3"/>
  <c r="K259" i="3" s="1"/>
  <c r="AC238" i="3"/>
  <c r="K238" i="3"/>
  <c r="Z223" i="3"/>
  <c r="Z198" i="3"/>
  <c r="G198" i="3"/>
  <c r="G139" i="3"/>
  <c r="Z139" i="3"/>
  <c r="Z136" i="3"/>
  <c r="G136" i="3"/>
  <c r="AF136" i="3" s="1"/>
  <c r="Z178" i="3"/>
  <c r="G178" i="3"/>
  <c r="AF178" i="3" s="1"/>
  <c r="Z67" i="3"/>
  <c r="G67" i="3"/>
  <c r="G263" i="3"/>
  <c r="K263" i="3" s="1"/>
  <c r="Z228" i="3"/>
  <c r="G228" i="3"/>
  <c r="AC228" i="3" s="1"/>
  <c r="Z207" i="3"/>
  <c r="G180" i="3"/>
  <c r="AC180" i="3" s="1"/>
  <c r="Z180" i="3"/>
  <c r="G110" i="3"/>
  <c r="Z110" i="3"/>
  <c r="Z66" i="3"/>
  <c r="G66" i="3"/>
  <c r="AF66" i="3" s="1"/>
  <c r="Z83" i="3"/>
  <c r="Z125" i="3"/>
  <c r="I131" i="3"/>
  <c r="R131" i="3"/>
  <c r="AC131" i="3"/>
  <c r="Z212" i="3"/>
  <c r="Z247" i="3"/>
  <c r="Z189" i="3"/>
  <c r="G154" i="3"/>
  <c r="G141" i="3"/>
  <c r="AC141" i="3" s="1"/>
  <c r="G149" i="3"/>
  <c r="J149" i="3" s="1"/>
  <c r="V285" i="2"/>
  <c r="W285" i="2" s="1"/>
  <c r="P285" i="2"/>
  <c r="G285" i="2"/>
  <c r="K144" i="2"/>
  <c r="W144" i="2"/>
  <c r="S144" i="2"/>
  <c r="G172" i="2"/>
  <c r="K172" i="2" s="1"/>
  <c r="V260" i="2"/>
  <c r="W260" i="2" s="1"/>
  <c r="V119" i="2"/>
  <c r="W119" i="2" s="1"/>
  <c r="P119" i="2"/>
  <c r="S119" i="2" s="1"/>
  <c r="P240" i="2"/>
  <c r="G72" i="2"/>
  <c r="S72" i="2" s="1"/>
  <c r="V72" i="2"/>
  <c r="D13" i="5"/>
  <c r="Q13" i="5"/>
  <c r="N13" i="5"/>
  <c r="H13" i="5"/>
  <c r="M13" i="5"/>
  <c r="O13" i="5"/>
  <c r="I13" i="5"/>
  <c r="F13" i="5"/>
  <c r="G13" i="5"/>
  <c r="J13" i="5"/>
  <c r="E13" i="5"/>
  <c r="K13" i="5"/>
  <c r="B15" i="5"/>
  <c r="L13" i="5"/>
  <c r="C13" i="5"/>
  <c r="P13" i="5"/>
  <c r="S289" i="6"/>
  <c r="S126" i="6"/>
  <c r="S62" i="6"/>
  <c r="K201" i="6"/>
  <c r="S83" i="6"/>
  <c r="K289" i="3"/>
  <c r="AC289" i="3"/>
  <c r="AT289" i="3"/>
  <c r="AS289" i="3" s="1"/>
  <c r="AR289" i="3" s="1"/>
  <c r="AQ289" i="3" s="1"/>
  <c r="AP289" i="3" s="1"/>
  <c r="AO289" i="3" s="1"/>
  <c r="AN289" i="3" s="1"/>
  <c r="AM289" i="3" s="1"/>
  <c r="AL289" i="3" s="1"/>
  <c r="AF289" i="3"/>
  <c r="AJ278" i="3"/>
  <c r="AI278" i="3"/>
  <c r="I32" i="3"/>
  <c r="AF32" i="3"/>
  <c r="AC240" i="3"/>
  <c r="AC213" i="3"/>
  <c r="AF213" i="3"/>
  <c r="R198" i="3"/>
  <c r="K198" i="3"/>
  <c r="I52" i="3"/>
  <c r="R52" i="3"/>
  <c r="AC52" i="3"/>
  <c r="AF52" i="3"/>
  <c r="AT53" i="3"/>
  <c r="AS53" i="3" s="1"/>
  <c r="AR53" i="3" s="1"/>
  <c r="AQ53" i="3" s="1"/>
  <c r="AP53" i="3" s="1"/>
  <c r="AO53" i="3" s="1"/>
  <c r="AN53" i="3" s="1"/>
  <c r="AM53" i="3" s="1"/>
  <c r="AL53" i="3" s="1"/>
  <c r="AC122" i="3"/>
  <c r="AZ149" i="3"/>
  <c r="AX149" i="3" s="1"/>
  <c r="AZ86" i="3"/>
  <c r="AX86" i="3" s="1"/>
  <c r="AZ112" i="3"/>
  <c r="AX112" i="3" s="1"/>
  <c r="AZ63" i="3"/>
  <c r="AX63" i="3" s="1"/>
  <c r="J97" i="3"/>
  <c r="R97" i="3"/>
  <c r="AF97" i="3"/>
  <c r="I66" i="3"/>
  <c r="AC66" i="3"/>
  <c r="R66" i="3"/>
  <c r="R263" i="3"/>
  <c r="AF263" i="3"/>
  <c r="R259" i="3"/>
  <c r="AC142" i="3"/>
  <c r="R77" i="3"/>
  <c r="K275" i="3"/>
  <c r="AC275" i="3"/>
  <c r="R275" i="3"/>
  <c r="I53" i="3"/>
  <c r="AF53" i="3"/>
  <c r="R243" i="3"/>
  <c r="AF243" i="3"/>
  <c r="I243" i="3"/>
  <c r="AC243" i="3"/>
  <c r="AZ38" i="3"/>
  <c r="AX38" i="3" s="1"/>
  <c r="AZ28" i="3"/>
  <c r="AX28" i="3" s="1"/>
  <c r="AH71" i="3"/>
  <c r="AH196" i="3"/>
  <c r="AZ37" i="3"/>
  <c r="AX37" i="3" s="1"/>
  <c r="AF121" i="3"/>
  <c r="I121" i="3"/>
  <c r="AT286" i="3"/>
  <c r="AS286" i="3" s="1"/>
  <c r="AR286" i="3" s="1"/>
  <c r="AQ286" i="3" s="1"/>
  <c r="AP286" i="3" s="1"/>
  <c r="AO286" i="3" s="1"/>
  <c r="AN286" i="3" s="1"/>
  <c r="AM286" i="3" s="1"/>
  <c r="AL286" i="3" s="1"/>
  <c r="AF266" i="3"/>
  <c r="AS191" i="3"/>
  <c r="AR191" i="3" s="1"/>
  <c r="AT191" i="3"/>
  <c r="AT65" i="3"/>
  <c r="AS65" i="3"/>
  <c r="AR65" i="3" s="1"/>
  <c r="AQ65" i="3" s="1"/>
  <c r="AP65" i="3" s="1"/>
  <c r="AO65" i="3" s="1"/>
  <c r="AN65" i="3" s="1"/>
  <c r="AM65" i="3" s="1"/>
  <c r="AL65" i="3" s="1"/>
  <c r="AT74" i="3"/>
  <c r="J99" i="3"/>
  <c r="R99" i="3"/>
  <c r="AF99" i="3"/>
  <c r="AH241" i="3"/>
  <c r="AZ100" i="3"/>
  <c r="AX100" i="3" s="1"/>
  <c r="AZ88" i="3"/>
  <c r="AX88" i="3" s="1"/>
  <c r="AZ127" i="3"/>
  <c r="AX127" i="3" s="1"/>
  <c r="AZ104" i="3"/>
  <c r="AX104" i="3" s="1"/>
  <c r="AH237" i="3"/>
  <c r="I76" i="3"/>
  <c r="AC110" i="3"/>
  <c r="R110" i="3"/>
  <c r="K136" i="3"/>
  <c r="R68" i="3"/>
  <c r="AC68" i="3"/>
  <c r="I68" i="3"/>
  <c r="AF68" i="3"/>
  <c r="AA202" i="3"/>
  <c r="AE202" i="3" s="1"/>
  <c r="R114" i="3"/>
  <c r="K286" i="3"/>
  <c r="AC286" i="3"/>
  <c r="AF286" i="3"/>
  <c r="AZ73" i="3"/>
  <c r="AX73" i="3" s="1"/>
  <c r="AZ22" i="3"/>
  <c r="AX22" i="3" s="1"/>
  <c r="AH39" i="3"/>
  <c r="AB39" i="3" s="1"/>
  <c r="AZ119" i="3"/>
  <c r="AX119" i="3" s="1"/>
  <c r="K154" i="3"/>
  <c r="R154" i="3"/>
  <c r="AC185" i="3"/>
  <c r="K185" i="3"/>
  <c r="AF85" i="3"/>
  <c r="AC254" i="3"/>
  <c r="AF254" i="3"/>
  <c r="AC202" i="3"/>
  <c r="K202" i="3"/>
  <c r="AF202" i="3"/>
  <c r="AT213" i="3"/>
  <c r="AS213" i="3"/>
  <c r="AR213" i="3"/>
  <c r="R65" i="3"/>
  <c r="AC65" i="3"/>
  <c r="I65" i="3"/>
  <c r="AF65" i="3"/>
  <c r="AC74" i="3"/>
  <c r="I74" i="3"/>
  <c r="R74" i="3"/>
  <c r="AF74" i="3"/>
  <c r="AH84" i="3"/>
  <c r="J178" i="3"/>
  <c r="AC178" i="3"/>
  <c r="R180" i="3"/>
  <c r="AF180" i="3"/>
  <c r="K180" i="3"/>
  <c r="AF129" i="3"/>
  <c r="AC197" i="3"/>
  <c r="AC267" i="3"/>
  <c r="R267" i="3"/>
  <c r="AF267" i="3"/>
  <c r="AC117" i="3"/>
  <c r="AZ130" i="3"/>
  <c r="AX130" i="3" s="1"/>
  <c r="AZ126" i="3"/>
  <c r="AX126" i="3" s="1"/>
  <c r="AZ132" i="3"/>
  <c r="AX132" i="3" s="1"/>
  <c r="AZ178" i="3"/>
  <c r="AX178" i="3" s="1"/>
  <c r="K285" i="2"/>
  <c r="S285" i="2"/>
  <c r="C12" i="4"/>
  <c r="D18" i="5"/>
  <c r="C11" i="1"/>
  <c r="C11" i="4"/>
  <c r="C18" i="5"/>
  <c r="G18" i="5"/>
  <c r="E18" i="5"/>
  <c r="J18" i="5"/>
  <c r="G307" i="6" l="1"/>
  <c r="K307" i="6" s="1"/>
  <c r="P307" i="6"/>
  <c r="V304" i="2"/>
  <c r="G304" i="2"/>
  <c r="P304" i="2"/>
  <c r="S304" i="2" s="1"/>
  <c r="Z307" i="3"/>
  <c r="G307" i="3"/>
  <c r="AU307" i="3"/>
  <c r="AF307" i="3"/>
  <c r="AH189" i="4"/>
  <c r="AB108" i="3"/>
  <c r="AH202" i="4"/>
  <c r="AE35" i="3"/>
  <c r="P249" i="6"/>
  <c r="S249" i="6" s="1"/>
  <c r="G249" i="6"/>
  <c r="K249" i="6" s="1"/>
  <c r="P155" i="6"/>
  <c r="G155" i="6"/>
  <c r="J155" i="6" s="1"/>
  <c r="P187" i="6"/>
  <c r="G187" i="6"/>
  <c r="K187" i="6" s="1"/>
  <c r="G267" i="6"/>
  <c r="K267" i="6" s="1"/>
  <c r="P267" i="6"/>
  <c r="G228" i="6"/>
  <c r="K228" i="6" s="1"/>
  <c r="P228" i="6"/>
  <c r="G259" i="6"/>
  <c r="K259" i="6" s="1"/>
  <c r="P259" i="6"/>
  <c r="P287" i="6"/>
  <c r="G287" i="6"/>
  <c r="K287" i="6" s="1"/>
  <c r="P99" i="6"/>
  <c r="S99" i="6" s="1"/>
  <c r="G99" i="6"/>
  <c r="J99" i="6" s="1"/>
  <c r="G87" i="6"/>
  <c r="J87" i="6" s="1"/>
  <c r="P87" i="6"/>
  <c r="S87" i="6" s="1"/>
  <c r="G180" i="6"/>
  <c r="P180" i="6"/>
  <c r="P207" i="6"/>
  <c r="S207" i="6" s="1"/>
  <c r="G207" i="6"/>
  <c r="K207" i="6" s="1"/>
  <c r="S268" i="6"/>
  <c r="S281" i="6"/>
  <c r="G293" i="6"/>
  <c r="K293" i="6" s="1"/>
  <c r="S157" i="6"/>
  <c r="S116" i="6"/>
  <c r="G278" i="6"/>
  <c r="K278" i="6" s="1"/>
  <c r="P286" i="6"/>
  <c r="S286" i="6" s="1"/>
  <c r="G74" i="6"/>
  <c r="I74" i="6" s="1"/>
  <c r="P254" i="6"/>
  <c r="S269" i="6"/>
  <c r="P274" i="6"/>
  <c r="P85" i="6"/>
  <c r="S85" i="6" s="1"/>
  <c r="F30" i="2"/>
  <c r="W172" i="2"/>
  <c r="G22" i="2"/>
  <c r="W22" i="2" s="1"/>
  <c r="W72" i="2"/>
  <c r="AU128" i="3"/>
  <c r="G128" i="3"/>
  <c r="Z128" i="3"/>
  <c r="AI174" i="3"/>
  <c r="AJ174" i="3"/>
  <c r="AK174" i="3"/>
  <c r="AJ121" i="3"/>
  <c r="AI121" i="3"/>
  <c r="AH121" i="3" s="1"/>
  <c r="AA121" i="3" s="1"/>
  <c r="AE121" i="3" s="1"/>
  <c r="AI188" i="3"/>
  <c r="AJ188" i="3"/>
  <c r="AK188" i="3"/>
  <c r="AI239" i="3"/>
  <c r="AH239" i="3" s="1"/>
  <c r="AA239" i="3" s="1"/>
  <c r="AG239" i="3" s="1"/>
  <c r="AJ239" i="3"/>
  <c r="AK239" i="3"/>
  <c r="AK131" i="3"/>
  <c r="AJ131" i="3"/>
  <c r="AI157" i="3"/>
  <c r="AH157" i="3" s="1"/>
  <c r="AA157" i="3" s="1"/>
  <c r="AK157" i="3"/>
  <c r="AJ157" i="3"/>
  <c r="AI261" i="3"/>
  <c r="AJ261" i="3"/>
  <c r="AK261" i="3"/>
  <c r="AT228" i="3"/>
  <c r="AS228" i="3" s="1"/>
  <c r="AR228" i="3" s="1"/>
  <c r="AQ228" i="3" s="1"/>
  <c r="AP228" i="3" s="1"/>
  <c r="AO228" i="3" s="1"/>
  <c r="AN228" i="3" s="1"/>
  <c r="AM228" i="3" s="1"/>
  <c r="AL228" i="3" s="1"/>
  <c r="AT240" i="3"/>
  <c r="AS240" i="3" s="1"/>
  <c r="AR240" i="3" s="1"/>
  <c r="AQ240" i="3" s="1"/>
  <c r="AP240" i="3" s="1"/>
  <c r="AO240" i="3" s="1"/>
  <c r="AN240" i="3" s="1"/>
  <c r="AM240" i="3" s="1"/>
  <c r="AL240" i="3" s="1"/>
  <c r="AT138" i="3"/>
  <c r="AS138" i="3" s="1"/>
  <c r="AR138" i="3" s="1"/>
  <c r="AQ138" i="3" s="1"/>
  <c r="AP138" i="3" s="1"/>
  <c r="AO138" i="3" s="1"/>
  <c r="AN138" i="3" s="1"/>
  <c r="AM138" i="3" s="1"/>
  <c r="AL138" i="3" s="1"/>
  <c r="R44" i="3"/>
  <c r="AF44" i="3"/>
  <c r="AC44" i="3"/>
  <c r="AU259" i="3"/>
  <c r="AT259" i="3" s="1"/>
  <c r="AS259" i="3" s="1"/>
  <c r="AR259" i="3" s="1"/>
  <c r="AQ259" i="3" s="1"/>
  <c r="AP259" i="3" s="1"/>
  <c r="AO259" i="3" s="1"/>
  <c r="AN259" i="3" s="1"/>
  <c r="AM259" i="3" s="1"/>
  <c r="AL259" i="3" s="1"/>
  <c r="Z259" i="3"/>
  <c r="AR231" i="3"/>
  <c r="AQ231" i="3" s="1"/>
  <c r="AP231" i="3" s="1"/>
  <c r="AO231" i="3" s="1"/>
  <c r="AN231" i="3" s="1"/>
  <c r="AM231" i="3" s="1"/>
  <c r="AL231" i="3" s="1"/>
  <c r="AK231" i="3" s="1"/>
  <c r="G223" i="3"/>
  <c r="AU223" i="3"/>
  <c r="AT223" i="3" s="1"/>
  <c r="AS223" i="3" s="1"/>
  <c r="AR223" i="3" s="1"/>
  <c r="AQ223" i="3" s="1"/>
  <c r="AP223" i="3" s="1"/>
  <c r="AO223" i="3" s="1"/>
  <c r="AN223" i="3" s="1"/>
  <c r="AM223" i="3" s="1"/>
  <c r="AL223" i="3" s="1"/>
  <c r="AK223" i="3" s="1"/>
  <c r="G207" i="3"/>
  <c r="R207" i="3" s="1"/>
  <c r="AU207" i="3"/>
  <c r="AU175" i="3"/>
  <c r="AT175" i="3" s="1"/>
  <c r="AS175" i="3" s="1"/>
  <c r="AR175" i="3" s="1"/>
  <c r="AQ175" i="3" s="1"/>
  <c r="AP175" i="3" s="1"/>
  <c r="AO175" i="3" s="1"/>
  <c r="AN175" i="3" s="1"/>
  <c r="AM175" i="3" s="1"/>
  <c r="AL175" i="3" s="1"/>
  <c r="G175" i="3"/>
  <c r="Z120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AJ120" i="3" s="1"/>
  <c r="G120" i="3"/>
  <c r="Z61" i="3"/>
  <c r="G61" i="3"/>
  <c r="AU61" i="3"/>
  <c r="AT61" i="3" s="1"/>
  <c r="AS61" i="3" s="1"/>
  <c r="AR61" i="3" s="1"/>
  <c r="AQ61" i="3" s="1"/>
  <c r="AP61" i="3" s="1"/>
  <c r="AO61" i="3" s="1"/>
  <c r="AN61" i="3" s="1"/>
  <c r="AM61" i="3" s="1"/>
  <c r="AL61" i="3" s="1"/>
  <c r="AU44" i="3"/>
  <c r="AT44" i="3" s="1"/>
  <c r="AS44" i="3" s="1"/>
  <c r="AR44" i="3" s="1"/>
  <c r="AQ44" i="3" s="1"/>
  <c r="AP44" i="3" s="1"/>
  <c r="AO44" i="3" s="1"/>
  <c r="AN44" i="3" s="1"/>
  <c r="AM44" i="3" s="1"/>
  <c r="AL44" i="3" s="1"/>
  <c r="Z44" i="3"/>
  <c r="G107" i="3"/>
  <c r="Z107" i="3"/>
  <c r="AU107" i="3"/>
  <c r="AT107" i="3" s="1"/>
  <c r="AS107" i="3" s="1"/>
  <c r="AR107" i="3" s="1"/>
  <c r="AQ107" i="3" s="1"/>
  <c r="AP107" i="3" s="1"/>
  <c r="AO107" i="3" s="1"/>
  <c r="AN107" i="3" s="1"/>
  <c r="AM107" i="3" s="1"/>
  <c r="AL107" i="3" s="1"/>
  <c r="AJ107" i="3" s="1"/>
  <c r="AI189" i="3"/>
  <c r="AK189" i="3"/>
  <c r="AJ189" i="3"/>
  <c r="AH189" i="3" s="1"/>
  <c r="AB189" i="3" s="1"/>
  <c r="R24" i="3"/>
  <c r="I24" i="3"/>
  <c r="AF24" i="3"/>
  <c r="G182" i="3"/>
  <c r="AU182" i="3"/>
  <c r="AT182" i="3" s="1"/>
  <c r="AS182" i="3" s="1"/>
  <c r="AR182" i="3" s="1"/>
  <c r="AQ182" i="3" s="1"/>
  <c r="AP182" i="3" s="1"/>
  <c r="AO182" i="3" s="1"/>
  <c r="AN182" i="3" s="1"/>
  <c r="AM182" i="3" s="1"/>
  <c r="AL182" i="3" s="1"/>
  <c r="Z182" i="3"/>
  <c r="R101" i="3"/>
  <c r="J101" i="3"/>
  <c r="G36" i="3"/>
  <c r="R36" i="3" s="1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I36" i="3" s="1"/>
  <c r="Z287" i="3"/>
  <c r="G287" i="3"/>
  <c r="AU287" i="3"/>
  <c r="AT287" i="3" s="1"/>
  <c r="AS287" i="3" s="1"/>
  <c r="AR287" i="3" s="1"/>
  <c r="AQ287" i="3" s="1"/>
  <c r="AP287" i="3" s="1"/>
  <c r="AO287" i="3" s="1"/>
  <c r="AN287" i="3" s="1"/>
  <c r="AM287" i="3" s="1"/>
  <c r="AL287" i="3" s="1"/>
  <c r="R254" i="3"/>
  <c r="AH96" i="3"/>
  <c r="AH200" i="3"/>
  <c r="AJ165" i="3"/>
  <c r="AH67" i="3"/>
  <c r="AA67" i="3" s="1"/>
  <c r="AD67" i="3" s="1"/>
  <c r="AJ63" i="3"/>
  <c r="AH63" i="3" s="1"/>
  <c r="AK63" i="3"/>
  <c r="AJ21" i="3"/>
  <c r="AK21" i="3"/>
  <c r="AI21" i="3"/>
  <c r="AH21" i="3" s="1"/>
  <c r="AB21" i="3" s="1"/>
  <c r="AK222" i="3"/>
  <c r="AJ222" i="3"/>
  <c r="AI129" i="3"/>
  <c r="AJ129" i="3"/>
  <c r="AH129" i="3" s="1"/>
  <c r="AA129" i="3" s="1"/>
  <c r="AK129" i="3"/>
  <c r="AI148" i="3"/>
  <c r="AJ148" i="3"/>
  <c r="AT199" i="3"/>
  <c r="AS199" i="3" s="1"/>
  <c r="AR199" i="3" s="1"/>
  <c r="AQ199" i="3" s="1"/>
  <c r="AP199" i="3" s="1"/>
  <c r="AO199" i="3" s="1"/>
  <c r="AN199" i="3" s="1"/>
  <c r="AM199" i="3" s="1"/>
  <c r="AL199" i="3" s="1"/>
  <c r="AT105" i="3"/>
  <c r="AS105" i="3" s="1"/>
  <c r="AR105" i="3" s="1"/>
  <c r="AQ105" i="3" s="1"/>
  <c r="AP105" i="3" s="1"/>
  <c r="AO105" i="3" s="1"/>
  <c r="AN105" i="3" s="1"/>
  <c r="AM105" i="3" s="1"/>
  <c r="AL105" i="3" s="1"/>
  <c r="AI190" i="3"/>
  <c r="AK190" i="3"/>
  <c r="AJ190" i="3"/>
  <c r="G282" i="3"/>
  <c r="AF282" i="3" s="1"/>
  <c r="AU282" i="3"/>
  <c r="AT282" i="3" s="1"/>
  <c r="AS282" i="3" s="1"/>
  <c r="AR282" i="3" s="1"/>
  <c r="AQ282" i="3" s="1"/>
  <c r="AP282" i="3" s="1"/>
  <c r="AO282" i="3" s="1"/>
  <c r="AN282" i="3" s="1"/>
  <c r="AM282" i="3" s="1"/>
  <c r="AL282" i="3" s="1"/>
  <c r="AT253" i="3"/>
  <c r="AS253" i="3" s="1"/>
  <c r="AR253" i="3"/>
  <c r="AQ253" i="3" s="1"/>
  <c r="AP253" i="3" s="1"/>
  <c r="AO253" i="3" s="1"/>
  <c r="AN253" i="3" s="1"/>
  <c r="AM253" i="3" s="1"/>
  <c r="AL253" i="3" s="1"/>
  <c r="AJ253" i="3" s="1"/>
  <c r="AI242" i="3"/>
  <c r="AJ242" i="3"/>
  <c r="AK242" i="3"/>
  <c r="AI193" i="3"/>
  <c r="AJ193" i="3"/>
  <c r="AK193" i="3"/>
  <c r="G184" i="3"/>
  <c r="Z184" i="3"/>
  <c r="AU184" i="3"/>
  <c r="Z158" i="3"/>
  <c r="G158" i="3"/>
  <c r="K158" i="3" s="1"/>
  <c r="AU158" i="3"/>
  <c r="AT158" i="3" s="1"/>
  <c r="AS158" i="3" s="1"/>
  <c r="AR158" i="3" s="1"/>
  <c r="AQ158" i="3" s="1"/>
  <c r="AP158" i="3" s="1"/>
  <c r="AO158" i="3" s="1"/>
  <c r="AN158" i="3" s="1"/>
  <c r="AM158" i="3" s="1"/>
  <c r="AL158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Z91" i="3"/>
  <c r="Z26" i="3"/>
  <c r="G26" i="3"/>
  <c r="AC26" i="3" s="1"/>
  <c r="AU26" i="3"/>
  <c r="AT26" i="3" s="1"/>
  <c r="AS26" i="3" s="1"/>
  <c r="AR26" i="3" s="1"/>
  <c r="AQ26" i="3" s="1"/>
  <c r="AP26" i="3" s="1"/>
  <c r="AO26" i="3" s="1"/>
  <c r="AN26" i="3" s="1"/>
  <c r="AM26" i="3" s="1"/>
  <c r="AL26" i="3" s="1"/>
  <c r="AJ26" i="3" s="1"/>
  <c r="AK47" i="3"/>
  <c r="AJ47" i="3"/>
  <c r="AH47" i="3" s="1"/>
  <c r="AB47" i="3" s="1"/>
  <c r="I105" i="3"/>
  <c r="AC105" i="3"/>
  <c r="R105" i="3"/>
  <c r="AF105" i="3"/>
  <c r="Z40" i="3"/>
  <c r="AU40" i="3"/>
  <c r="AT40" i="3" s="1"/>
  <c r="AS40" i="3" s="1"/>
  <c r="AR40" i="3" s="1"/>
  <c r="AQ40" i="3" s="1"/>
  <c r="AP40" i="3" s="1"/>
  <c r="AO40" i="3" s="1"/>
  <c r="AN40" i="3" s="1"/>
  <c r="AM40" i="3" s="1"/>
  <c r="AL40" i="3" s="1"/>
  <c r="Z51" i="3"/>
  <c r="AU51" i="3"/>
  <c r="AT51" i="3" s="1"/>
  <c r="AS51" i="3" s="1"/>
  <c r="AR51" i="3" s="1"/>
  <c r="AQ51" i="3" s="1"/>
  <c r="AP51" i="3" s="1"/>
  <c r="AO51" i="3" s="1"/>
  <c r="AN51" i="3" s="1"/>
  <c r="AM51" i="3" s="1"/>
  <c r="AL51" i="3" s="1"/>
  <c r="G51" i="3"/>
  <c r="AT256" i="3"/>
  <c r="AS256" i="3" s="1"/>
  <c r="AR256" i="3" s="1"/>
  <c r="AQ256" i="3"/>
  <c r="AP256" i="3" s="1"/>
  <c r="AO256" i="3" s="1"/>
  <c r="AN256" i="3" s="1"/>
  <c r="AM256" i="3" s="1"/>
  <c r="AL256" i="3" s="1"/>
  <c r="AK165" i="3"/>
  <c r="AK244" i="3"/>
  <c r="AI244" i="3"/>
  <c r="AJ244" i="3"/>
  <c r="AJ137" i="3"/>
  <c r="AK137" i="3"/>
  <c r="AI137" i="3"/>
  <c r="AK271" i="3"/>
  <c r="AI271" i="3"/>
  <c r="AT284" i="3"/>
  <c r="AS284" i="3"/>
  <c r="AR284" i="3" s="1"/>
  <c r="AQ284" i="3" s="1"/>
  <c r="AP284" i="3" s="1"/>
  <c r="AO284" i="3" s="1"/>
  <c r="AN284" i="3" s="1"/>
  <c r="AM284" i="3" s="1"/>
  <c r="AL284" i="3" s="1"/>
  <c r="AN181" i="3"/>
  <c r="AM181" i="3" s="1"/>
  <c r="AL181" i="3" s="1"/>
  <c r="AS70" i="3"/>
  <c r="AR70" i="3" s="1"/>
  <c r="AQ70" i="3" s="1"/>
  <c r="AP70" i="3" s="1"/>
  <c r="AO70" i="3" s="1"/>
  <c r="AN70" i="3" s="1"/>
  <c r="AM70" i="3" s="1"/>
  <c r="AL70" i="3" s="1"/>
  <c r="AQ41" i="3"/>
  <c r="AP41" i="3" s="1"/>
  <c r="AO41" i="3" s="1"/>
  <c r="AN41" i="3" s="1"/>
  <c r="AM41" i="3" s="1"/>
  <c r="AL41" i="3" s="1"/>
  <c r="AK41" i="3" s="1"/>
  <c r="AT41" i="3"/>
  <c r="AS41" i="3" s="1"/>
  <c r="AR41" i="3" s="1"/>
  <c r="AI64" i="3"/>
  <c r="AJ64" i="3"/>
  <c r="AK64" i="3"/>
  <c r="AF40" i="3"/>
  <c r="AC40" i="3"/>
  <c r="I40" i="3"/>
  <c r="R40" i="3"/>
  <c r="G258" i="3"/>
  <c r="AU258" i="3"/>
  <c r="AH73" i="3"/>
  <c r="AI55" i="3"/>
  <c r="AJ55" i="3"/>
  <c r="AK112" i="3"/>
  <c r="AI112" i="3"/>
  <c r="AH112" i="3" s="1"/>
  <c r="AJ112" i="3"/>
  <c r="AJ78" i="3"/>
  <c r="AI78" i="3"/>
  <c r="AK78" i="3"/>
  <c r="AT180" i="3"/>
  <c r="AS180" i="3"/>
  <c r="AR180" i="3" s="1"/>
  <c r="AQ180" i="3" s="1"/>
  <c r="AP180" i="3" s="1"/>
  <c r="AO180" i="3" s="1"/>
  <c r="AN180" i="3" s="1"/>
  <c r="AM180" i="3" s="1"/>
  <c r="AL180" i="3" s="1"/>
  <c r="Z276" i="3"/>
  <c r="G276" i="3"/>
  <c r="AU276" i="3"/>
  <c r="Z263" i="3"/>
  <c r="AU263" i="3"/>
  <c r="Z235" i="3"/>
  <c r="G235" i="3"/>
  <c r="AU235" i="3"/>
  <c r="Z219" i="3"/>
  <c r="AU219" i="3"/>
  <c r="AT219" i="3" s="1"/>
  <c r="AS219" i="3" s="1"/>
  <c r="AR219" i="3" s="1"/>
  <c r="AQ219" i="3" s="1"/>
  <c r="AP219" i="3" s="1"/>
  <c r="AO219" i="3" s="1"/>
  <c r="AN219" i="3" s="1"/>
  <c r="AM219" i="3" s="1"/>
  <c r="AL219" i="3" s="1"/>
  <c r="G219" i="3"/>
  <c r="AT203" i="3"/>
  <c r="AS203" i="3"/>
  <c r="AR203" i="3" s="1"/>
  <c r="AQ203" i="3" s="1"/>
  <c r="AP203" i="3" s="1"/>
  <c r="AO203" i="3" s="1"/>
  <c r="AN203" i="3" s="1"/>
  <c r="AM203" i="3" s="1"/>
  <c r="AL203" i="3" s="1"/>
  <c r="Z123" i="3"/>
  <c r="G123" i="3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J141" i="3"/>
  <c r="AC263" i="3"/>
  <c r="R294" i="3"/>
  <c r="AH214" i="3"/>
  <c r="AB214" i="3" s="1"/>
  <c r="AJ139" i="3"/>
  <c r="AH139" i="3" s="1"/>
  <c r="AK139" i="3"/>
  <c r="AJ183" i="3"/>
  <c r="AK183" i="3"/>
  <c r="AI183" i="3"/>
  <c r="AT101" i="3"/>
  <c r="AS101" i="3"/>
  <c r="AR101" i="3" s="1"/>
  <c r="AQ101" i="3" s="1"/>
  <c r="AP101" i="3" s="1"/>
  <c r="AO101" i="3" s="1"/>
  <c r="AN101" i="3" s="1"/>
  <c r="AM101" i="3" s="1"/>
  <c r="AL101" i="3" s="1"/>
  <c r="G216" i="3"/>
  <c r="Z216" i="3"/>
  <c r="AU216" i="3"/>
  <c r="AT216" i="3" s="1"/>
  <c r="AS216" i="3" s="1"/>
  <c r="AR216" i="3" s="1"/>
  <c r="AQ216" i="3" s="1"/>
  <c r="AP216" i="3" s="1"/>
  <c r="AO216" i="3" s="1"/>
  <c r="AN216" i="3" s="1"/>
  <c r="AM216" i="3" s="1"/>
  <c r="AL216" i="3" s="1"/>
  <c r="G162" i="3"/>
  <c r="Z162" i="3"/>
  <c r="AU162" i="3"/>
  <c r="AT162" i="3" s="1"/>
  <c r="AS162" i="3" s="1"/>
  <c r="AR162" i="3" s="1"/>
  <c r="AQ162" i="3" s="1"/>
  <c r="AP162" i="3" s="1"/>
  <c r="AO162" i="3" s="1"/>
  <c r="AN162" i="3" s="1"/>
  <c r="AM162" i="3" s="1"/>
  <c r="AL162" i="3" s="1"/>
  <c r="G140" i="3"/>
  <c r="AU140" i="3"/>
  <c r="Z140" i="3"/>
  <c r="AU83" i="3"/>
  <c r="G83" i="3"/>
  <c r="G116" i="3"/>
  <c r="AU116" i="3"/>
  <c r="Z116" i="3"/>
  <c r="G93" i="3"/>
  <c r="Z93" i="3"/>
  <c r="AU93" i="3"/>
  <c r="AT93" i="3" s="1"/>
  <c r="AS93" i="3" s="1"/>
  <c r="AR93" i="3" s="1"/>
  <c r="AQ93" i="3" s="1"/>
  <c r="AP93" i="3" s="1"/>
  <c r="AO93" i="3" s="1"/>
  <c r="AN93" i="3" s="1"/>
  <c r="AM93" i="3" s="1"/>
  <c r="AL93" i="3" s="1"/>
  <c r="AU31" i="3"/>
  <c r="AT31" i="3" s="1"/>
  <c r="AS31" i="3" s="1"/>
  <c r="AR31" i="3" s="1"/>
  <c r="AQ31" i="3" s="1"/>
  <c r="AP31" i="3" s="1"/>
  <c r="AO31" i="3" s="1"/>
  <c r="AN31" i="3" s="1"/>
  <c r="AM31" i="3" s="1"/>
  <c r="AL31" i="3" s="1"/>
  <c r="G31" i="3"/>
  <c r="H31" i="3" s="1"/>
  <c r="Z31" i="3"/>
  <c r="AU296" i="3"/>
  <c r="G296" i="3"/>
  <c r="AC294" i="3"/>
  <c r="AF141" i="3"/>
  <c r="AF294" i="3"/>
  <c r="AD108" i="3"/>
  <c r="AG108" i="3"/>
  <c r="AI132" i="3"/>
  <c r="AJ132" i="3"/>
  <c r="AK132" i="3"/>
  <c r="AU229" i="3"/>
  <c r="AT229" i="3" s="1"/>
  <c r="AS229" i="3" s="1"/>
  <c r="AR229" i="3" s="1"/>
  <c r="AQ229" i="3" s="1"/>
  <c r="AP229" i="3" s="1"/>
  <c r="AO229" i="3" s="1"/>
  <c r="AN229" i="3" s="1"/>
  <c r="AM229" i="3" s="1"/>
  <c r="AL229" i="3" s="1"/>
  <c r="G229" i="3"/>
  <c r="Z229" i="3"/>
  <c r="Z98" i="3"/>
  <c r="G98" i="3"/>
  <c r="AU98" i="3"/>
  <c r="AT87" i="3"/>
  <c r="AS87" i="3" s="1"/>
  <c r="AR87" i="3" s="1"/>
  <c r="AQ87" i="3" s="1"/>
  <c r="AP87" i="3" s="1"/>
  <c r="AO87" i="3" s="1"/>
  <c r="AN87" i="3" s="1"/>
  <c r="AM87" i="3" s="1"/>
  <c r="AL87" i="3" s="1"/>
  <c r="Z30" i="3"/>
  <c r="G30" i="3"/>
  <c r="AJ269" i="3"/>
  <c r="AI269" i="3"/>
  <c r="AK269" i="3"/>
  <c r="AH222" i="3"/>
  <c r="AJ169" i="3"/>
  <c r="AK169" i="3"/>
  <c r="AI169" i="3"/>
  <c r="AH169" i="3" s="1"/>
  <c r="AI208" i="3"/>
  <c r="AK208" i="3"/>
  <c r="AJ92" i="3"/>
  <c r="AK92" i="3"/>
  <c r="AI92" i="3"/>
  <c r="AH92" i="3" s="1"/>
  <c r="AS266" i="3"/>
  <c r="AR266" i="3" s="1"/>
  <c r="AQ266" i="3" s="1"/>
  <c r="AP266" i="3" s="1"/>
  <c r="AO266" i="3" s="1"/>
  <c r="AN266" i="3" s="1"/>
  <c r="AM266" i="3" s="1"/>
  <c r="AL266" i="3" s="1"/>
  <c r="AJ266" i="3" s="1"/>
  <c r="AK30" i="3"/>
  <c r="AJ30" i="3"/>
  <c r="AI43" i="3"/>
  <c r="AJ43" i="3"/>
  <c r="AK43" i="3"/>
  <c r="AJ283" i="3"/>
  <c r="AK283" i="3"/>
  <c r="AI283" i="3"/>
  <c r="AC149" i="3"/>
  <c r="AF77" i="3"/>
  <c r="AH76" i="3"/>
  <c r="AB76" i="3" s="1"/>
  <c r="AH89" i="3"/>
  <c r="AA89" i="3" s="1"/>
  <c r="AD89" i="3" s="1"/>
  <c r="AH217" i="3"/>
  <c r="AH194" i="3"/>
  <c r="AH160" i="3"/>
  <c r="AB160" i="3" s="1"/>
  <c r="AH103" i="3"/>
  <c r="AA103" i="3" s="1"/>
  <c r="AE103" i="3" s="1"/>
  <c r="AH268" i="3"/>
  <c r="AC162" i="3"/>
  <c r="AF114" i="3"/>
  <c r="AH163" i="3"/>
  <c r="AB66" i="3"/>
  <c r="AH187" i="3"/>
  <c r="AH172" i="3"/>
  <c r="Z160" i="3"/>
  <c r="AC24" i="3"/>
  <c r="AB198" i="3"/>
  <c r="AH52" i="3"/>
  <c r="AB52" i="3" s="1"/>
  <c r="Z232" i="3"/>
  <c r="AC227" i="3"/>
  <c r="G42" i="3"/>
  <c r="AA250" i="3"/>
  <c r="AE250" i="3" s="1"/>
  <c r="AH149" i="3"/>
  <c r="AA149" i="3" s="1"/>
  <c r="AG149" i="3" s="1"/>
  <c r="AH274" i="3"/>
  <c r="AC219" i="3"/>
  <c r="AA49" i="3"/>
  <c r="AD49" i="3" s="1"/>
  <c r="Z293" i="3"/>
  <c r="G293" i="3"/>
  <c r="AU293" i="3"/>
  <c r="V292" i="2"/>
  <c r="G292" i="2"/>
  <c r="P292" i="2"/>
  <c r="S292" i="2" s="1"/>
  <c r="G295" i="6"/>
  <c r="K295" i="6" s="1"/>
  <c r="P295" i="6"/>
  <c r="F15" i="6"/>
  <c r="AK212" i="4"/>
  <c r="AH192" i="4"/>
  <c r="AK156" i="4"/>
  <c r="AK119" i="4"/>
  <c r="AH111" i="4"/>
  <c r="AH180" i="4"/>
  <c r="AG244" i="4"/>
  <c r="AM244" i="4" s="1"/>
  <c r="AH97" i="4"/>
  <c r="AK51" i="4"/>
  <c r="AH36" i="4"/>
  <c r="AG157" i="4"/>
  <c r="AH105" i="4"/>
  <c r="AG142" i="4"/>
  <c r="AK142" i="4" s="1"/>
  <c r="AH272" i="4"/>
  <c r="AM41" i="4"/>
  <c r="AA66" i="3"/>
  <c r="AG66" i="3" s="1"/>
  <c r="AA39" i="3"/>
  <c r="AG39" i="3" s="1"/>
  <c r="AM111" i="4"/>
  <c r="AG34" i="4"/>
  <c r="AM34" i="4" s="1"/>
  <c r="AH75" i="4"/>
  <c r="AE89" i="3"/>
  <c r="AG216" i="4"/>
  <c r="AJ216" i="4" s="1"/>
  <c r="AH127" i="4"/>
  <c r="AH63" i="4"/>
  <c r="P32" i="6"/>
  <c r="G32" i="6"/>
  <c r="H32" i="6" s="1"/>
  <c r="P282" i="6"/>
  <c r="G282" i="6"/>
  <c r="K282" i="6" s="1"/>
  <c r="P149" i="6"/>
  <c r="G149" i="6"/>
  <c r="J149" i="6" s="1"/>
  <c r="G214" i="6"/>
  <c r="K214" i="6" s="1"/>
  <c r="P214" i="6"/>
  <c r="P73" i="6"/>
  <c r="G73" i="6"/>
  <c r="I73" i="6" s="1"/>
  <c r="P210" i="6"/>
  <c r="S210" i="6" s="1"/>
  <c r="G210" i="6"/>
  <c r="K210" i="6" s="1"/>
  <c r="P203" i="6"/>
  <c r="G203" i="6"/>
  <c r="K203" i="6" s="1"/>
  <c r="P196" i="6"/>
  <c r="S196" i="6" s="1"/>
  <c r="G196" i="6"/>
  <c r="K196" i="6" s="1"/>
  <c r="G181" i="6"/>
  <c r="K181" i="6" s="1"/>
  <c r="P181" i="6"/>
  <c r="P240" i="6"/>
  <c r="S240" i="6" s="1"/>
  <c r="G240" i="6"/>
  <c r="K240" i="6" s="1"/>
  <c r="G184" i="6"/>
  <c r="P184" i="6"/>
  <c r="G109" i="6"/>
  <c r="I109" i="6" s="1"/>
  <c r="P109" i="6"/>
  <c r="G86" i="6"/>
  <c r="J86" i="6" s="1"/>
  <c r="P86" i="6"/>
  <c r="S86" i="6" s="1"/>
  <c r="P75" i="6"/>
  <c r="G75" i="6"/>
  <c r="I75" i="6" s="1"/>
  <c r="P156" i="6"/>
  <c r="G156" i="6"/>
  <c r="K156" i="6" s="1"/>
  <c r="G127" i="6"/>
  <c r="I127" i="6" s="1"/>
  <c r="P127" i="6"/>
  <c r="P82" i="6"/>
  <c r="G82" i="6"/>
  <c r="I82" i="6" s="1"/>
  <c r="P48" i="6"/>
  <c r="G48" i="6"/>
  <c r="H48" i="6" s="1"/>
  <c r="G250" i="6"/>
  <c r="K250" i="6" s="1"/>
  <c r="P250" i="6"/>
  <c r="G153" i="6"/>
  <c r="J153" i="6" s="1"/>
  <c r="P153" i="6"/>
  <c r="G275" i="6"/>
  <c r="K275" i="6" s="1"/>
  <c r="P275" i="6"/>
  <c r="P229" i="6"/>
  <c r="S229" i="6" s="1"/>
  <c r="P37" i="6"/>
  <c r="G218" i="6"/>
  <c r="K218" i="6" s="1"/>
  <c r="S169" i="6"/>
  <c r="S111" i="6"/>
  <c r="S72" i="6"/>
  <c r="S57" i="6"/>
  <c r="G58" i="6"/>
  <c r="I58" i="6" s="1"/>
  <c r="S273" i="6"/>
  <c r="P192" i="6"/>
  <c r="P270" i="6"/>
  <c r="S270" i="6" s="1"/>
  <c r="S228" i="6"/>
  <c r="G255" i="6"/>
  <c r="S284" i="6"/>
  <c r="S267" i="6"/>
  <c r="S272" i="6"/>
  <c r="S292" i="6"/>
  <c r="S21" i="6"/>
  <c r="S177" i="6"/>
  <c r="G208" i="6"/>
  <c r="K208" i="6" s="1"/>
  <c r="P79" i="6"/>
  <c r="G47" i="6"/>
  <c r="I47" i="6" s="1"/>
  <c r="S187" i="6"/>
  <c r="G199" i="6"/>
  <c r="K199" i="6" s="1"/>
  <c r="S201" i="6"/>
  <c r="S259" i="6"/>
  <c r="S43" i="6"/>
  <c r="P61" i="6"/>
  <c r="P44" i="6"/>
  <c r="S44" i="6" s="1"/>
  <c r="S155" i="6"/>
  <c r="S247" i="6"/>
  <c r="S223" i="6"/>
  <c r="S278" i="6"/>
  <c r="G305" i="6"/>
  <c r="K305" i="6" s="1"/>
  <c r="P305" i="6"/>
  <c r="S305" i="6" s="1"/>
  <c r="G304" i="6"/>
  <c r="K304" i="6" s="1"/>
  <c r="P304" i="6"/>
  <c r="G301" i="6"/>
  <c r="K301" i="6" s="1"/>
  <c r="P301" i="6"/>
  <c r="S301" i="6" s="1"/>
  <c r="V81" i="2"/>
  <c r="G81" i="2"/>
  <c r="I81" i="2" s="1"/>
  <c r="P81" i="2"/>
  <c r="G73" i="2"/>
  <c r="I73" i="2" s="1"/>
  <c r="V73" i="2"/>
  <c r="G26" i="2"/>
  <c r="I26" i="2" s="1"/>
  <c r="V26" i="2"/>
  <c r="G97" i="2"/>
  <c r="J97" i="2" s="1"/>
  <c r="V97" i="2"/>
  <c r="G65" i="2"/>
  <c r="W65" i="2" s="1"/>
  <c r="V65" i="2"/>
  <c r="E16" i="7"/>
  <c r="G136" i="2"/>
  <c r="V301" i="2"/>
  <c r="G301" i="2"/>
  <c r="P301" i="2"/>
  <c r="S301" i="2" s="1"/>
  <c r="V298" i="2"/>
  <c r="P298" i="2"/>
  <c r="G298" i="2"/>
  <c r="G302" i="2"/>
  <c r="V302" i="2"/>
  <c r="R91" i="3"/>
  <c r="J91" i="3"/>
  <c r="AF91" i="3"/>
  <c r="AI42" i="3"/>
  <c r="AK42" i="3"/>
  <c r="AJ42" i="3"/>
  <c r="AJ133" i="3"/>
  <c r="AK133" i="3"/>
  <c r="AI133" i="3"/>
  <c r="AB232" i="3"/>
  <c r="AA232" i="3"/>
  <c r="AE232" i="3" s="1"/>
  <c r="AI94" i="3"/>
  <c r="AK94" i="3"/>
  <c r="AJ94" i="3"/>
  <c r="AI225" i="3"/>
  <c r="AJ225" i="3"/>
  <c r="AK225" i="3"/>
  <c r="R139" i="3"/>
  <c r="K139" i="3"/>
  <c r="AC139" i="3"/>
  <c r="AF139" i="3"/>
  <c r="AC64" i="3"/>
  <c r="I64" i="3"/>
  <c r="AC67" i="3"/>
  <c r="I67" i="3"/>
  <c r="AT114" i="3"/>
  <c r="AS114" i="3" s="1"/>
  <c r="AR114" i="3"/>
  <c r="AQ114" i="3" s="1"/>
  <c r="AP114" i="3" s="1"/>
  <c r="AT122" i="3"/>
  <c r="AS122" i="3" s="1"/>
  <c r="AR122" i="3" s="1"/>
  <c r="AQ122" i="3" s="1"/>
  <c r="AP122" i="3" s="1"/>
  <c r="AO122" i="3" s="1"/>
  <c r="AN122" i="3" s="1"/>
  <c r="AM122" i="3" s="1"/>
  <c r="AL122" i="3" s="1"/>
  <c r="AA96" i="3"/>
  <c r="AB96" i="3"/>
  <c r="AI254" i="3"/>
  <c r="AK254" i="3"/>
  <c r="AJ254" i="3"/>
  <c r="AJ25" i="3"/>
  <c r="AI25" i="3"/>
  <c r="AK25" i="3"/>
  <c r="AK69" i="3"/>
  <c r="AJ69" i="3"/>
  <c r="AI69" i="3"/>
  <c r="AJ252" i="3"/>
  <c r="AK252" i="3"/>
  <c r="AI252" i="3"/>
  <c r="K233" i="3"/>
  <c r="AC233" i="3"/>
  <c r="AJ123" i="3"/>
  <c r="AK123" i="3"/>
  <c r="AI123" i="3"/>
  <c r="AJ24" i="3"/>
  <c r="AH24" i="3" s="1"/>
  <c r="AA24" i="3" s="1"/>
  <c r="AK24" i="3"/>
  <c r="AI24" i="3"/>
  <c r="AK117" i="3"/>
  <c r="AJ117" i="3"/>
  <c r="AI117" i="3"/>
  <c r="AK143" i="3"/>
  <c r="AI143" i="3"/>
  <c r="AJ143" i="3"/>
  <c r="AB196" i="3"/>
  <c r="AA196" i="3"/>
  <c r="AD196" i="3" s="1"/>
  <c r="AB237" i="3"/>
  <c r="AA237" i="3"/>
  <c r="AD237" i="3" s="1"/>
  <c r="AH115" i="3"/>
  <c r="AB48" i="3"/>
  <c r="AA48" i="3"/>
  <c r="AE48" i="3" s="1"/>
  <c r="AK72" i="3"/>
  <c r="AI72" i="3"/>
  <c r="Z28" i="3"/>
  <c r="G28" i="3"/>
  <c r="AU28" i="3"/>
  <c r="I117" i="3"/>
  <c r="R129" i="3"/>
  <c r="R178" i="3"/>
  <c r="AF185" i="3"/>
  <c r="I114" i="3"/>
  <c r="K266" i="3"/>
  <c r="J142" i="3"/>
  <c r="AF122" i="3"/>
  <c r="R240" i="3"/>
  <c r="AK265" i="3"/>
  <c r="G248" i="3"/>
  <c r="AH174" i="3"/>
  <c r="AH156" i="3"/>
  <c r="AH126" i="3"/>
  <c r="AB126" i="3" s="1"/>
  <c r="AI77" i="3"/>
  <c r="AH261" i="3"/>
  <c r="AH146" i="3"/>
  <c r="AK249" i="3"/>
  <c r="AK201" i="3"/>
  <c r="AK36" i="3"/>
  <c r="AJ267" i="3"/>
  <c r="AH267" i="3" s="1"/>
  <c r="AH85" i="3"/>
  <c r="AB85" i="3" s="1"/>
  <c r="AK218" i="3"/>
  <c r="AJ218" i="3"/>
  <c r="AH218" i="3" s="1"/>
  <c r="AB218" i="3" s="1"/>
  <c r="AH269" i="3"/>
  <c r="AK226" i="3"/>
  <c r="AJ226" i="3"/>
  <c r="AH226" i="3" s="1"/>
  <c r="AC89" i="3"/>
  <c r="R89" i="3"/>
  <c r="I89" i="3"/>
  <c r="AF89" i="3"/>
  <c r="K134" i="3"/>
  <c r="AC134" i="3"/>
  <c r="R134" i="3"/>
  <c r="AI285" i="3"/>
  <c r="AK285" i="3"/>
  <c r="G206" i="3"/>
  <c r="Z206" i="3"/>
  <c r="AU206" i="3"/>
  <c r="AT206" i="3" s="1"/>
  <c r="AS206" i="3" s="1"/>
  <c r="AR206" i="3" s="1"/>
  <c r="AQ206" i="3" s="1"/>
  <c r="AP206" i="3" s="1"/>
  <c r="AO206" i="3" s="1"/>
  <c r="AN206" i="3" s="1"/>
  <c r="AM206" i="3" s="1"/>
  <c r="AL206" i="3" s="1"/>
  <c r="AU167" i="3"/>
  <c r="Z167" i="3"/>
  <c r="G167" i="3"/>
  <c r="AF108" i="3"/>
  <c r="AC108" i="3"/>
  <c r="AG157" i="3"/>
  <c r="AJ249" i="3"/>
  <c r="AH249" i="3" s="1"/>
  <c r="AJ171" i="3"/>
  <c r="AH171" i="3" s="1"/>
  <c r="AJ201" i="3"/>
  <c r="AH201" i="3" s="1"/>
  <c r="AK257" i="3"/>
  <c r="AJ72" i="3"/>
  <c r="AK267" i="3"/>
  <c r="AJ56" i="3"/>
  <c r="AH56" i="3" s="1"/>
  <c r="AK56" i="3"/>
  <c r="AI107" i="3"/>
  <c r="AH107" i="3" s="1"/>
  <c r="AA107" i="3" s="1"/>
  <c r="AK107" i="3"/>
  <c r="AK212" i="3"/>
  <c r="AI212" i="3"/>
  <c r="AH212" i="3" s="1"/>
  <c r="AB212" i="3" s="1"/>
  <c r="AK120" i="3"/>
  <c r="AI120" i="3"/>
  <c r="AH120" i="3" s="1"/>
  <c r="AI223" i="3"/>
  <c r="AJ223" i="3"/>
  <c r="AT140" i="3"/>
  <c r="AS140" i="3" s="1"/>
  <c r="AR140" i="3" s="1"/>
  <c r="AQ140" i="3" s="1"/>
  <c r="AP140" i="3" s="1"/>
  <c r="AO140" i="3" s="1"/>
  <c r="AN140" i="3" s="1"/>
  <c r="AM140" i="3" s="1"/>
  <c r="AL140" i="3" s="1"/>
  <c r="I111" i="3"/>
  <c r="AC111" i="3"/>
  <c r="AF111" i="3"/>
  <c r="AF128" i="3"/>
  <c r="K188" i="3"/>
  <c r="AC188" i="3"/>
  <c r="R188" i="3"/>
  <c r="AF188" i="3"/>
  <c r="Z27" i="3"/>
  <c r="AU27" i="3"/>
  <c r="G27" i="3"/>
  <c r="G113" i="3"/>
  <c r="AU113" i="3"/>
  <c r="AT113" i="3" s="1"/>
  <c r="AS113" i="3" s="1"/>
  <c r="AR113" i="3" s="1"/>
  <c r="AQ113" i="3" s="1"/>
  <c r="AP113" i="3" s="1"/>
  <c r="AO113" i="3" s="1"/>
  <c r="AN113" i="3" s="1"/>
  <c r="AM113" i="3" s="1"/>
  <c r="AL113" i="3" s="1"/>
  <c r="Z113" i="3"/>
  <c r="AI265" i="3"/>
  <c r="AH265" i="3" s="1"/>
  <c r="AC114" i="3"/>
  <c r="K175" i="3"/>
  <c r="AC136" i="3"/>
  <c r="AF142" i="3"/>
  <c r="AJ209" i="3"/>
  <c r="AH209" i="3" s="1"/>
  <c r="AB157" i="3"/>
  <c r="AH234" i="3"/>
  <c r="AK171" i="3"/>
  <c r="AH197" i="3"/>
  <c r="AA197" i="3" s="1"/>
  <c r="AJ257" i="3"/>
  <c r="AH257" i="3" s="1"/>
  <c r="AB257" i="3" s="1"/>
  <c r="AH136" i="3"/>
  <c r="AD134" i="3"/>
  <c r="AK266" i="3"/>
  <c r="AK45" i="3"/>
  <c r="AI45" i="3"/>
  <c r="AI186" i="3"/>
  <c r="AH186" i="3" s="1"/>
  <c r="AJ186" i="3"/>
  <c r="AT185" i="3"/>
  <c r="AS185" i="3" s="1"/>
  <c r="AR185" i="3" s="1"/>
  <c r="AQ185" i="3" s="1"/>
  <c r="AP185" i="3" s="1"/>
  <c r="AO185" i="3" s="1"/>
  <c r="AN185" i="3" s="1"/>
  <c r="AM185" i="3" s="1"/>
  <c r="AL185" i="3" s="1"/>
  <c r="AT245" i="3"/>
  <c r="AS245" i="3" s="1"/>
  <c r="AR245" i="3" s="1"/>
  <c r="AQ245" i="3" s="1"/>
  <c r="AP245" i="3" s="1"/>
  <c r="AO245" i="3" s="1"/>
  <c r="AN245" i="3" s="1"/>
  <c r="AM245" i="3" s="1"/>
  <c r="AL245" i="3" s="1"/>
  <c r="AT207" i="3"/>
  <c r="AS207" i="3" s="1"/>
  <c r="AR207" i="3" s="1"/>
  <c r="AQ207" i="3"/>
  <c r="AP207" i="3" s="1"/>
  <c r="AO207" i="3" s="1"/>
  <c r="AN207" i="3" s="1"/>
  <c r="AM207" i="3" s="1"/>
  <c r="AL207" i="3" s="1"/>
  <c r="AB250" i="3"/>
  <c r="AK209" i="3"/>
  <c r="AI266" i="3"/>
  <c r="AH266" i="3" s="1"/>
  <c r="AA266" i="3" s="1"/>
  <c r="AI26" i="3"/>
  <c r="AH26" i="3" s="1"/>
  <c r="AA26" i="3" s="1"/>
  <c r="AE26" i="3" s="1"/>
  <c r="AK26" i="3"/>
  <c r="AP179" i="3"/>
  <c r="AO179" i="3" s="1"/>
  <c r="AN179" i="3" s="1"/>
  <c r="AM179" i="3" s="1"/>
  <c r="AL179" i="3" s="1"/>
  <c r="AT179" i="3"/>
  <c r="AS179" i="3" s="1"/>
  <c r="AR179" i="3" s="1"/>
  <c r="AQ179" i="3" s="1"/>
  <c r="AF134" i="3"/>
  <c r="AF228" i="3"/>
  <c r="AF69" i="3"/>
  <c r="R136" i="3"/>
  <c r="AF76" i="3"/>
  <c r="K250" i="3"/>
  <c r="AF149" i="3"/>
  <c r="AC207" i="3"/>
  <c r="AC157" i="3"/>
  <c r="AB142" i="3"/>
  <c r="AH215" i="3"/>
  <c r="AH144" i="3"/>
  <c r="AH45" i="3"/>
  <c r="AB45" i="3" s="1"/>
  <c r="AJ285" i="3"/>
  <c r="AI253" i="3"/>
  <c r="AH253" i="3" s="1"/>
  <c r="AK253" i="3"/>
  <c r="AK95" i="3"/>
  <c r="AJ95" i="3"/>
  <c r="AH95" i="3" s="1"/>
  <c r="K179" i="3"/>
  <c r="R179" i="3"/>
  <c r="AC179" i="3"/>
  <c r="AF179" i="3"/>
  <c r="AT248" i="3"/>
  <c r="AS248" i="3" s="1"/>
  <c r="AR248" i="3" s="1"/>
  <c r="AQ248" i="3" s="1"/>
  <c r="AP248" i="3" s="1"/>
  <c r="AO248" i="3" s="1"/>
  <c r="AN248" i="3" s="1"/>
  <c r="AM248" i="3" s="1"/>
  <c r="AL248" i="3" s="1"/>
  <c r="Z90" i="3"/>
  <c r="G90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U60" i="3"/>
  <c r="G60" i="3"/>
  <c r="Z60" i="3"/>
  <c r="AF197" i="3"/>
  <c r="AC85" i="3"/>
  <c r="K228" i="3"/>
  <c r="R69" i="3"/>
  <c r="R76" i="3"/>
  <c r="R149" i="3"/>
  <c r="K207" i="3"/>
  <c r="Z201" i="3"/>
  <c r="R157" i="3"/>
  <c r="AJ36" i="3"/>
  <c r="AH36" i="3" s="1"/>
  <c r="AK246" i="3"/>
  <c r="AH208" i="3"/>
  <c r="AH32" i="3"/>
  <c r="AH264" i="3"/>
  <c r="AB264" i="3" s="1"/>
  <c r="AH68" i="3"/>
  <c r="AB68" i="3" s="1"/>
  <c r="AI211" i="3"/>
  <c r="AH211" i="3" s="1"/>
  <c r="AJ211" i="3"/>
  <c r="AC115" i="3"/>
  <c r="AF115" i="3"/>
  <c r="I115" i="3"/>
  <c r="R115" i="3"/>
  <c r="AA198" i="3"/>
  <c r="AD198" i="3" s="1"/>
  <c r="AC175" i="3"/>
  <c r="AF250" i="3"/>
  <c r="AF207" i="3"/>
  <c r="AF117" i="3"/>
  <c r="R197" i="3"/>
  <c r="R85" i="3"/>
  <c r="R228" i="3"/>
  <c r="I69" i="3"/>
  <c r="AH278" i="3"/>
  <c r="G201" i="3"/>
  <c r="AF157" i="3"/>
  <c r="AJ77" i="3"/>
  <c r="AH110" i="3"/>
  <c r="AA110" i="3" s="1"/>
  <c r="AE110" i="3" s="1"/>
  <c r="AI224" i="3"/>
  <c r="AH224" i="3" s="1"/>
  <c r="AK224" i="3"/>
  <c r="AI54" i="3"/>
  <c r="AH54" i="3" s="1"/>
  <c r="AK54" i="3"/>
  <c r="AH131" i="3"/>
  <c r="AB131" i="3" s="1"/>
  <c r="AH260" i="3"/>
  <c r="AH124" i="3"/>
  <c r="AB124" i="3" s="1"/>
  <c r="AH183" i="3"/>
  <c r="R31" i="3"/>
  <c r="G239" i="3"/>
  <c r="Z239" i="3"/>
  <c r="AU50" i="3"/>
  <c r="G50" i="3"/>
  <c r="Z46" i="3"/>
  <c r="G46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C123" i="3"/>
  <c r="AF123" i="3"/>
  <c r="AU33" i="3"/>
  <c r="AT33" i="3" s="1"/>
  <c r="AS33" i="3" s="1"/>
  <c r="AR33" i="3" s="1"/>
  <c r="AQ33" i="3" s="1"/>
  <c r="AP33" i="3" s="1"/>
  <c r="AO33" i="3" s="1"/>
  <c r="AN33" i="3" s="1"/>
  <c r="AM33" i="3" s="1"/>
  <c r="AL33" i="3" s="1"/>
  <c r="G33" i="3"/>
  <c r="AF107" i="3"/>
  <c r="AC107" i="3"/>
  <c r="AC25" i="3"/>
  <c r="AF25" i="3"/>
  <c r="R25" i="3"/>
  <c r="AC160" i="3"/>
  <c r="AF160" i="3"/>
  <c r="AU145" i="3"/>
  <c r="AT145" i="3" s="1"/>
  <c r="AS145" i="3" s="1"/>
  <c r="AR145" i="3" s="1"/>
  <c r="AQ145" i="3" s="1"/>
  <c r="AP145" i="3" s="1"/>
  <c r="AO145" i="3" s="1"/>
  <c r="AN145" i="3" s="1"/>
  <c r="AM145" i="3" s="1"/>
  <c r="AL145" i="3" s="1"/>
  <c r="Z145" i="3"/>
  <c r="Z155" i="3"/>
  <c r="G155" i="3"/>
  <c r="AU155" i="3"/>
  <c r="AT155" i="3" s="1"/>
  <c r="AS155" i="3" s="1"/>
  <c r="AR155" i="3" s="1"/>
  <c r="AQ155" i="3" s="1"/>
  <c r="AP155" i="3" s="1"/>
  <c r="AO155" i="3" s="1"/>
  <c r="AN155" i="3" s="1"/>
  <c r="AM155" i="3" s="1"/>
  <c r="AL155" i="3" s="1"/>
  <c r="AH190" i="3"/>
  <c r="H35" i="3"/>
  <c r="AC35" i="3"/>
  <c r="R35" i="3"/>
  <c r="AF102" i="3"/>
  <c r="I102" i="3"/>
  <c r="R102" i="3"/>
  <c r="AC102" i="3"/>
  <c r="R72" i="3"/>
  <c r="AC72" i="3"/>
  <c r="I72" i="3"/>
  <c r="AF72" i="3"/>
  <c r="AF55" i="3"/>
  <c r="G247" i="3"/>
  <c r="AU247" i="3"/>
  <c r="Z220" i="3"/>
  <c r="G220" i="3"/>
  <c r="AU220" i="3"/>
  <c r="AT220" i="3" s="1"/>
  <c r="AS220" i="3" s="1"/>
  <c r="AR220" i="3" s="1"/>
  <c r="AQ220" i="3" s="1"/>
  <c r="AP220" i="3" s="1"/>
  <c r="AO220" i="3" s="1"/>
  <c r="AN220" i="3" s="1"/>
  <c r="AM220" i="3" s="1"/>
  <c r="AL220" i="3" s="1"/>
  <c r="G210" i="3"/>
  <c r="AU210" i="3"/>
  <c r="G173" i="3"/>
  <c r="Z173" i="3"/>
  <c r="AU173" i="3"/>
  <c r="AU147" i="3"/>
  <c r="AT147" i="3" s="1"/>
  <c r="AS147" i="3" s="1"/>
  <c r="AR147" i="3" s="1"/>
  <c r="AQ147" i="3" s="1"/>
  <c r="AP147" i="3" s="1"/>
  <c r="AO147" i="3" s="1"/>
  <c r="AN147" i="3" s="1"/>
  <c r="AM147" i="3" s="1"/>
  <c r="AL147" i="3" s="1"/>
  <c r="G147" i="3"/>
  <c r="Z147" i="3"/>
  <c r="Z95" i="3"/>
  <c r="G95" i="3"/>
  <c r="Z127" i="3"/>
  <c r="AU127" i="3"/>
  <c r="AT127" i="3" s="1"/>
  <c r="AS127" i="3" s="1"/>
  <c r="AR127" i="3" s="1"/>
  <c r="AQ127" i="3" s="1"/>
  <c r="AP127" i="3" s="1"/>
  <c r="AO127" i="3" s="1"/>
  <c r="AN127" i="3" s="1"/>
  <c r="AM127" i="3" s="1"/>
  <c r="AL127" i="3" s="1"/>
  <c r="G127" i="3"/>
  <c r="AF21" i="3"/>
  <c r="H21" i="3"/>
  <c r="R21" i="3"/>
  <c r="AC21" i="3"/>
  <c r="I26" i="3"/>
  <c r="R26" i="3"/>
  <c r="AF26" i="3"/>
  <c r="R153" i="3"/>
  <c r="J153" i="3"/>
  <c r="AF236" i="3"/>
  <c r="AC236" i="3"/>
  <c r="Z176" i="3"/>
  <c r="G176" i="3"/>
  <c r="AU176" i="3"/>
  <c r="AT176" i="3" s="1"/>
  <c r="AS176" i="3" s="1"/>
  <c r="AR176" i="3" s="1"/>
  <c r="AQ176" i="3" s="1"/>
  <c r="AP176" i="3" s="1"/>
  <c r="AO176" i="3" s="1"/>
  <c r="AN176" i="3" s="1"/>
  <c r="AM176" i="3" s="1"/>
  <c r="AL176" i="3" s="1"/>
  <c r="G164" i="3"/>
  <c r="Z164" i="3"/>
  <c r="Z86" i="3"/>
  <c r="AU86" i="3"/>
  <c r="AT86" i="3" s="1"/>
  <c r="AS86" i="3" s="1"/>
  <c r="AR86" i="3" s="1"/>
  <c r="AQ86" i="3" s="1"/>
  <c r="AP86" i="3" s="1"/>
  <c r="AO86" i="3" s="1"/>
  <c r="AN86" i="3" s="1"/>
  <c r="AM86" i="3" s="1"/>
  <c r="AL86" i="3" s="1"/>
  <c r="G86" i="3"/>
  <c r="G29" i="3"/>
  <c r="AU29" i="3"/>
  <c r="AU58" i="3"/>
  <c r="G58" i="3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G59" i="3"/>
  <c r="I42" i="3"/>
  <c r="AF42" i="3"/>
  <c r="AH230" i="3"/>
  <c r="I120" i="3"/>
  <c r="AC120" i="3"/>
  <c r="R158" i="3"/>
  <c r="AF158" i="3"/>
  <c r="AC158" i="3"/>
  <c r="R195" i="3"/>
  <c r="AF195" i="3"/>
  <c r="K195" i="3"/>
  <c r="AC195" i="3"/>
  <c r="G277" i="3"/>
  <c r="Z277" i="3"/>
  <c r="AU277" i="3"/>
  <c r="G272" i="3"/>
  <c r="AU272" i="3"/>
  <c r="AT272" i="3" s="1"/>
  <c r="AS272" i="3" s="1"/>
  <c r="AR272" i="3" s="1"/>
  <c r="AQ272" i="3" s="1"/>
  <c r="AP272" i="3" s="1"/>
  <c r="AO272" i="3" s="1"/>
  <c r="AN272" i="3" s="1"/>
  <c r="AM272" i="3" s="1"/>
  <c r="AL272" i="3" s="1"/>
  <c r="Z152" i="3"/>
  <c r="G152" i="3"/>
  <c r="AU152" i="3"/>
  <c r="AT152" i="3" s="1"/>
  <c r="AS152" i="3" s="1"/>
  <c r="AR152" i="3" s="1"/>
  <c r="AQ152" i="3" s="1"/>
  <c r="AP152" i="3" s="1"/>
  <c r="AO152" i="3" s="1"/>
  <c r="AN152" i="3" s="1"/>
  <c r="AM152" i="3" s="1"/>
  <c r="AL152" i="3" s="1"/>
  <c r="Z137" i="3"/>
  <c r="G137" i="3"/>
  <c r="AC98" i="3"/>
  <c r="AF98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AJ75" i="3" s="1"/>
  <c r="G75" i="3"/>
  <c r="Z75" i="3"/>
  <c r="Z81" i="3"/>
  <c r="AU81" i="3"/>
  <c r="G34" i="3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Z63" i="3"/>
  <c r="G63" i="3"/>
  <c r="AF45" i="3"/>
  <c r="R45" i="3"/>
  <c r="Z281" i="3"/>
  <c r="AU281" i="3"/>
  <c r="G281" i="3"/>
  <c r="Z279" i="3"/>
  <c r="AU279" i="3"/>
  <c r="AT279" i="3" s="1"/>
  <c r="AS279" i="3" s="1"/>
  <c r="AR279" i="3" s="1"/>
  <c r="AQ279" i="3" s="1"/>
  <c r="AP279" i="3" s="1"/>
  <c r="AO279" i="3" s="1"/>
  <c r="AN279" i="3" s="1"/>
  <c r="AM279" i="3" s="1"/>
  <c r="AL279" i="3" s="1"/>
  <c r="AK279" i="3" s="1"/>
  <c r="Z256" i="3"/>
  <c r="G256" i="3"/>
  <c r="Z204" i="3"/>
  <c r="G204" i="3"/>
  <c r="AU204" i="3"/>
  <c r="K199" i="3"/>
  <c r="AC199" i="3"/>
  <c r="R199" i="3"/>
  <c r="AC196" i="3"/>
  <c r="AF196" i="3"/>
  <c r="AF182" i="3"/>
  <c r="AC182" i="3"/>
  <c r="Z150" i="3"/>
  <c r="AU150" i="3"/>
  <c r="AT150" i="3" s="1"/>
  <c r="AS150" i="3" s="1"/>
  <c r="AR150" i="3" s="1"/>
  <c r="AQ150" i="3" s="1"/>
  <c r="AP150" i="3" s="1"/>
  <c r="AO150" i="3" s="1"/>
  <c r="AN150" i="3" s="1"/>
  <c r="AM150" i="3" s="1"/>
  <c r="AL150" i="3" s="1"/>
  <c r="G150" i="3"/>
  <c r="Z141" i="3"/>
  <c r="AU141" i="3"/>
  <c r="Z171" i="3"/>
  <c r="G171" i="3"/>
  <c r="AU100" i="3"/>
  <c r="G100" i="3"/>
  <c r="AU80" i="3"/>
  <c r="G80" i="3"/>
  <c r="AU79" i="3"/>
  <c r="AT79" i="3" s="1"/>
  <c r="AS79" i="3" s="1"/>
  <c r="AR79" i="3" s="1"/>
  <c r="AQ79" i="3" s="1"/>
  <c r="AP79" i="3" s="1"/>
  <c r="AO79" i="3" s="1"/>
  <c r="AN79" i="3" s="1"/>
  <c r="AM79" i="3" s="1"/>
  <c r="AL79" i="3" s="1"/>
  <c r="G79" i="3"/>
  <c r="Z79" i="3"/>
  <c r="G47" i="3"/>
  <c r="Z47" i="3"/>
  <c r="Z102" i="3"/>
  <c r="AU102" i="3"/>
  <c r="AT102" i="3" s="1"/>
  <c r="AS102" i="3" s="1"/>
  <c r="AR102" i="3" s="1"/>
  <c r="AQ102" i="3" s="1"/>
  <c r="AP102" i="3" s="1"/>
  <c r="AO102" i="3" s="1"/>
  <c r="AN102" i="3" s="1"/>
  <c r="AM102" i="3" s="1"/>
  <c r="AL102" i="3" s="1"/>
  <c r="AU37" i="3"/>
  <c r="AT37" i="3" s="1"/>
  <c r="AS37" i="3" s="1"/>
  <c r="AR37" i="3" s="1"/>
  <c r="AQ37" i="3" s="1"/>
  <c r="AP37" i="3" s="1"/>
  <c r="AO37" i="3" s="1"/>
  <c r="AN37" i="3" s="1"/>
  <c r="AM37" i="3" s="1"/>
  <c r="AL37" i="3" s="1"/>
  <c r="Z37" i="3"/>
  <c r="G37" i="3"/>
  <c r="AF36" i="3"/>
  <c r="AC36" i="3"/>
  <c r="H36" i="3"/>
  <c r="AH233" i="3"/>
  <c r="AA233" i="3" s="1"/>
  <c r="AE233" i="3" s="1"/>
  <c r="AH78" i="3"/>
  <c r="AA78" i="3" s="1"/>
  <c r="AE78" i="3" s="1"/>
  <c r="AH118" i="3"/>
  <c r="AB118" i="3" s="1"/>
  <c r="AH132" i="3"/>
  <c r="AA132" i="3" s="1"/>
  <c r="AE132" i="3" s="1"/>
  <c r="AF22" i="3"/>
  <c r="AC22" i="3"/>
  <c r="H22" i="3"/>
  <c r="AF237" i="3"/>
  <c r="R126" i="3"/>
  <c r="AF126" i="3"/>
  <c r="AC126" i="3"/>
  <c r="AC119" i="3"/>
  <c r="I119" i="3"/>
  <c r="AF119" i="3"/>
  <c r="AC145" i="3"/>
  <c r="R145" i="3"/>
  <c r="AF145" i="3"/>
  <c r="K166" i="3"/>
  <c r="R166" i="3"/>
  <c r="Z236" i="3"/>
  <c r="AU236" i="3"/>
  <c r="AT236" i="3" s="1"/>
  <c r="AS236" i="3" s="1"/>
  <c r="AR236" i="3" s="1"/>
  <c r="AQ236" i="3" s="1"/>
  <c r="AP236" i="3" s="1"/>
  <c r="AO236" i="3" s="1"/>
  <c r="AN236" i="3" s="1"/>
  <c r="AM236" i="3" s="1"/>
  <c r="AL236" i="3" s="1"/>
  <c r="Z166" i="3"/>
  <c r="AU166" i="3"/>
  <c r="AT166" i="3" s="1"/>
  <c r="AS166" i="3" s="1"/>
  <c r="AR166" i="3" s="1"/>
  <c r="AQ166" i="3" s="1"/>
  <c r="AP166" i="3" s="1"/>
  <c r="AO166" i="3" s="1"/>
  <c r="AN166" i="3" s="1"/>
  <c r="AM166" i="3" s="1"/>
  <c r="AL166" i="3" s="1"/>
  <c r="Z143" i="3"/>
  <c r="G143" i="3"/>
  <c r="Z168" i="3"/>
  <c r="AU168" i="3"/>
  <c r="AT168" i="3" s="1"/>
  <c r="AS168" i="3" s="1"/>
  <c r="AR168" i="3" s="1"/>
  <c r="AQ168" i="3" s="1"/>
  <c r="AP168" i="3" s="1"/>
  <c r="AO168" i="3" s="1"/>
  <c r="AN168" i="3" s="1"/>
  <c r="AM168" i="3" s="1"/>
  <c r="AL168" i="3" s="1"/>
  <c r="G168" i="3"/>
  <c r="AC101" i="3"/>
  <c r="AF101" i="3"/>
  <c r="G57" i="3"/>
  <c r="Z57" i="3"/>
  <c r="AU57" i="3"/>
  <c r="Z106" i="3"/>
  <c r="G106" i="3"/>
  <c r="AU106" i="3"/>
  <c r="AT106" i="3" s="1"/>
  <c r="AS106" i="3" s="1"/>
  <c r="AR106" i="3" s="1"/>
  <c r="AQ106" i="3" s="1"/>
  <c r="AP106" i="3" s="1"/>
  <c r="AO106" i="3" s="1"/>
  <c r="AN106" i="3" s="1"/>
  <c r="AM106" i="3" s="1"/>
  <c r="AL106" i="3" s="1"/>
  <c r="G104" i="3"/>
  <c r="Z104" i="3"/>
  <c r="AU104" i="3"/>
  <c r="AU111" i="3"/>
  <c r="Z111" i="3"/>
  <c r="G125" i="3"/>
  <c r="AU125" i="3"/>
  <c r="AT125" i="3" s="1"/>
  <c r="AS125" i="3" s="1"/>
  <c r="AR125" i="3" s="1"/>
  <c r="AQ125" i="3" s="1"/>
  <c r="AP125" i="3" s="1"/>
  <c r="AO125" i="3" s="1"/>
  <c r="AN125" i="3" s="1"/>
  <c r="AM125" i="3" s="1"/>
  <c r="AL125" i="3" s="1"/>
  <c r="G130" i="3"/>
  <c r="Z130" i="3"/>
  <c r="AU130" i="3"/>
  <c r="G62" i="3"/>
  <c r="Z62" i="3"/>
  <c r="AU62" i="3"/>
  <c r="AT62" i="3" s="1"/>
  <c r="AS62" i="3" s="1"/>
  <c r="AR62" i="3" s="1"/>
  <c r="AQ62" i="3" s="1"/>
  <c r="AP62" i="3" s="1"/>
  <c r="AO62" i="3" s="1"/>
  <c r="AN62" i="3" s="1"/>
  <c r="AM62" i="3" s="1"/>
  <c r="AL62" i="3" s="1"/>
  <c r="AC116" i="3"/>
  <c r="AF116" i="3"/>
  <c r="Z301" i="3"/>
  <c r="AU301" i="3"/>
  <c r="AT301" i="3" s="1"/>
  <c r="AS301" i="3" s="1"/>
  <c r="AR301" i="3" s="1"/>
  <c r="AQ301" i="3" s="1"/>
  <c r="AP301" i="3" s="1"/>
  <c r="AO301" i="3" s="1"/>
  <c r="AN301" i="3" s="1"/>
  <c r="AM301" i="3" s="1"/>
  <c r="AL301" i="3" s="1"/>
  <c r="AF264" i="3"/>
  <c r="AC232" i="3"/>
  <c r="R128" i="3"/>
  <c r="AF93" i="3"/>
  <c r="AC237" i="3"/>
  <c r="I128" i="3"/>
  <c r="R93" i="3"/>
  <c r="AF235" i="3"/>
  <c r="AF162" i="3"/>
  <c r="AC128" i="3"/>
  <c r="K235" i="3"/>
  <c r="Z238" i="3"/>
  <c r="AA238" i="3" s="1"/>
  <c r="G132" i="3"/>
  <c r="K304" i="3"/>
  <c r="AC304" i="3"/>
  <c r="R304" i="3"/>
  <c r="AT305" i="3"/>
  <c r="AS305" i="3" s="1"/>
  <c r="AR305" i="3" s="1"/>
  <c r="AQ305" i="3" s="1"/>
  <c r="AP305" i="3" s="1"/>
  <c r="AO305" i="3" s="1"/>
  <c r="AN305" i="3" s="1"/>
  <c r="AM305" i="3" s="1"/>
  <c r="AL305" i="3" s="1"/>
  <c r="G305" i="3"/>
  <c r="AF305" i="3" s="1"/>
  <c r="Z304" i="3"/>
  <c r="Z305" i="3"/>
  <c r="AF304" i="3"/>
  <c r="AU304" i="3"/>
  <c r="G301" i="3"/>
  <c r="AK180" i="4"/>
  <c r="AM180" i="4"/>
  <c r="AJ180" i="4"/>
  <c r="AJ270" i="4"/>
  <c r="AM270" i="4"/>
  <c r="AJ34" i="4"/>
  <c r="AH201" i="4"/>
  <c r="AB154" i="3"/>
  <c r="AD154" i="3"/>
  <c r="AA76" i="3"/>
  <c r="AE76" i="3" s="1"/>
  <c r="AM101" i="4"/>
  <c r="AK157" i="4"/>
  <c r="AH243" i="4"/>
  <c r="AG250" i="4"/>
  <c r="AK250" i="4" s="1"/>
  <c r="AH66" i="4"/>
  <c r="AK223" i="4"/>
  <c r="AH145" i="4"/>
  <c r="AE154" i="3"/>
  <c r="AA38" i="3"/>
  <c r="AD38" i="3" s="1"/>
  <c r="AK202" i="4"/>
  <c r="AJ202" i="4"/>
  <c r="AM202" i="4"/>
  <c r="AK192" i="4"/>
  <c r="AJ192" i="4"/>
  <c r="AM192" i="4"/>
  <c r="AJ114" i="4"/>
  <c r="AM114" i="4"/>
  <c r="AK114" i="4"/>
  <c r="AK285" i="4"/>
  <c r="AJ285" i="4"/>
  <c r="AJ140" i="4"/>
  <c r="AK140" i="4"/>
  <c r="AM140" i="4"/>
  <c r="AJ271" i="4"/>
  <c r="AM271" i="4"/>
  <c r="AG153" i="3"/>
  <c r="AM217" i="4"/>
  <c r="AM212" i="4"/>
  <c r="AH271" i="4"/>
  <c r="AG117" i="4"/>
  <c r="AK117" i="4" s="1"/>
  <c r="AG194" i="4"/>
  <c r="AB121" i="3"/>
  <c r="AJ230" i="4"/>
  <c r="AH140" i="4"/>
  <c r="AG250" i="3"/>
  <c r="AD121" i="3"/>
  <c r="AB24" i="3"/>
  <c r="AK131" i="4"/>
  <c r="AJ156" i="4"/>
  <c r="AJ36" i="4"/>
  <c r="AJ41" i="4"/>
  <c r="AH55" i="4"/>
  <c r="AG67" i="4"/>
  <c r="AM67" i="4" s="1"/>
  <c r="AA22" i="3"/>
  <c r="AG22" i="3" s="1"/>
  <c r="L21" i="5"/>
  <c r="I21" i="5"/>
  <c r="H21" i="5"/>
  <c r="AG38" i="4"/>
  <c r="AK38" i="4" s="1"/>
  <c r="AK234" i="4"/>
  <c r="AB238" i="3"/>
  <c r="AG103" i="3"/>
  <c r="AK217" i="4"/>
  <c r="AH114" i="4"/>
  <c r="AK105" i="4"/>
  <c r="AJ234" i="4"/>
  <c r="AH234" i="4"/>
  <c r="AG102" i="4"/>
  <c r="F21" i="5"/>
  <c r="AB153" i="3"/>
  <c r="AG284" i="4"/>
  <c r="AJ284" i="4" s="1"/>
  <c r="AD153" i="3"/>
  <c r="K21" i="5"/>
  <c r="AD103" i="3"/>
  <c r="G306" i="6"/>
  <c r="K306" i="6" s="1"/>
  <c r="P306" i="6"/>
  <c r="S306" i="6" s="1"/>
  <c r="V303" i="2"/>
  <c r="G303" i="2"/>
  <c r="P303" i="2"/>
  <c r="Z306" i="3"/>
  <c r="G306" i="3"/>
  <c r="AF306" i="3" s="1"/>
  <c r="AU306" i="3"/>
  <c r="AM139" i="4"/>
  <c r="AK139" i="4"/>
  <c r="AJ139" i="4"/>
  <c r="AK229" i="4"/>
  <c r="AM229" i="4"/>
  <c r="AJ229" i="4"/>
  <c r="AJ264" i="4"/>
  <c r="AK264" i="4"/>
  <c r="AM264" i="4"/>
  <c r="AJ185" i="4"/>
  <c r="AK185" i="4"/>
  <c r="AM75" i="4"/>
  <c r="AK75" i="4"/>
  <c r="AJ75" i="4"/>
  <c r="AA142" i="3"/>
  <c r="AD142" i="3" s="1"/>
  <c r="AK34" i="4"/>
  <c r="AH264" i="4"/>
  <c r="AM285" i="4"/>
  <c r="AG286" i="4"/>
  <c r="AJ286" i="4" s="1"/>
  <c r="AG30" i="4"/>
  <c r="AJ30" i="4" s="1"/>
  <c r="AB82" i="3"/>
  <c r="AG258" i="4"/>
  <c r="AK258" i="4" s="1"/>
  <c r="AD82" i="3"/>
  <c r="AK189" i="4"/>
  <c r="AH185" i="4"/>
  <c r="AH229" i="4"/>
  <c r="AH115" i="4"/>
  <c r="AG82" i="3"/>
  <c r="AM51" i="4"/>
  <c r="AK101" i="4"/>
  <c r="AM189" i="4"/>
  <c r="AG118" i="4"/>
  <c r="AH137" i="4"/>
  <c r="AH139" i="4"/>
  <c r="AD149" i="3"/>
  <c r="AJ40" i="4"/>
  <c r="AM40" i="4"/>
  <c r="AK40" i="4"/>
  <c r="AK66" i="4"/>
  <c r="AJ66" i="4"/>
  <c r="AM66" i="4"/>
  <c r="AJ63" i="4"/>
  <c r="AM63" i="4"/>
  <c r="AK63" i="4"/>
  <c r="AJ145" i="4"/>
  <c r="AM145" i="4"/>
  <c r="AK145" i="4"/>
  <c r="AJ218" i="4"/>
  <c r="AM218" i="4"/>
  <c r="AK218" i="4"/>
  <c r="AM55" i="4"/>
  <c r="AK55" i="4"/>
  <c r="AJ55" i="4"/>
  <c r="AJ42" i="4"/>
  <c r="AM42" i="4"/>
  <c r="AK42" i="4"/>
  <c r="AM252" i="4"/>
  <c r="AJ252" i="4"/>
  <c r="AK252" i="4"/>
  <c r="AK137" i="4"/>
  <c r="AM137" i="4"/>
  <c r="AJ137" i="4"/>
  <c r="AK133" i="4"/>
  <c r="AJ133" i="4"/>
  <c r="AM133" i="4"/>
  <c r="AK280" i="4"/>
  <c r="AM280" i="4"/>
  <c r="AJ280" i="4"/>
  <c r="AM95" i="4"/>
  <c r="AJ95" i="4"/>
  <c r="AK95" i="4"/>
  <c r="AK149" i="4"/>
  <c r="AM149" i="4"/>
  <c r="AJ149" i="4"/>
  <c r="AK272" i="4"/>
  <c r="AJ272" i="4"/>
  <c r="AM272" i="4"/>
  <c r="AM87" i="4"/>
  <c r="AJ87" i="4"/>
  <c r="AK87" i="4"/>
  <c r="AJ89" i="4"/>
  <c r="AM89" i="4"/>
  <c r="AK89" i="4"/>
  <c r="AJ26" i="4"/>
  <c r="AK26" i="4"/>
  <c r="AM26" i="4"/>
  <c r="AJ105" i="4"/>
  <c r="AE39" i="3"/>
  <c r="AE149" i="3"/>
  <c r="AG121" i="3"/>
  <c r="AA63" i="3"/>
  <c r="AE63" i="3" s="1"/>
  <c r="AK270" i="4"/>
  <c r="AJ111" i="4"/>
  <c r="AJ243" i="4"/>
  <c r="AK230" i="4"/>
  <c r="AM36" i="4"/>
  <c r="AK201" i="4"/>
  <c r="AH51" i="4"/>
  <c r="AG256" i="4"/>
  <c r="AH280" i="4"/>
  <c r="AH40" i="4"/>
  <c r="AJ97" i="4"/>
  <c r="AG190" i="4"/>
  <c r="AG169" i="4"/>
  <c r="AB149" i="3"/>
  <c r="AA131" i="3"/>
  <c r="AE131" i="3" s="1"/>
  <c r="AM277" i="4"/>
  <c r="AM243" i="4"/>
  <c r="AM127" i="4"/>
  <c r="AJ201" i="4"/>
  <c r="AJ72" i="4"/>
  <c r="AH87" i="4"/>
  <c r="AH42" i="4"/>
  <c r="AH218" i="4"/>
  <c r="AK97" i="4"/>
  <c r="AH252" i="4"/>
  <c r="AG237" i="3"/>
  <c r="AA45" i="3"/>
  <c r="AM115" i="4"/>
  <c r="AJ277" i="4"/>
  <c r="AJ127" i="4"/>
  <c r="AG26" i="3"/>
  <c r="AH26" i="4"/>
  <c r="AK72" i="4"/>
  <c r="AH95" i="4"/>
  <c r="AG184" i="4"/>
  <c r="AH72" i="4"/>
  <c r="AG204" i="4"/>
  <c r="AE237" i="3"/>
  <c r="AK115" i="4"/>
  <c r="AM119" i="4"/>
  <c r="AD26" i="3"/>
  <c r="AM123" i="4"/>
  <c r="AM171" i="4"/>
  <c r="AM187" i="4"/>
  <c r="AG220" i="4"/>
  <c r="AH149" i="4"/>
  <c r="AG188" i="4"/>
  <c r="AH187" i="4"/>
  <c r="AJ131" i="4"/>
  <c r="AD39" i="3"/>
  <c r="AA85" i="3"/>
  <c r="AE85" i="3" s="1"/>
  <c r="AM223" i="4"/>
  <c r="AM185" i="4"/>
  <c r="AK271" i="4"/>
  <c r="AG59" i="4"/>
  <c r="AK123" i="4"/>
  <c r="AK171" i="4"/>
  <c r="AB134" i="3"/>
  <c r="AJ187" i="4"/>
  <c r="AJ289" i="3"/>
  <c r="AK289" i="3"/>
  <c r="AI289" i="3"/>
  <c r="AH289" i="3" s="1"/>
  <c r="AJ99" i="3"/>
  <c r="AI99" i="3"/>
  <c r="AH99" i="3" s="1"/>
  <c r="AA99" i="3" s="1"/>
  <c r="AK99" i="3"/>
  <c r="AI287" i="3"/>
  <c r="AJ287" i="3"/>
  <c r="AK287" i="3"/>
  <c r="AJ65" i="3"/>
  <c r="AK65" i="3"/>
  <c r="AI65" i="3"/>
  <c r="AK53" i="3"/>
  <c r="AI53" i="3"/>
  <c r="AJ53" i="3"/>
  <c r="AI275" i="3"/>
  <c r="AK275" i="3"/>
  <c r="AJ275" i="3"/>
  <c r="AI286" i="3"/>
  <c r="AH286" i="3" s="1"/>
  <c r="AJ286" i="3"/>
  <c r="AK286" i="3"/>
  <c r="AK97" i="3"/>
  <c r="AJ97" i="3"/>
  <c r="AI97" i="3"/>
  <c r="AF259" i="3"/>
  <c r="AC259" i="3"/>
  <c r="AF233" i="3"/>
  <c r="R233" i="3"/>
  <c r="AG233" i="3"/>
  <c r="AD202" i="3"/>
  <c r="I110" i="3"/>
  <c r="AG110" i="3"/>
  <c r="R83" i="3"/>
  <c r="AF83" i="3"/>
  <c r="AF110" i="3"/>
  <c r="AF67" i="3"/>
  <c r="R67" i="3"/>
  <c r="AQ191" i="3"/>
  <c r="AP191" i="3" s="1"/>
  <c r="AO191" i="3" s="1"/>
  <c r="AN191" i="3" s="1"/>
  <c r="AM191" i="3" s="1"/>
  <c r="AL191" i="3" s="1"/>
  <c r="R141" i="3"/>
  <c r="AQ213" i="3"/>
  <c r="AP213" i="3" s="1"/>
  <c r="AO213" i="3" s="1"/>
  <c r="AN213" i="3" s="1"/>
  <c r="AM213" i="3" s="1"/>
  <c r="AL213" i="3" s="1"/>
  <c r="AC129" i="3"/>
  <c r="R202" i="3"/>
  <c r="AC154" i="3"/>
  <c r="AO114" i="3"/>
  <c r="AN114" i="3" s="1"/>
  <c r="AM114" i="3" s="1"/>
  <c r="AL114" i="3" s="1"/>
  <c r="AS74" i="3"/>
  <c r="AR74" i="3" s="1"/>
  <c r="AQ74" i="3" s="1"/>
  <c r="AP74" i="3" s="1"/>
  <c r="AO74" i="3" s="1"/>
  <c r="AN74" i="3" s="1"/>
  <c r="AM74" i="3" s="1"/>
  <c r="AL74" i="3" s="1"/>
  <c r="K184" i="3"/>
  <c r="AC250" i="3"/>
  <c r="AC266" i="3"/>
  <c r="AC121" i="3"/>
  <c r="R53" i="3"/>
  <c r="AC91" i="3"/>
  <c r="R122" i="3"/>
  <c r="AF64" i="3"/>
  <c r="R201" i="3"/>
  <c r="AF198" i="3"/>
  <c r="R213" i="3"/>
  <c r="K240" i="3"/>
  <c r="AC32" i="3"/>
  <c r="AH178" i="3"/>
  <c r="AG35" i="3"/>
  <c r="AB35" i="3"/>
  <c r="AB103" i="3"/>
  <c r="AH30" i="3"/>
  <c r="AH109" i="3"/>
  <c r="AK164" i="3"/>
  <c r="AI164" i="3"/>
  <c r="AH164" i="3" s="1"/>
  <c r="AB164" i="3" s="1"/>
  <c r="R64" i="3"/>
  <c r="AC198" i="3"/>
  <c r="AH271" i="3"/>
  <c r="AH244" i="3"/>
  <c r="AD157" i="3"/>
  <c r="AE157" i="3"/>
  <c r="AB107" i="3"/>
  <c r="AJ231" i="3"/>
  <c r="AI231" i="3"/>
  <c r="AI279" i="3"/>
  <c r="AJ279" i="3"/>
  <c r="AG202" i="3"/>
  <c r="AC77" i="3"/>
  <c r="AT243" i="3"/>
  <c r="AS243" i="3" s="1"/>
  <c r="AR243" i="3" s="1"/>
  <c r="AQ243" i="3" s="1"/>
  <c r="AP243" i="3" s="1"/>
  <c r="AO243" i="3" s="1"/>
  <c r="AN243" i="3" s="1"/>
  <c r="AM243" i="3" s="1"/>
  <c r="AL243" i="3" s="1"/>
  <c r="AH165" i="3"/>
  <c r="AB26" i="3"/>
  <c r="AG49" i="3"/>
  <c r="AI151" i="3"/>
  <c r="AH151" i="3" s="1"/>
  <c r="AK151" i="3"/>
  <c r="AJ177" i="3"/>
  <c r="AI177" i="3"/>
  <c r="AH177" i="3" s="1"/>
  <c r="AI280" i="3"/>
  <c r="AK280" i="3"/>
  <c r="AJ280" i="3"/>
  <c r="AA144" i="3"/>
  <c r="AB144" i="3"/>
  <c r="AE134" i="3"/>
  <c r="AG134" i="3"/>
  <c r="AH273" i="3"/>
  <c r="AK135" i="3"/>
  <c r="AJ135" i="3"/>
  <c r="AH135" i="3" s="1"/>
  <c r="AA195" i="3"/>
  <c r="AB119" i="3"/>
  <c r="AI75" i="3"/>
  <c r="AH75" i="3" s="1"/>
  <c r="AJ175" i="3"/>
  <c r="AK175" i="3"/>
  <c r="AI175" i="3"/>
  <c r="AI41" i="3"/>
  <c r="AJ41" i="3"/>
  <c r="AJ62" i="3"/>
  <c r="AH64" i="3"/>
  <c r="AA64" i="3" s="1"/>
  <c r="AH225" i="3"/>
  <c r="AJ221" i="3"/>
  <c r="AI221" i="3"/>
  <c r="AH148" i="3"/>
  <c r="AJ251" i="3"/>
  <c r="AI251" i="3"/>
  <c r="AJ161" i="3"/>
  <c r="AH161" i="3" s="1"/>
  <c r="AK161" i="3"/>
  <c r="AI255" i="3"/>
  <c r="AJ255" i="3"/>
  <c r="Z270" i="3"/>
  <c r="AA270" i="3" s="1"/>
  <c r="G270" i="3"/>
  <c r="Z265" i="3"/>
  <c r="G265" i="3"/>
  <c r="Z260" i="3"/>
  <c r="AA260" i="3" s="1"/>
  <c r="G260" i="3"/>
  <c r="Z251" i="3"/>
  <c r="G251" i="3"/>
  <c r="Z244" i="3"/>
  <c r="G244" i="3"/>
  <c r="Z231" i="3"/>
  <c r="G231" i="3"/>
  <c r="Z217" i="3"/>
  <c r="AA217" i="3" s="1"/>
  <c r="G217" i="3"/>
  <c r="AF212" i="3"/>
  <c r="K212" i="3"/>
  <c r="AC212" i="3"/>
  <c r="R212" i="3"/>
  <c r="K210" i="3"/>
  <c r="AF210" i="3"/>
  <c r="Z208" i="3"/>
  <c r="G208" i="3"/>
  <c r="Z199" i="3"/>
  <c r="Z194" i="3"/>
  <c r="AA194" i="3" s="1"/>
  <c r="G194" i="3"/>
  <c r="G159" i="3"/>
  <c r="Z159" i="3"/>
  <c r="AA159" i="3" s="1"/>
  <c r="G56" i="3"/>
  <c r="Z56" i="3"/>
  <c r="Z54" i="3"/>
  <c r="G54" i="3"/>
  <c r="G112" i="3"/>
  <c r="Z112" i="3"/>
  <c r="AU294" i="3"/>
  <c r="Z294" i="3"/>
  <c r="Z283" i="3"/>
  <c r="G283" i="3"/>
  <c r="Z272" i="3"/>
  <c r="Z253" i="3"/>
  <c r="G253" i="3"/>
  <c r="G226" i="3"/>
  <c r="Z226" i="3"/>
  <c r="Z221" i="3"/>
  <c r="G221" i="3"/>
  <c r="Z214" i="3"/>
  <c r="AA214" i="3" s="1"/>
  <c r="Z183" i="3"/>
  <c r="G183" i="3"/>
  <c r="Z170" i="3"/>
  <c r="AA170" i="3" s="1"/>
  <c r="G170" i="3"/>
  <c r="G161" i="3"/>
  <c r="Z161" i="3"/>
  <c r="Z87" i="3"/>
  <c r="G87" i="3"/>
  <c r="Z190" i="3"/>
  <c r="G190" i="3"/>
  <c r="G23" i="3"/>
  <c r="Z23" i="3"/>
  <c r="AA23" i="3" s="1"/>
  <c r="G262" i="3"/>
  <c r="Z262" i="3"/>
  <c r="AA262" i="3" s="1"/>
  <c r="Z257" i="3"/>
  <c r="Z255" i="3"/>
  <c r="G255" i="3"/>
  <c r="Z246" i="3"/>
  <c r="AA246" i="3" s="1"/>
  <c r="G246" i="3"/>
  <c r="Z218" i="3"/>
  <c r="Z203" i="3"/>
  <c r="G203" i="3"/>
  <c r="Z285" i="3"/>
  <c r="G285" i="3"/>
  <c r="Z274" i="3"/>
  <c r="AA274" i="3" s="1"/>
  <c r="G274" i="3"/>
  <c r="G269" i="3"/>
  <c r="Z269" i="3"/>
  <c r="Z264" i="3"/>
  <c r="G242" i="3"/>
  <c r="Z242" i="3"/>
  <c r="Z230" i="3"/>
  <c r="AA230" i="3" s="1"/>
  <c r="G230" i="3"/>
  <c r="K216" i="3"/>
  <c r="AC216" i="3"/>
  <c r="G205" i="3"/>
  <c r="Z205" i="3"/>
  <c r="AA205" i="3" s="1"/>
  <c r="G165" i="3"/>
  <c r="Z165" i="3"/>
  <c r="Z151" i="3"/>
  <c r="G151" i="3"/>
  <c r="G135" i="3"/>
  <c r="Z135" i="3"/>
  <c r="Z133" i="3"/>
  <c r="G133" i="3"/>
  <c r="AU291" i="3"/>
  <c r="G291" i="3"/>
  <c r="G225" i="3"/>
  <c r="Z225" i="3"/>
  <c r="Z211" i="3"/>
  <c r="G211" i="3"/>
  <c r="G209" i="3"/>
  <c r="Z209" i="3"/>
  <c r="Z193" i="3"/>
  <c r="G193" i="3"/>
  <c r="Z187" i="3"/>
  <c r="AA187" i="3" s="1"/>
  <c r="G187" i="3"/>
  <c r="Z169" i="3"/>
  <c r="AA169" i="3" s="1"/>
  <c r="G169" i="3"/>
  <c r="G146" i="3"/>
  <c r="Z146" i="3"/>
  <c r="G84" i="3"/>
  <c r="AB84" i="3" s="1"/>
  <c r="Z84" i="3"/>
  <c r="AA84" i="3" s="1"/>
  <c r="K282" i="3"/>
  <c r="AC282" i="3"/>
  <c r="R282" i="3"/>
  <c r="Z280" i="3"/>
  <c r="G280" i="3"/>
  <c r="Z278" i="3"/>
  <c r="G278" i="3"/>
  <c r="Z271" i="3"/>
  <c r="G271" i="3"/>
  <c r="Z261" i="3"/>
  <c r="G261" i="3"/>
  <c r="G245" i="3"/>
  <c r="Z245" i="3"/>
  <c r="Z234" i="3"/>
  <c r="G234" i="3"/>
  <c r="Z227" i="3"/>
  <c r="AA227" i="3" s="1"/>
  <c r="AD227" i="3" s="1"/>
  <c r="Z200" i="3"/>
  <c r="AA200" i="3" s="1"/>
  <c r="G200" i="3"/>
  <c r="Z138" i="3"/>
  <c r="G138" i="3"/>
  <c r="Z174" i="3"/>
  <c r="G174" i="3"/>
  <c r="Z88" i="3"/>
  <c r="AA88" i="3" s="1"/>
  <c r="G88" i="3"/>
  <c r="Z73" i="3"/>
  <c r="AA73" i="3" s="1"/>
  <c r="G73" i="3"/>
  <c r="Z284" i="3"/>
  <c r="G284" i="3"/>
  <c r="G273" i="3"/>
  <c r="Z273" i="3"/>
  <c r="Z268" i="3"/>
  <c r="G268" i="3"/>
  <c r="G241" i="3"/>
  <c r="Z241" i="3"/>
  <c r="AA241" i="3" s="1"/>
  <c r="G222" i="3"/>
  <c r="Z222" i="3"/>
  <c r="AA222" i="3" s="1"/>
  <c r="G215" i="3"/>
  <c r="Z215" i="3"/>
  <c r="Z172" i="3"/>
  <c r="AA172" i="3" s="1"/>
  <c r="G172" i="3"/>
  <c r="Z163" i="3"/>
  <c r="AA163" i="3" s="1"/>
  <c r="G163" i="3"/>
  <c r="G156" i="3"/>
  <c r="Z156" i="3"/>
  <c r="Z41" i="3"/>
  <c r="G41" i="3"/>
  <c r="G92" i="3"/>
  <c r="Z92" i="3"/>
  <c r="AA92" i="3" s="1"/>
  <c r="Z249" i="3"/>
  <c r="G249" i="3"/>
  <c r="Z224" i="3"/>
  <c r="G224" i="3"/>
  <c r="Z192" i="3"/>
  <c r="AA192" i="3" s="1"/>
  <c r="G192" i="3"/>
  <c r="Z186" i="3"/>
  <c r="G186" i="3"/>
  <c r="R132" i="3"/>
  <c r="K132" i="3"/>
  <c r="AF132" i="3"/>
  <c r="AC132" i="3"/>
  <c r="G81" i="3"/>
  <c r="Z282" i="3"/>
  <c r="Z296" i="3"/>
  <c r="G279" i="3"/>
  <c r="Z210" i="3"/>
  <c r="P18" i="3"/>
  <c r="P19" i="3" s="1"/>
  <c r="Z300" i="3"/>
  <c r="AU300" i="3"/>
  <c r="G300" i="3"/>
  <c r="AU292" i="3"/>
  <c r="Z292" i="3"/>
  <c r="G292" i="3"/>
  <c r="K303" i="3"/>
  <c r="AC303" i="3"/>
  <c r="R303" i="3"/>
  <c r="AF303" i="3"/>
  <c r="Z297" i="3"/>
  <c r="G297" i="3"/>
  <c r="AU297" i="3"/>
  <c r="AU299" i="3"/>
  <c r="Z299" i="3"/>
  <c r="G299" i="3"/>
  <c r="K290" i="3"/>
  <c r="AC290" i="3"/>
  <c r="R290" i="3"/>
  <c r="AF290" i="3"/>
  <c r="Z302" i="3"/>
  <c r="G302" i="3"/>
  <c r="AU302" i="3"/>
  <c r="Z295" i="3"/>
  <c r="AU295" i="3"/>
  <c r="G295" i="3"/>
  <c r="K298" i="3"/>
  <c r="AC298" i="3"/>
  <c r="R298" i="3"/>
  <c r="AF298" i="3"/>
  <c r="Z288" i="3"/>
  <c r="G288" i="3"/>
  <c r="AF288" i="3" s="1"/>
  <c r="AU288" i="3"/>
  <c r="Z303" i="3"/>
  <c r="Z298" i="3"/>
  <c r="Z290" i="3"/>
  <c r="AU303" i="3"/>
  <c r="AU298" i="3"/>
  <c r="AU290" i="3"/>
  <c r="P241" i="6"/>
  <c r="G241" i="6"/>
  <c r="K241" i="6" s="1"/>
  <c r="P162" i="6"/>
  <c r="G162" i="6"/>
  <c r="J162" i="6" s="1"/>
  <c r="P119" i="6"/>
  <c r="G119" i="6"/>
  <c r="I119" i="6" s="1"/>
  <c r="G112" i="6"/>
  <c r="I112" i="6" s="1"/>
  <c r="P112" i="6"/>
  <c r="S112" i="6" s="1"/>
  <c r="G101" i="6"/>
  <c r="J101" i="6" s="1"/>
  <c r="P101" i="6"/>
  <c r="P84" i="6"/>
  <c r="G84" i="6"/>
  <c r="I84" i="6" s="1"/>
  <c r="G77" i="6"/>
  <c r="I77" i="6" s="1"/>
  <c r="P77" i="6"/>
  <c r="P52" i="6"/>
  <c r="G52" i="6"/>
  <c r="G283" i="6"/>
  <c r="K283" i="6" s="1"/>
  <c r="P283" i="6"/>
  <c r="P215" i="6"/>
  <c r="G215" i="6"/>
  <c r="K215" i="6" s="1"/>
  <c r="G176" i="6"/>
  <c r="K176" i="6" s="1"/>
  <c r="P176" i="6"/>
  <c r="G165" i="6"/>
  <c r="K165" i="6" s="1"/>
  <c r="P165" i="6"/>
  <c r="S165" i="6" s="1"/>
  <c r="G148" i="6"/>
  <c r="J148" i="6" s="1"/>
  <c r="P148" i="6"/>
  <c r="G144" i="6"/>
  <c r="K144" i="6" s="1"/>
  <c r="P144" i="6"/>
  <c r="G108" i="6"/>
  <c r="I108" i="6" s="1"/>
  <c r="P108" i="6"/>
  <c r="G94" i="6"/>
  <c r="J94" i="6" s="1"/>
  <c r="P94" i="6"/>
  <c r="S94" i="6" s="1"/>
  <c r="P66" i="6"/>
  <c r="G66" i="6"/>
  <c r="I66" i="6" s="1"/>
  <c r="G45" i="6"/>
  <c r="I45" i="6" s="1"/>
  <c r="P45" i="6"/>
  <c r="P31" i="6"/>
  <c r="G31" i="6"/>
  <c r="I31" i="6" s="1"/>
  <c r="G290" i="6"/>
  <c r="K290" i="6" s="1"/>
  <c r="P290" i="6"/>
  <c r="S290" i="6" s="1"/>
  <c r="P279" i="6"/>
  <c r="G279" i="6"/>
  <c r="K279" i="6" s="1"/>
  <c r="G258" i="6"/>
  <c r="K258" i="6" s="1"/>
  <c r="P258" i="6"/>
  <c r="S258" i="6" s="1"/>
  <c r="P226" i="6"/>
  <c r="G226" i="6"/>
  <c r="K226" i="6" s="1"/>
  <c r="P206" i="6"/>
  <c r="G206" i="6"/>
  <c r="K206" i="6" s="1"/>
  <c r="G161" i="6"/>
  <c r="K161" i="6" s="1"/>
  <c r="P161" i="6"/>
  <c r="G151" i="6"/>
  <c r="K151" i="6" s="1"/>
  <c r="P151" i="6"/>
  <c r="S151" i="6" s="1"/>
  <c r="G129" i="6"/>
  <c r="I129" i="6" s="1"/>
  <c r="P129" i="6"/>
  <c r="G97" i="6"/>
  <c r="J97" i="6" s="1"/>
  <c r="P97" i="6"/>
  <c r="S97" i="6" s="1"/>
  <c r="P233" i="6"/>
  <c r="G233" i="6"/>
  <c r="K233" i="6" s="1"/>
  <c r="G188" i="6"/>
  <c r="K188" i="6" s="1"/>
  <c r="P188" i="6"/>
  <c r="S188" i="6" s="1"/>
  <c r="P147" i="6"/>
  <c r="G147" i="6"/>
  <c r="K147" i="6" s="1"/>
  <c r="P139" i="6"/>
  <c r="G139" i="6"/>
  <c r="K139" i="6" s="1"/>
  <c r="G132" i="6"/>
  <c r="K132" i="6" s="1"/>
  <c r="P132" i="6"/>
  <c r="G125" i="6"/>
  <c r="I125" i="6" s="1"/>
  <c r="P125" i="6"/>
  <c r="S125" i="6" s="1"/>
  <c r="P107" i="6"/>
  <c r="G107" i="6"/>
  <c r="I107" i="6" s="1"/>
  <c r="G89" i="6"/>
  <c r="I89" i="6" s="1"/>
  <c r="P89" i="6"/>
  <c r="S89" i="6" s="1"/>
  <c r="G69" i="6"/>
  <c r="I69" i="6" s="1"/>
  <c r="P69" i="6"/>
  <c r="P65" i="6"/>
  <c r="G65" i="6"/>
  <c r="I65" i="6" s="1"/>
  <c r="P30" i="6"/>
  <c r="G30" i="6"/>
  <c r="I30" i="6" s="1"/>
  <c r="G26" i="6"/>
  <c r="P26" i="6"/>
  <c r="S26" i="6" s="1"/>
  <c r="G22" i="6"/>
  <c r="H22" i="6" s="1"/>
  <c r="P22" i="6"/>
  <c r="P243" i="6"/>
  <c r="G243" i="6"/>
  <c r="S243" i="6" s="1"/>
  <c r="P236" i="6"/>
  <c r="G236" i="6"/>
  <c r="K236" i="6" s="1"/>
  <c r="G225" i="6"/>
  <c r="K225" i="6" s="1"/>
  <c r="P225" i="6"/>
  <c r="S225" i="6" s="1"/>
  <c r="P150" i="6"/>
  <c r="G150" i="6"/>
  <c r="K150" i="6" s="1"/>
  <c r="G128" i="6"/>
  <c r="I128" i="6" s="1"/>
  <c r="P128" i="6"/>
  <c r="S128" i="6" s="1"/>
  <c r="P121" i="6"/>
  <c r="G121" i="6"/>
  <c r="I121" i="6" s="1"/>
  <c r="G110" i="6"/>
  <c r="I110" i="6" s="1"/>
  <c r="P110" i="6"/>
  <c r="G54" i="6"/>
  <c r="I54" i="6" s="1"/>
  <c r="P54" i="6"/>
  <c r="G33" i="6"/>
  <c r="H33" i="6" s="1"/>
  <c r="P33" i="6"/>
  <c r="P239" i="6"/>
  <c r="G239" i="6"/>
  <c r="K239" i="6" s="1"/>
  <c r="P232" i="6"/>
  <c r="G232" i="6"/>
  <c r="K232" i="6" s="1"/>
  <c r="P198" i="6"/>
  <c r="G198" i="6"/>
  <c r="K198" i="6" s="1"/>
  <c r="P171" i="6"/>
  <c r="G171" i="6"/>
  <c r="J171" i="6" s="1"/>
  <c r="P167" i="6"/>
  <c r="G167" i="6"/>
  <c r="J167" i="6" s="1"/>
  <c r="P138" i="6"/>
  <c r="G138" i="6"/>
  <c r="K138" i="6" s="1"/>
  <c r="G106" i="6"/>
  <c r="I106" i="6" s="1"/>
  <c r="P106" i="6"/>
  <c r="P92" i="6"/>
  <c r="G92" i="6"/>
  <c r="I92" i="6" s="1"/>
  <c r="G29" i="6"/>
  <c r="P29" i="6"/>
  <c r="G25" i="6"/>
  <c r="I25" i="6" s="1"/>
  <c r="P25" i="6"/>
  <c r="S25" i="6" s="1"/>
  <c r="P242" i="6"/>
  <c r="G242" i="6"/>
  <c r="K242" i="6" s="1"/>
  <c r="P204" i="6"/>
  <c r="G204" i="6"/>
  <c r="K204" i="6" s="1"/>
  <c r="P159" i="6"/>
  <c r="G159" i="6"/>
  <c r="K159" i="6" s="1"/>
  <c r="G134" i="6"/>
  <c r="K134" i="6" s="1"/>
  <c r="P134" i="6"/>
  <c r="S134" i="6" s="1"/>
  <c r="G120" i="6"/>
  <c r="I120" i="6" s="1"/>
  <c r="P120" i="6"/>
  <c r="G113" i="6"/>
  <c r="I113" i="6" s="1"/>
  <c r="P113" i="6"/>
  <c r="S113" i="6" s="1"/>
  <c r="G296" i="6"/>
  <c r="K296" i="6" s="1"/>
  <c r="P296" i="6"/>
  <c r="G263" i="6"/>
  <c r="K263" i="6" s="1"/>
  <c r="P263" i="6"/>
  <c r="S263" i="6" s="1"/>
  <c r="P231" i="6"/>
  <c r="G231" i="6"/>
  <c r="K231" i="6" s="1"/>
  <c r="K180" i="6"/>
  <c r="S180" i="6"/>
  <c r="P166" i="6"/>
  <c r="G166" i="6"/>
  <c r="K166" i="6" s="1"/>
  <c r="G145" i="6"/>
  <c r="J145" i="6" s="1"/>
  <c r="P145" i="6"/>
  <c r="P123" i="6"/>
  <c r="S123" i="6" s="1"/>
  <c r="G123" i="6"/>
  <c r="I123" i="6" s="1"/>
  <c r="G105" i="6"/>
  <c r="I105" i="6" s="1"/>
  <c r="P105" i="6"/>
  <c r="P91" i="6"/>
  <c r="G91" i="6"/>
  <c r="J91" i="6" s="1"/>
  <c r="G81" i="6"/>
  <c r="I81" i="6" s="1"/>
  <c r="P81" i="6"/>
  <c r="G71" i="6"/>
  <c r="I71" i="6" s="1"/>
  <c r="P71" i="6"/>
  <c r="P39" i="6"/>
  <c r="G39" i="6"/>
  <c r="I39" i="6" s="1"/>
  <c r="K247" i="6"/>
  <c r="S76" i="6"/>
  <c r="I111" i="6"/>
  <c r="S265" i="6"/>
  <c r="G130" i="6"/>
  <c r="I130" i="6" s="1"/>
  <c r="G248" i="6"/>
  <c r="K248" i="6" s="1"/>
  <c r="P219" i="6"/>
  <c r="P135" i="6"/>
  <c r="S135" i="6" s="1"/>
  <c r="G133" i="6"/>
  <c r="K133" i="6" s="1"/>
  <c r="P122" i="6"/>
  <c r="S122" i="6" s="1"/>
  <c r="G117" i="6"/>
  <c r="I117" i="6" s="1"/>
  <c r="P114" i="6"/>
  <c r="S114" i="6" s="1"/>
  <c r="P59" i="6"/>
  <c r="S59" i="6" s="1"/>
  <c r="G41" i="6"/>
  <c r="I41" i="6" s="1"/>
  <c r="S291" i="6"/>
  <c r="S250" i="6"/>
  <c r="G163" i="6"/>
  <c r="K163" i="6" s="1"/>
  <c r="G202" i="6"/>
  <c r="K202" i="6" s="1"/>
  <c r="P34" i="6"/>
  <c r="W9" i="6"/>
  <c r="S36" i="6"/>
  <c r="S98" i="6"/>
  <c r="S118" i="6"/>
  <c r="S158" i="6"/>
  <c r="S212" i="6"/>
  <c r="S217" i="6"/>
  <c r="S192" i="6"/>
  <c r="S230" i="6"/>
  <c r="S254" i="6"/>
  <c r="S82" i="6"/>
  <c r="S137" i="6"/>
  <c r="P256" i="6"/>
  <c r="S256" i="6" s="1"/>
  <c r="P46" i="6"/>
  <c r="S46" i="6" s="1"/>
  <c r="G237" i="6"/>
  <c r="S237" i="6" s="1"/>
  <c r="P271" i="6"/>
  <c r="S271" i="6" s="1"/>
  <c r="P288" i="6"/>
  <c r="S288" i="6" s="1"/>
  <c r="G189" i="6"/>
  <c r="K189" i="6" s="1"/>
  <c r="G95" i="6"/>
  <c r="S95" i="6" s="1"/>
  <c r="W3" i="6"/>
  <c r="S40" i="6"/>
  <c r="S79" i="6"/>
  <c r="S276" i="6"/>
  <c r="S274" i="6"/>
  <c r="P261" i="6"/>
  <c r="S261" i="6" s="1"/>
  <c r="G78" i="6"/>
  <c r="I78" i="6" s="1"/>
  <c r="G183" i="6"/>
  <c r="K183" i="6" s="1"/>
  <c r="S61" i="6"/>
  <c r="S38" i="6"/>
  <c r="G186" i="6"/>
  <c r="K186" i="6" s="1"/>
  <c r="S203" i="6"/>
  <c r="W2" i="6"/>
  <c r="S156" i="6"/>
  <c r="S280" i="6"/>
  <c r="S37" i="6"/>
  <c r="P216" i="6"/>
  <c r="S216" i="6" s="1"/>
  <c r="S28" i="6"/>
  <c r="S215" i="6"/>
  <c r="S74" i="6"/>
  <c r="J98" i="6"/>
  <c r="K158" i="6"/>
  <c r="K270" i="6"/>
  <c r="K254" i="6"/>
  <c r="K265" i="6"/>
  <c r="P294" i="6"/>
  <c r="S294" i="6" s="1"/>
  <c r="J178" i="6"/>
  <c r="I29" i="6"/>
  <c r="P179" i="6"/>
  <c r="S179" i="6" s="1"/>
  <c r="P257" i="6"/>
  <c r="S257" i="6" s="1"/>
  <c r="P224" i="6"/>
  <c r="G224" i="6"/>
  <c r="K224" i="6" s="1"/>
  <c r="P195" i="6"/>
  <c r="G195" i="6"/>
  <c r="K195" i="6" s="1"/>
  <c r="P185" i="6"/>
  <c r="G185" i="6"/>
  <c r="K185" i="6" s="1"/>
  <c r="G160" i="6"/>
  <c r="K160" i="6" s="1"/>
  <c r="P160" i="6"/>
  <c r="G104" i="6"/>
  <c r="I104" i="6" s="1"/>
  <c r="P104" i="6"/>
  <c r="P70" i="6"/>
  <c r="G70" i="6"/>
  <c r="I70" i="6" s="1"/>
  <c r="G27" i="6"/>
  <c r="I27" i="6" s="1"/>
  <c r="P27" i="6"/>
  <c r="P220" i="6"/>
  <c r="G220" i="6"/>
  <c r="K220" i="6" s="1"/>
  <c r="G124" i="6"/>
  <c r="I124" i="6" s="1"/>
  <c r="P124" i="6"/>
  <c r="G191" i="6"/>
  <c r="K191" i="6" s="1"/>
  <c r="G238" i="6"/>
  <c r="K238" i="6" s="1"/>
  <c r="P260" i="6"/>
  <c r="S260" i="6" s="1"/>
  <c r="P277" i="6"/>
  <c r="S277" i="6" s="1"/>
  <c r="S75" i="6"/>
  <c r="G67" i="6"/>
  <c r="I67" i="6" s="1"/>
  <c r="S144" i="6"/>
  <c r="G251" i="6"/>
  <c r="K251" i="6" s="1"/>
  <c r="P251" i="6"/>
  <c r="G245" i="6"/>
  <c r="K245" i="6" s="1"/>
  <c r="P245" i="6"/>
  <c r="S245" i="6" s="1"/>
  <c r="G200" i="6"/>
  <c r="K200" i="6" s="1"/>
  <c r="P200" i="6"/>
  <c r="S200" i="6" s="1"/>
  <c r="P194" i="6"/>
  <c r="G194" i="6"/>
  <c r="K194" i="6" s="1"/>
  <c r="J95" i="6"/>
  <c r="S234" i="6"/>
  <c r="P168" i="6"/>
  <c r="S168" i="6" s="1"/>
  <c r="P88" i="6"/>
  <c r="S88" i="6" s="1"/>
  <c r="S248" i="6"/>
  <c r="G205" i="6"/>
  <c r="K205" i="6" s="1"/>
  <c r="P205" i="6"/>
  <c r="P190" i="6"/>
  <c r="G190" i="6"/>
  <c r="I190" i="6" s="1"/>
  <c r="K184" i="6"/>
  <c r="S184" i="6"/>
  <c r="P103" i="6"/>
  <c r="G103" i="6"/>
  <c r="I103" i="6" s="1"/>
  <c r="P90" i="6"/>
  <c r="G90" i="6"/>
  <c r="J90" i="6" s="1"/>
  <c r="I26" i="6"/>
  <c r="S23" i="6"/>
  <c r="G211" i="6"/>
  <c r="K211" i="6" s="1"/>
  <c r="P211" i="6"/>
  <c r="G55" i="6"/>
  <c r="I55" i="6" s="1"/>
  <c r="G143" i="6"/>
  <c r="K143" i="6" s="1"/>
  <c r="P64" i="6"/>
  <c r="S64" i="6" s="1"/>
  <c r="P244" i="6"/>
  <c r="G244" i="6"/>
  <c r="K244" i="6" s="1"/>
  <c r="P222" i="6"/>
  <c r="S222" i="6" s="1"/>
  <c r="K219" i="6"/>
  <c r="S219" i="6"/>
  <c r="G193" i="6"/>
  <c r="K193" i="6" s="1"/>
  <c r="G170" i="6"/>
  <c r="K170" i="6" s="1"/>
  <c r="G142" i="6"/>
  <c r="J142" i="6" s="1"/>
  <c r="P142" i="6"/>
  <c r="P115" i="6"/>
  <c r="G115" i="6"/>
  <c r="I115" i="6" s="1"/>
  <c r="P42" i="6"/>
  <c r="G42" i="6"/>
  <c r="I42" i="6" s="1"/>
  <c r="H34" i="6"/>
  <c r="S34" i="6"/>
  <c r="P24" i="6"/>
  <c r="S24" i="6" s="1"/>
  <c r="G146" i="6"/>
  <c r="K146" i="6" s="1"/>
  <c r="S189" i="6"/>
  <c r="G175" i="6"/>
  <c r="K175" i="6" s="1"/>
  <c r="P175" i="6"/>
  <c r="S170" i="6"/>
  <c r="G164" i="6"/>
  <c r="J164" i="6" s="1"/>
  <c r="P164" i="6"/>
  <c r="P131" i="6"/>
  <c r="G131" i="6"/>
  <c r="I131" i="6" s="1"/>
  <c r="G100" i="6"/>
  <c r="J100" i="6" s="1"/>
  <c r="P100" i="6"/>
  <c r="P50" i="6"/>
  <c r="G50" i="6"/>
  <c r="I50" i="6" s="1"/>
  <c r="G182" i="6"/>
  <c r="K182" i="6" s="1"/>
  <c r="P182" i="6"/>
  <c r="G235" i="6"/>
  <c r="K235" i="6" s="1"/>
  <c r="G172" i="6"/>
  <c r="K172" i="6" s="1"/>
  <c r="P172" i="6"/>
  <c r="S172" i="6" s="1"/>
  <c r="G68" i="6"/>
  <c r="I68" i="6" s="1"/>
  <c r="P68" i="6"/>
  <c r="S35" i="6"/>
  <c r="S30" i="6"/>
  <c r="S73" i="6"/>
  <c r="P253" i="6"/>
  <c r="G253" i="6"/>
  <c r="K253" i="6" s="1"/>
  <c r="G246" i="6"/>
  <c r="K246" i="6" s="1"/>
  <c r="P246" i="6"/>
  <c r="S218" i="6"/>
  <c r="P152" i="6"/>
  <c r="G152" i="6"/>
  <c r="K152" i="6" s="1"/>
  <c r="G56" i="6"/>
  <c r="I56" i="6" s="1"/>
  <c r="P56" i="6"/>
  <c r="P174" i="6"/>
  <c r="S174" i="6" s="1"/>
  <c r="G102" i="6"/>
  <c r="G300" i="6"/>
  <c r="K300" i="6" s="1"/>
  <c r="P300" i="6"/>
  <c r="G299" i="6"/>
  <c r="K299" i="6" s="1"/>
  <c r="P299" i="6"/>
  <c r="G303" i="6"/>
  <c r="K303" i="6" s="1"/>
  <c r="P303" i="6"/>
  <c r="G298" i="6"/>
  <c r="K298" i="6" s="1"/>
  <c r="P298" i="6"/>
  <c r="G302" i="6"/>
  <c r="K302" i="6" s="1"/>
  <c r="P302" i="6"/>
  <c r="P57" i="2"/>
  <c r="S57" i="2" s="1"/>
  <c r="I72" i="2"/>
  <c r="G254" i="2"/>
  <c r="V254" i="2"/>
  <c r="G210" i="2"/>
  <c r="V210" i="2"/>
  <c r="V57" i="2"/>
  <c r="W57" i="2" s="1"/>
  <c r="V49" i="2"/>
  <c r="G49" i="2"/>
  <c r="I49" i="2" s="1"/>
  <c r="Z9" i="2"/>
  <c r="P139" i="2"/>
  <c r="Z12" i="2"/>
  <c r="Z29" i="2"/>
  <c r="Z21" i="2"/>
  <c r="P136" i="2"/>
  <c r="S136" i="2" s="1"/>
  <c r="Z30" i="2"/>
  <c r="Z31" i="2"/>
  <c r="P187" i="2"/>
  <c r="Z10" i="2"/>
  <c r="P73" i="2"/>
  <c r="P49" i="2"/>
  <c r="Z18" i="2"/>
  <c r="P163" i="2"/>
  <c r="S163" i="2" s="1"/>
  <c r="Z17" i="2"/>
  <c r="Z4" i="2"/>
  <c r="P210" i="2"/>
  <c r="P111" i="2"/>
  <c r="P254" i="2"/>
  <c r="S254" i="2" s="1"/>
  <c r="P82" i="2"/>
  <c r="Z27" i="2"/>
  <c r="Z5" i="2"/>
  <c r="Z28" i="2"/>
  <c r="P24" i="2"/>
  <c r="S24" i="2" s="1"/>
  <c r="Z11" i="2"/>
  <c r="Z8" i="2"/>
  <c r="Z24" i="2"/>
  <c r="P265" i="2"/>
  <c r="P268" i="2"/>
  <c r="P172" i="2"/>
  <c r="S172" i="2" s="1"/>
  <c r="Z26" i="2"/>
  <c r="Z15" i="2"/>
  <c r="Z19" i="2"/>
  <c r="Z20" i="2"/>
  <c r="P65" i="2"/>
  <c r="P26" i="2"/>
  <c r="Z2" i="2"/>
  <c r="Z7" i="2"/>
  <c r="P34" i="2"/>
  <c r="S34" i="2" s="1"/>
  <c r="P30" i="2"/>
  <c r="P153" i="2"/>
  <c r="P260" i="2"/>
  <c r="S260" i="2" s="1"/>
  <c r="F23" i="2"/>
  <c r="V23" i="2" s="1"/>
  <c r="E13" i="7"/>
  <c r="V111" i="2"/>
  <c r="G111" i="2"/>
  <c r="V153" i="2"/>
  <c r="G153" i="2"/>
  <c r="P39" i="2"/>
  <c r="G39" i="2"/>
  <c r="I39" i="2" s="1"/>
  <c r="Z23" i="2"/>
  <c r="G24" i="2"/>
  <c r="I24" i="2" s="1"/>
  <c r="V24" i="2"/>
  <c r="W24" i="2" s="1"/>
  <c r="G61" i="2"/>
  <c r="V61" i="2"/>
  <c r="G268" i="2"/>
  <c r="V268" i="2"/>
  <c r="G82" i="2"/>
  <c r="V82" i="2"/>
  <c r="E295" i="2"/>
  <c r="F295" i="2" s="1"/>
  <c r="V295" i="2" s="1"/>
  <c r="E300" i="2"/>
  <c r="F300" i="2" s="1"/>
  <c r="P300" i="2" s="1"/>
  <c r="E294" i="2"/>
  <c r="F294" i="2" s="1"/>
  <c r="P294" i="2" s="1"/>
  <c r="E25" i="2"/>
  <c r="E32" i="2"/>
  <c r="F32" i="2" s="1"/>
  <c r="E40" i="2"/>
  <c r="F40" i="2" s="1"/>
  <c r="E62" i="2"/>
  <c r="F62" i="2" s="1"/>
  <c r="V62" i="2" s="1"/>
  <c r="E66" i="2"/>
  <c r="F66" i="2" s="1"/>
  <c r="E79" i="2"/>
  <c r="F79" i="2" s="1"/>
  <c r="P79" i="2" s="1"/>
  <c r="E83" i="2"/>
  <c r="F83" i="2" s="1"/>
  <c r="E92" i="2"/>
  <c r="F92" i="2" s="1"/>
  <c r="P92" i="2" s="1"/>
  <c r="E107" i="2"/>
  <c r="F107" i="2" s="1"/>
  <c r="P107" i="2" s="1"/>
  <c r="E114" i="2"/>
  <c r="F114" i="2" s="1"/>
  <c r="E117" i="2"/>
  <c r="F117" i="2" s="1"/>
  <c r="P117" i="2" s="1"/>
  <c r="E120" i="2"/>
  <c r="F120" i="2" s="1"/>
  <c r="P120" i="2" s="1"/>
  <c r="E128" i="2"/>
  <c r="F128" i="2" s="1"/>
  <c r="E131" i="2"/>
  <c r="F131" i="2" s="1"/>
  <c r="E134" i="2"/>
  <c r="F134" i="2" s="1"/>
  <c r="E137" i="2"/>
  <c r="F137" i="2" s="1"/>
  <c r="P137" i="2" s="1"/>
  <c r="E142" i="2"/>
  <c r="F142" i="2" s="1"/>
  <c r="E148" i="2"/>
  <c r="F148" i="2" s="1"/>
  <c r="V148" i="2" s="1"/>
  <c r="E156" i="2"/>
  <c r="F156" i="2" s="1"/>
  <c r="G156" i="2" s="1"/>
  <c r="K156" i="2" s="1"/>
  <c r="E161" i="2"/>
  <c r="F161" i="2" s="1"/>
  <c r="E170" i="2"/>
  <c r="F170" i="2" s="1"/>
  <c r="P170" i="2" s="1"/>
  <c r="E176" i="2"/>
  <c r="F176" i="2" s="1"/>
  <c r="P176" i="2" s="1"/>
  <c r="E179" i="2"/>
  <c r="F179" i="2" s="1"/>
  <c r="G179" i="2" s="1"/>
  <c r="K179" i="2" s="1"/>
  <c r="E182" i="2"/>
  <c r="F182" i="2" s="1"/>
  <c r="V182" i="2" s="1"/>
  <c r="E185" i="2"/>
  <c r="F185" i="2" s="1"/>
  <c r="P185" i="2" s="1"/>
  <c r="E198" i="2"/>
  <c r="F198" i="2" s="1"/>
  <c r="P198" i="2" s="1"/>
  <c r="E207" i="2"/>
  <c r="F207" i="2" s="1"/>
  <c r="G207" i="2" s="1"/>
  <c r="K207" i="2" s="1"/>
  <c r="E218" i="2"/>
  <c r="F218" i="2" s="1"/>
  <c r="E221" i="2"/>
  <c r="F221" i="2" s="1"/>
  <c r="E224" i="2"/>
  <c r="F224" i="2" s="1"/>
  <c r="E233" i="2"/>
  <c r="F233" i="2" s="1"/>
  <c r="P233" i="2" s="1"/>
  <c r="E238" i="2"/>
  <c r="F238" i="2" s="1"/>
  <c r="E241" i="2"/>
  <c r="F241" i="2" s="1"/>
  <c r="E248" i="2"/>
  <c r="F248" i="2" s="1"/>
  <c r="P248" i="2" s="1"/>
  <c r="E251" i="2"/>
  <c r="F251" i="2" s="1"/>
  <c r="P251" i="2" s="1"/>
  <c r="E266" i="2"/>
  <c r="F266" i="2" s="1"/>
  <c r="E281" i="2"/>
  <c r="F281" i="2" s="1"/>
  <c r="E37" i="2"/>
  <c r="F37" i="2" s="1"/>
  <c r="E48" i="2"/>
  <c r="F48" i="2" s="1"/>
  <c r="G48" i="2" s="1"/>
  <c r="H48" i="2" s="1"/>
  <c r="E55" i="2"/>
  <c r="F55" i="2" s="1"/>
  <c r="P55" i="2" s="1"/>
  <c r="E59" i="2"/>
  <c r="F59" i="2" s="1"/>
  <c r="E70" i="2"/>
  <c r="F70" i="2" s="1"/>
  <c r="E74" i="2"/>
  <c r="F74" i="2" s="1"/>
  <c r="E86" i="2"/>
  <c r="F86" i="2" s="1"/>
  <c r="E95" i="2"/>
  <c r="F95" i="2" s="1"/>
  <c r="E105" i="2"/>
  <c r="F105" i="2" s="1"/>
  <c r="E112" i="2"/>
  <c r="F112" i="2" s="1"/>
  <c r="E123" i="2"/>
  <c r="F123" i="2" s="1"/>
  <c r="P123" i="2" s="1"/>
  <c r="E145" i="2"/>
  <c r="F145" i="2" s="1"/>
  <c r="P145" i="2" s="1"/>
  <c r="E151" i="2"/>
  <c r="F151" i="2" s="1"/>
  <c r="E154" i="2"/>
  <c r="F154" i="2" s="1"/>
  <c r="P154" i="2" s="1"/>
  <c r="E159" i="2"/>
  <c r="F159" i="2" s="1"/>
  <c r="P159" i="2" s="1"/>
  <c r="E164" i="2"/>
  <c r="F164" i="2" s="1"/>
  <c r="E167" i="2"/>
  <c r="F167" i="2" s="1"/>
  <c r="G167" i="2" s="1"/>
  <c r="E173" i="2"/>
  <c r="F173" i="2" s="1"/>
  <c r="G173" i="2" s="1"/>
  <c r="K173" i="2" s="1"/>
  <c r="E188" i="2"/>
  <c r="F188" i="2" s="1"/>
  <c r="P188" i="2" s="1"/>
  <c r="E193" i="2"/>
  <c r="F193" i="2" s="1"/>
  <c r="V193" i="2" s="1"/>
  <c r="E201" i="2"/>
  <c r="F201" i="2" s="1"/>
  <c r="E205" i="2"/>
  <c r="F205" i="2" s="1"/>
  <c r="P205" i="2" s="1"/>
  <c r="E211" i="2"/>
  <c r="F211" i="2" s="1"/>
  <c r="E213" i="2"/>
  <c r="F213" i="2" s="1"/>
  <c r="P213" i="2" s="1"/>
  <c r="E227" i="2"/>
  <c r="F227" i="2" s="1"/>
  <c r="E231" i="2"/>
  <c r="F231" i="2" s="1"/>
  <c r="E246" i="2"/>
  <c r="F246" i="2" s="1"/>
  <c r="E255" i="2"/>
  <c r="F255" i="2" s="1"/>
  <c r="P255" i="2" s="1"/>
  <c r="E258" i="2"/>
  <c r="F258" i="2" s="1"/>
  <c r="P258" i="2" s="1"/>
  <c r="E261" i="2"/>
  <c r="F261" i="2" s="1"/>
  <c r="P261" i="2" s="1"/>
  <c r="E269" i="2"/>
  <c r="F269" i="2" s="1"/>
  <c r="E272" i="2"/>
  <c r="F272" i="2" s="1"/>
  <c r="P272" i="2" s="1"/>
  <c r="E276" i="2"/>
  <c r="F276" i="2" s="1"/>
  <c r="E286" i="2"/>
  <c r="F286" i="2" s="1"/>
  <c r="P286" i="2" s="1"/>
  <c r="E291" i="2"/>
  <c r="F291" i="2" s="1"/>
  <c r="G291" i="2" s="1"/>
  <c r="E45" i="2"/>
  <c r="F45" i="2" s="1"/>
  <c r="P45" i="2" s="1"/>
  <c r="E63" i="2"/>
  <c r="F63" i="2" s="1"/>
  <c r="E67" i="2"/>
  <c r="F67" i="2" s="1"/>
  <c r="E77" i="2"/>
  <c r="F77" i="2" s="1"/>
  <c r="G77" i="2" s="1"/>
  <c r="I77" i="2" s="1"/>
  <c r="E99" i="2"/>
  <c r="F99" i="2" s="1"/>
  <c r="E132" i="2"/>
  <c r="F132" i="2" s="1"/>
  <c r="E135" i="2"/>
  <c r="F135" i="2" s="1"/>
  <c r="E140" i="2"/>
  <c r="F140" i="2" s="1"/>
  <c r="P140" i="2" s="1"/>
  <c r="E177" i="2"/>
  <c r="F177" i="2" s="1"/>
  <c r="P177" i="2" s="1"/>
  <c r="E180" i="2"/>
  <c r="F180" i="2" s="1"/>
  <c r="E183" i="2"/>
  <c r="F183" i="2" s="1"/>
  <c r="E191" i="2"/>
  <c r="F191" i="2" s="1"/>
  <c r="E196" i="2"/>
  <c r="F196" i="2" s="1"/>
  <c r="V196" i="2" s="1"/>
  <c r="E208" i="2"/>
  <c r="F208" i="2" s="1"/>
  <c r="E216" i="2"/>
  <c r="F216" i="2" s="1"/>
  <c r="G216" i="2" s="1"/>
  <c r="K216" i="2" s="1"/>
  <c r="E222" i="2"/>
  <c r="F222" i="2" s="1"/>
  <c r="E236" i="2"/>
  <c r="F236" i="2" s="1"/>
  <c r="P236" i="2" s="1"/>
  <c r="E244" i="2"/>
  <c r="F244" i="2" s="1"/>
  <c r="E252" i="2"/>
  <c r="F252" i="2" s="1"/>
  <c r="E264" i="2"/>
  <c r="F264" i="2" s="1"/>
  <c r="E279" i="2"/>
  <c r="F279" i="2" s="1"/>
  <c r="E284" i="2"/>
  <c r="F284" i="2" s="1"/>
  <c r="E38" i="2"/>
  <c r="F38" i="2" s="1"/>
  <c r="E52" i="2"/>
  <c r="F52" i="2" s="1"/>
  <c r="P52" i="2" s="1"/>
  <c r="E71" i="2"/>
  <c r="F71" i="2" s="1"/>
  <c r="E80" i="2"/>
  <c r="F80" i="2" s="1"/>
  <c r="P80" i="2" s="1"/>
  <c r="E84" i="2"/>
  <c r="F84" i="2" s="1"/>
  <c r="P84" i="2" s="1"/>
  <c r="E90" i="2"/>
  <c r="F90" i="2" s="1"/>
  <c r="E93" i="2"/>
  <c r="F93" i="2" s="1"/>
  <c r="E102" i="2"/>
  <c r="F102" i="2" s="1"/>
  <c r="E108" i="2"/>
  <c r="F108" i="2" s="1"/>
  <c r="E110" i="2"/>
  <c r="F110" i="2" s="1"/>
  <c r="E115" i="2"/>
  <c r="F115" i="2" s="1"/>
  <c r="E118" i="2"/>
  <c r="F118" i="2" s="1"/>
  <c r="P118" i="2" s="1"/>
  <c r="E121" i="2"/>
  <c r="F121" i="2" s="1"/>
  <c r="E124" i="2"/>
  <c r="F124" i="2" s="1"/>
  <c r="E126" i="2"/>
  <c r="F126" i="2" s="1"/>
  <c r="E129" i="2"/>
  <c r="F129" i="2" s="1"/>
  <c r="E138" i="2"/>
  <c r="F138" i="2" s="1"/>
  <c r="E143" i="2"/>
  <c r="F143" i="2" s="1"/>
  <c r="P143" i="2" s="1"/>
  <c r="E146" i="2"/>
  <c r="F146" i="2" s="1"/>
  <c r="P146" i="2" s="1"/>
  <c r="E149" i="2"/>
  <c r="F149" i="2" s="1"/>
  <c r="P149" i="2" s="1"/>
  <c r="E157" i="2"/>
  <c r="F157" i="2" s="1"/>
  <c r="P157" i="2" s="1"/>
  <c r="E168" i="2"/>
  <c r="F168" i="2" s="1"/>
  <c r="G168" i="2" s="1"/>
  <c r="J168" i="2" s="1"/>
  <c r="E171" i="2"/>
  <c r="F171" i="2" s="1"/>
  <c r="P171" i="2" s="1"/>
  <c r="E199" i="2"/>
  <c r="F199" i="2" s="1"/>
  <c r="E202" i="2"/>
  <c r="F202" i="2" s="1"/>
  <c r="V202" i="2" s="1"/>
  <c r="E228" i="2"/>
  <c r="F228" i="2" s="1"/>
  <c r="P228" i="2" s="1"/>
  <c r="E234" i="2"/>
  <c r="F234" i="2" s="1"/>
  <c r="E239" i="2"/>
  <c r="F239" i="2" s="1"/>
  <c r="P239" i="2" s="1"/>
  <c r="E249" i="2"/>
  <c r="F249" i="2" s="1"/>
  <c r="E259" i="2"/>
  <c r="F259" i="2" s="1"/>
  <c r="E267" i="2"/>
  <c r="F267" i="2" s="1"/>
  <c r="P267" i="2" s="1"/>
  <c r="E273" i="2"/>
  <c r="F273" i="2" s="1"/>
  <c r="E283" i="2"/>
  <c r="F283" i="2" s="1"/>
  <c r="E35" i="2"/>
  <c r="E50" i="2"/>
  <c r="F50" i="2" s="1"/>
  <c r="P50" i="2" s="1"/>
  <c r="E56" i="2"/>
  <c r="F56" i="2" s="1"/>
  <c r="G56" i="2" s="1"/>
  <c r="I56" i="2" s="1"/>
  <c r="E60" i="2"/>
  <c r="F60" i="2" s="1"/>
  <c r="G60" i="2" s="1"/>
  <c r="I60" i="2" s="1"/>
  <c r="E64" i="2"/>
  <c r="F64" i="2" s="1"/>
  <c r="E75" i="2"/>
  <c r="F75" i="2" s="1"/>
  <c r="E87" i="2"/>
  <c r="F87" i="2" s="1"/>
  <c r="E96" i="2"/>
  <c r="F96" i="2" s="1"/>
  <c r="E113" i="2"/>
  <c r="F113" i="2" s="1"/>
  <c r="P113" i="2" s="1"/>
  <c r="E152" i="2"/>
  <c r="F152" i="2" s="1"/>
  <c r="E155" i="2"/>
  <c r="F155" i="2" s="1"/>
  <c r="E160" i="2"/>
  <c r="F160" i="2" s="1"/>
  <c r="E162" i="2"/>
  <c r="F162" i="2" s="1"/>
  <c r="G162" i="2" s="1"/>
  <c r="J162" i="2" s="1"/>
  <c r="E165" i="2"/>
  <c r="F165" i="2" s="1"/>
  <c r="P165" i="2" s="1"/>
  <c r="E174" i="2"/>
  <c r="F174" i="2" s="1"/>
  <c r="P174" i="2" s="1"/>
  <c r="E178" i="2"/>
  <c r="F178" i="2" s="1"/>
  <c r="E186" i="2"/>
  <c r="F186" i="2" s="1"/>
  <c r="E189" i="2"/>
  <c r="F189" i="2" s="1"/>
  <c r="E194" i="2"/>
  <c r="F194" i="2" s="1"/>
  <c r="P194" i="2" s="1"/>
  <c r="E206" i="2"/>
  <c r="F206" i="2" s="1"/>
  <c r="P206" i="2" s="1"/>
  <c r="E209" i="2"/>
  <c r="F209" i="2" s="1"/>
  <c r="P209" i="2" s="1"/>
  <c r="E214" i="2"/>
  <c r="F214" i="2" s="1"/>
  <c r="P214" i="2" s="1"/>
  <c r="E219" i="2"/>
  <c r="F219" i="2" s="1"/>
  <c r="G219" i="2" s="1"/>
  <c r="K219" i="2" s="1"/>
  <c r="E225" i="2"/>
  <c r="F225" i="2" s="1"/>
  <c r="E232" i="2"/>
  <c r="F232" i="2" s="1"/>
  <c r="E242" i="2"/>
  <c r="F242" i="2" s="1"/>
  <c r="P242" i="2" s="1"/>
  <c r="E253" i="2"/>
  <c r="F253" i="2" s="1"/>
  <c r="E262" i="2"/>
  <c r="F262" i="2" s="1"/>
  <c r="P262" i="2" s="1"/>
  <c r="E270" i="2"/>
  <c r="F270" i="2" s="1"/>
  <c r="E287" i="2"/>
  <c r="F287" i="2" s="1"/>
  <c r="E289" i="2"/>
  <c r="F289" i="2" s="1"/>
  <c r="P289" i="2" s="1"/>
  <c r="E28" i="2"/>
  <c r="E31" i="2"/>
  <c r="F31" i="2" s="1"/>
  <c r="E43" i="2"/>
  <c r="F43" i="2" s="1"/>
  <c r="E46" i="2"/>
  <c r="F46" i="2" s="1"/>
  <c r="E53" i="2"/>
  <c r="F53" i="2" s="1"/>
  <c r="E68" i="2"/>
  <c r="F68" i="2" s="1"/>
  <c r="E78" i="2"/>
  <c r="F78" i="2" s="1"/>
  <c r="P78" i="2" s="1"/>
  <c r="E91" i="2"/>
  <c r="F91" i="2" s="1"/>
  <c r="E94" i="2"/>
  <c r="F94" i="2" s="1"/>
  <c r="E100" i="2"/>
  <c r="F100" i="2" s="1"/>
  <c r="P100" i="2" s="1"/>
  <c r="E103" i="2"/>
  <c r="F103" i="2" s="1"/>
  <c r="P103" i="2" s="1"/>
  <c r="E106" i="2"/>
  <c r="F106" i="2" s="1"/>
  <c r="P106" i="2" s="1"/>
  <c r="E116" i="2"/>
  <c r="F116" i="2" s="1"/>
  <c r="E127" i="2"/>
  <c r="F127" i="2" s="1"/>
  <c r="E133" i="2"/>
  <c r="F133" i="2" s="1"/>
  <c r="E141" i="2"/>
  <c r="F141" i="2" s="1"/>
  <c r="P141" i="2" s="1"/>
  <c r="E147" i="2"/>
  <c r="F147" i="2" s="1"/>
  <c r="E169" i="2"/>
  <c r="F169" i="2" s="1"/>
  <c r="E181" i="2"/>
  <c r="F181" i="2" s="1"/>
  <c r="E184" i="2"/>
  <c r="F184" i="2" s="1"/>
  <c r="P184" i="2" s="1"/>
  <c r="E192" i="2"/>
  <c r="F192" i="2" s="1"/>
  <c r="V192" i="2" s="1"/>
  <c r="E197" i="2"/>
  <c r="F197" i="2" s="1"/>
  <c r="E203" i="2"/>
  <c r="F203" i="2" s="1"/>
  <c r="E212" i="2"/>
  <c r="F212" i="2" s="1"/>
  <c r="E217" i="2"/>
  <c r="F217" i="2" s="1"/>
  <c r="E223" i="2"/>
  <c r="F223" i="2" s="1"/>
  <c r="P223" i="2" s="1"/>
  <c r="E229" i="2"/>
  <c r="F229" i="2" s="1"/>
  <c r="G229" i="2" s="1"/>
  <c r="E237" i="2"/>
  <c r="F237" i="2" s="1"/>
  <c r="E245" i="2"/>
  <c r="F245" i="2" s="1"/>
  <c r="E247" i="2"/>
  <c r="F247" i="2" s="1"/>
  <c r="G247" i="2" s="1"/>
  <c r="K247" i="2" s="1"/>
  <c r="E250" i="2"/>
  <c r="F250" i="2" s="1"/>
  <c r="E256" i="2"/>
  <c r="F256" i="2" s="1"/>
  <c r="E274" i="2"/>
  <c r="F274" i="2" s="1"/>
  <c r="G274" i="2" s="1"/>
  <c r="E277" i="2"/>
  <c r="F277" i="2" s="1"/>
  <c r="G277" i="2" s="1"/>
  <c r="K277" i="2" s="1"/>
  <c r="E280" i="2"/>
  <c r="F280" i="2" s="1"/>
  <c r="P280" i="2" s="1"/>
  <c r="B10" i="5"/>
  <c r="E21" i="2"/>
  <c r="E29" i="2"/>
  <c r="E44" i="2"/>
  <c r="F44" i="2" s="1"/>
  <c r="P44" i="2" s="1"/>
  <c r="E47" i="2"/>
  <c r="F47" i="2" s="1"/>
  <c r="G47" i="2" s="1"/>
  <c r="I47" i="2" s="1"/>
  <c r="E51" i="2"/>
  <c r="F51" i="2" s="1"/>
  <c r="E54" i="2"/>
  <c r="F54" i="2" s="1"/>
  <c r="V54" i="2" s="1"/>
  <c r="E58" i="2"/>
  <c r="F58" i="2" s="1"/>
  <c r="E69" i="2"/>
  <c r="F69" i="2" s="1"/>
  <c r="E76" i="2"/>
  <c r="F76" i="2" s="1"/>
  <c r="P76" i="2" s="1"/>
  <c r="E85" i="2"/>
  <c r="F85" i="2" s="1"/>
  <c r="E88" i="2"/>
  <c r="F88" i="2" s="1"/>
  <c r="P88" i="2" s="1"/>
  <c r="E98" i="2"/>
  <c r="F98" i="2" s="1"/>
  <c r="E101" i="2"/>
  <c r="F101" i="2" s="1"/>
  <c r="P101" i="2" s="1"/>
  <c r="E104" i="2"/>
  <c r="F104" i="2" s="1"/>
  <c r="P104" i="2" s="1"/>
  <c r="E109" i="2"/>
  <c r="F109" i="2" s="1"/>
  <c r="P109" i="2" s="1"/>
  <c r="E122" i="2"/>
  <c r="F122" i="2" s="1"/>
  <c r="E150" i="2"/>
  <c r="F150" i="2" s="1"/>
  <c r="E158" i="2"/>
  <c r="F158" i="2" s="1"/>
  <c r="P158" i="2" s="1"/>
  <c r="E166" i="2"/>
  <c r="F166" i="2" s="1"/>
  <c r="E190" i="2"/>
  <c r="F190" i="2" s="1"/>
  <c r="E195" i="2"/>
  <c r="F195" i="2" s="1"/>
  <c r="E204" i="2"/>
  <c r="F204" i="2" s="1"/>
  <c r="P204" i="2" s="1"/>
  <c r="E215" i="2"/>
  <c r="F215" i="2" s="1"/>
  <c r="P215" i="2" s="1"/>
  <c r="E230" i="2"/>
  <c r="F230" i="2" s="1"/>
  <c r="V230" i="2" s="1"/>
  <c r="E235" i="2"/>
  <c r="F235" i="2" s="1"/>
  <c r="E243" i="2"/>
  <c r="F243" i="2" s="1"/>
  <c r="P243" i="2" s="1"/>
  <c r="E257" i="2"/>
  <c r="F257" i="2" s="1"/>
  <c r="E263" i="2"/>
  <c r="F263" i="2" s="1"/>
  <c r="E271" i="2"/>
  <c r="F271" i="2" s="1"/>
  <c r="E275" i="2"/>
  <c r="F275" i="2" s="1"/>
  <c r="P275" i="2" s="1"/>
  <c r="E278" i="2"/>
  <c r="F278" i="2" s="1"/>
  <c r="P278" i="2" s="1"/>
  <c r="E288" i="2"/>
  <c r="F288" i="2" s="1"/>
  <c r="E290" i="2"/>
  <c r="F290" i="2" s="1"/>
  <c r="V139" i="2"/>
  <c r="G139" i="2"/>
  <c r="E299" i="2"/>
  <c r="F299" i="2" s="1"/>
  <c r="G299" i="2" s="1"/>
  <c r="P226" i="2"/>
  <c r="G226" i="2"/>
  <c r="K226" i="2" s="1"/>
  <c r="E296" i="2"/>
  <c r="F296" i="2" s="1"/>
  <c r="G296" i="2" s="1"/>
  <c r="E293" i="2"/>
  <c r="F293" i="2" s="1"/>
  <c r="W34" i="2"/>
  <c r="P97" i="2"/>
  <c r="P200" i="2"/>
  <c r="S200" i="2" s="1"/>
  <c r="V200" i="2"/>
  <c r="W200" i="2" s="1"/>
  <c r="P125" i="2"/>
  <c r="V125" i="2"/>
  <c r="G125" i="2"/>
  <c r="I125" i="2" s="1"/>
  <c r="F17" i="2"/>
  <c r="E297" i="2"/>
  <c r="F297" i="2" s="1"/>
  <c r="G297" i="2" s="1"/>
  <c r="K297" i="2" s="1"/>
  <c r="Q16" i="2"/>
  <c r="Q17" i="2" s="1"/>
  <c r="E282" i="2"/>
  <c r="F282" i="2" s="1"/>
  <c r="P36" i="2"/>
  <c r="V36" i="2"/>
  <c r="G36" i="2"/>
  <c r="P42" i="2"/>
  <c r="V42" i="2"/>
  <c r="G42" i="2"/>
  <c r="P41" i="2"/>
  <c r="V41" i="2"/>
  <c r="G41" i="2"/>
  <c r="I89" i="2"/>
  <c r="P23" i="2"/>
  <c r="G23" i="2"/>
  <c r="I57" i="2"/>
  <c r="G33" i="2"/>
  <c r="V33" i="2"/>
  <c r="P33" i="2"/>
  <c r="K175" i="2"/>
  <c r="V240" i="2"/>
  <c r="G240" i="2"/>
  <c r="G145" i="2"/>
  <c r="V250" i="2"/>
  <c r="H22" i="2"/>
  <c r="V89" i="2"/>
  <c r="W89" i="2" s="1"/>
  <c r="V289" i="2"/>
  <c r="G270" i="2"/>
  <c r="P270" i="2"/>
  <c r="V270" i="2"/>
  <c r="G230" i="2"/>
  <c r="P207" i="2"/>
  <c r="S207" i="2" s="1"/>
  <c r="V207" i="2"/>
  <c r="W207" i="2" s="1"/>
  <c r="G70" i="2"/>
  <c r="V70" i="2"/>
  <c r="P22" i="2"/>
  <c r="S22" i="2" s="1"/>
  <c r="P89" i="2"/>
  <c r="S89" i="2" s="1"/>
  <c r="P70" i="2"/>
  <c r="P220" i="2"/>
  <c r="S220" i="2" s="1"/>
  <c r="G220" i="2"/>
  <c r="G158" i="2"/>
  <c r="V158" i="2"/>
  <c r="E24" i="7"/>
  <c r="S39" i="2"/>
  <c r="P148" i="2"/>
  <c r="V286" i="2"/>
  <c r="V249" i="2"/>
  <c r="P249" i="2"/>
  <c r="G249" i="2"/>
  <c r="V214" i="2"/>
  <c r="P175" i="2"/>
  <c r="S175" i="2" s="1"/>
  <c r="V175" i="2"/>
  <c r="W175" i="2" s="1"/>
  <c r="P130" i="2"/>
  <c r="S130" i="2" s="1"/>
  <c r="V130" i="2"/>
  <c r="W130" i="2" s="1"/>
  <c r="V69" i="2"/>
  <c r="G69" i="2"/>
  <c r="P69" i="2"/>
  <c r="P62" i="2"/>
  <c r="S62" i="2" s="1"/>
  <c r="G62" i="2"/>
  <c r="S65" i="2"/>
  <c r="W73" i="2"/>
  <c r="G182" i="2"/>
  <c r="G209" i="2"/>
  <c r="V209" i="2"/>
  <c r="S125" i="2"/>
  <c r="W125" i="2"/>
  <c r="P27" i="2"/>
  <c r="S27" i="2" s="1"/>
  <c r="V156" i="2"/>
  <c r="W156" i="2" s="1"/>
  <c r="G148" i="2"/>
  <c r="G288" i="2"/>
  <c r="P288" i="2"/>
  <c r="V288" i="2"/>
  <c r="V272" i="2"/>
  <c r="G272" i="2"/>
  <c r="S272" i="2" s="1"/>
  <c r="G202" i="2"/>
  <c r="G196" i="2"/>
  <c r="P196" i="2"/>
  <c r="P162" i="2"/>
  <c r="S162" i="2" s="1"/>
  <c r="P68" i="2"/>
  <c r="P114" i="2"/>
  <c r="G265" i="2"/>
  <c r="S265" i="2" s="1"/>
  <c r="W39" i="2"/>
  <c r="V123" i="2"/>
  <c r="V251" i="2"/>
  <c r="G251" i="2"/>
  <c r="V248" i="2"/>
  <c r="G248" i="2"/>
  <c r="G213" i="2"/>
  <c r="V213" i="2"/>
  <c r="P168" i="2"/>
  <c r="S168" i="2" s="1"/>
  <c r="V168" i="2"/>
  <c r="W168" i="2" s="1"/>
  <c r="G80" i="2"/>
  <c r="S80" i="2" s="1"/>
  <c r="V80" i="2"/>
  <c r="P77" i="2"/>
  <c r="S77" i="2" s="1"/>
  <c r="V77" i="2"/>
  <c r="W77" i="2" s="1"/>
  <c r="V293" i="2"/>
  <c r="G293" i="2"/>
  <c r="P293" i="2"/>
  <c r="W226" i="2"/>
  <c r="G27" i="2"/>
  <c r="P156" i="2"/>
  <c r="S156" i="2" s="1"/>
  <c r="V221" i="2"/>
  <c r="P221" i="2"/>
  <c r="G221" i="2"/>
  <c r="P201" i="2"/>
  <c r="G201" i="2"/>
  <c r="V201" i="2"/>
  <c r="P60" i="2"/>
  <c r="S60" i="2" s="1"/>
  <c r="V60" i="2"/>
  <c r="W60" i="2" s="1"/>
  <c r="P56" i="2"/>
  <c r="S56" i="2" s="1"/>
  <c r="V56" i="2"/>
  <c r="W56" i="2" s="1"/>
  <c r="E21" i="7"/>
  <c r="G192" i="2"/>
  <c r="P161" i="2"/>
  <c r="G244" i="2"/>
  <c r="G187" i="2"/>
  <c r="G295" i="2"/>
  <c r="P297" i="2"/>
  <c r="S297" i="2" s="1"/>
  <c r="N152" i="4"/>
  <c r="N188" i="4"/>
  <c r="N218" i="4"/>
  <c r="N166" i="4"/>
  <c r="N280" i="4"/>
  <c r="N160" i="4"/>
  <c r="N167" i="4"/>
  <c r="N286" i="4"/>
  <c r="N199" i="4"/>
  <c r="N180" i="4"/>
  <c r="N168" i="4"/>
  <c r="N186" i="4"/>
  <c r="N273" i="4"/>
  <c r="N205" i="4"/>
  <c r="N274" i="4"/>
  <c r="N159" i="4"/>
  <c r="N192" i="4"/>
  <c r="N230" i="4"/>
  <c r="N157" i="4"/>
  <c r="N266" i="4"/>
  <c r="N181" i="4"/>
  <c r="N213" i="4"/>
  <c r="N270" i="4"/>
  <c r="N219" i="4"/>
  <c r="N258" i="4"/>
  <c r="N208" i="4"/>
  <c r="N221" i="4"/>
  <c r="N35" i="4"/>
  <c r="N227" i="4"/>
  <c r="N284" i="4"/>
  <c r="N216" i="4"/>
  <c r="N229" i="4"/>
  <c r="N34" i="4"/>
  <c r="N235" i="4"/>
  <c r="N210" i="4"/>
  <c r="N224" i="4"/>
  <c r="N237" i="4"/>
  <c r="N140" i="4"/>
  <c r="N275" i="4"/>
  <c r="N228" i="4"/>
  <c r="N144" i="4"/>
  <c r="N146" i="4"/>
  <c r="N165" i="4"/>
  <c r="N283" i="4"/>
  <c r="N222" i="4"/>
  <c r="N170" i="4"/>
  <c r="N195" i="4"/>
  <c r="N173" i="4"/>
  <c r="N162" i="4"/>
  <c r="N250" i="4"/>
  <c r="N190" i="4"/>
  <c r="N201" i="4"/>
  <c r="N139" i="4"/>
  <c r="N179" i="4"/>
  <c r="N276" i="4"/>
  <c r="N196" i="4"/>
  <c r="N200" i="4"/>
  <c r="N211" i="4"/>
  <c r="N148" i="4"/>
  <c r="N137" i="4"/>
  <c r="N151" i="4"/>
  <c r="N260" i="4"/>
  <c r="N156" i="4"/>
  <c r="N150" i="4"/>
  <c r="N282" i="4"/>
  <c r="N178" i="4"/>
  <c r="N158" i="4"/>
  <c r="N164" i="4"/>
  <c r="N183" i="4"/>
  <c r="N269" i="4"/>
  <c r="N202" i="4"/>
  <c r="N194" i="4"/>
  <c r="N172" i="4"/>
  <c r="N189" i="4"/>
  <c r="N175" i="4"/>
  <c r="N207" i="4"/>
  <c r="N277" i="4"/>
  <c r="N206" i="4"/>
  <c r="N185" i="4"/>
  <c r="N143" i="4"/>
  <c r="N215" i="4"/>
  <c r="N226" i="4"/>
  <c r="N184" i="4"/>
  <c r="N217" i="4"/>
  <c r="N33" i="4"/>
  <c r="N223" i="4"/>
  <c r="N268" i="4"/>
  <c r="N212" i="4"/>
  <c r="N225" i="4"/>
  <c r="N52" i="4"/>
  <c r="N231" i="4"/>
  <c r="N154" i="4"/>
  <c r="N220" i="4"/>
  <c r="N233" i="4"/>
  <c r="N53" i="4"/>
  <c r="N239" i="4"/>
  <c r="N142" i="4"/>
  <c r="N247" i="4"/>
  <c r="N197" i="4"/>
  <c r="N236" i="4"/>
  <c r="N249" i="4"/>
  <c r="N55" i="4"/>
  <c r="N255" i="4"/>
  <c r="N234" i="4"/>
  <c r="N244" i="4"/>
  <c r="N257" i="4"/>
  <c r="N145" i="4"/>
  <c r="N263" i="4"/>
  <c r="N254" i="4"/>
  <c r="N252" i="4"/>
  <c r="N265" i="4"/>
  <c r="N153" i="4"/>
  <c r="N271" i="4"/>
  <c r="N272" i="4"/>
  <c r="N243" i="4"/>
  <c r="N174" i="4"/>
  <c r="N161" i="4"/>
  <c r="N163" i="4"/>
  <c r="N187" i="4"/>
  <c r="N262" i="4"/>
  <c r="N182" i="4"/>
  <c r="N285" i="4"/>
  <c r="N279" i="4"/>
  <c r="N169" i="4"/>
  <c r="N198" i="4"/>
  <c r="N193" i="4"/>
  <c r="N278" i="4"/>
  <c r="N241" i="4"/>
  <c r="C15" i="4"/>
  <c r="N253" i="4"/>
  <c r="N248" i="4"/>
  <c r="N264" i="4"/>
  <c r="N138" i="4"/>
  <c r="N155" i="4"/>
  <c r="N242" i="4"/>
  <c r="N176" i="4"/>
  <c r="N136" i="4"/>
  <c r="N281" i="4"/>
  <c r="N232" i="4"/>
  <c r="N259" i="4"/>
  <c r="N141" i="4"/>
  <c r="N245" i="4"/>
  <c r="N238" i="4"/>
  <c r="N203" i="4"/>
  <c r="N191" i="4"/>
  <c r="N177" i="4"/>
  <c r="N246" i="4"/>
  <c r="N251" i="4"/>
  <c r="N261" i="4"/>
  <c r="N171" i="4"/>
  <c r="N240" i="4"/>
  <c r="N267" i="4"/>
  <c r="N147" i="4"/>
  <c r="N204" i="4"/>
  <c r="N209" i="4"/>
  <c r="N214" i="4"/>
  <c r="N135" i="4"/>
  <c r="N149" i="4"/>
  <c r="N256" i="4"/>
  <c r="C16" i="4"/>
  <c r="D18" i="4" s="1"/>
  <c r="AB246" i="3"/>
  <c r="AA71" i="3"/>
  <c r="AB71" i="3"/>
  <c r="AG85" i="4"/>
  <c r="AH85" i="4"/>
  <c r="AG62" i="4"/>
  <c r="AH62" i="4"/>
  <c r="AG182" i="4"/>
  <c r="AH182" i="4"/>
  <c r="AH276" i="4"/>
  <c r="AG276" i="4"/>
  <c r="AG283" i="4"/>
  <c r="AH283" i="4"/>
  <c r="AG50" i="4"/>
  <c r="AH50" i="4"/>
  <c r="AG119" i="3"/>
  <c r="AE119" i="3"/>
  <c r="AD119" i="3"/>
  <c r="AD250" i="3"/>
  <c r="AH219" i="4"/>
  <c r="AG219" i="4"/>
  <c r="AG166" i="4"/>
  <c r="AH166" i="4"/>
  <c r="AH65" i="4"/>
  <c r="AG65" i="4"/>
  <c r="AH217" i="4"/>
  <c r="AH161" i="4"/>
  <c r="AG161" i="4"/>
  <c r="AH125" i="4"/>
  <c r="AG125" i="4"/>
  <c r="AH196" i="4"/>
  <c r="AG196" i="4"/>
  <c r="AH221" i="4"/>
  <c r="AG221" i="4"/>
  <c r="AG170" i="4"/>
  <c r="AH170" i="4"/>
  <c r="AH77" i="4"/>
  <c r="AG77" i="4"/>
  <c r="AH255" i="4"/>
  <c r="AG255" i="4"/>
  <c r="AN73" i="4"/>
  <c r="AN266" i="4"/>
  <c r="AN144" i="4"/>
  <c r="AN49" i="4"/>
  <c r="AN78" i="4"/>
  <c r="AN159" i="4"/>
  <c r="AN232" i="4"/>
  <c r="AN257" i="4"/>
  <c r="AN91" i="4"/>
  <c r="AN146" i="4"/>
  <c r="AN43" i="4"/>
  <c r="AN179" i="4"/>
  <c r="AN96" i="4"/>
  <c r="AN233" i="4"/>
  <c r="AN167" i="4"/>
  <c r="AN81" i="4"/>
  <c r="AN121" i="4"/>
  <c r="AN178" i="4"/>
  <c r="AN186" i="4"/>
  <c r="AN132" i="4"/>
  <c r="AN74" i="4"/>
  <c r="AN94" i="4"/>
  <c r="AN238" i="4"/>
  <c r="AN164" i="4"/>
  <c r="AN227" i="4"/>
  <c r="AN92" i="4"/>
  <c r="AN177" i="4"/>
  <c r="AN251" i="4"/>
  <c r="AN76" i="4"/>
  <c r="AN225" i="4"/>
  <c r="AN239" i="4"/>
  <c r="AN241" i="4"/>
  <c r="AN165" i="4"/>
  <c r="AN281" i="4"/>
  <c r="AN248" i="4"/>
  <c r="AN147" i="4"/>
  <c r="AN176" i="4"/>
  <c r="AN274" i="4"/>
  <c r="AN31" i="4"/>
  <c r="AN205" i="4"/>
  <c r="AN29" i="4"/>
  <c r="AN226" i="4"/>
  <c r="AN253" i="4"/>
  <c r="AN215" i="4"/>
  <c r="AN56" i="4"/>
  <c r="AN136" i="4"/>
  <c r="AN213" i="4"/>
  <c r="AN52" i="4"/>
  <c r="AN209" i="4"/>
  <c r="AN282" i="4"/>
  <c r="AN135" i="4"/>
  <c r="AN88" i="4"/>
  <c r="AN134" i="4"/>
  <c r="AN207" i="4"/>
  <c r="AN39" i="4"/>
  <c r="AN152" i="4"/>
  <c r="AN141" i="4"/>
  <c r="AN27" i="4"/>
  <c r="AN37" i="4"/>
  <c r="AN79" i="4"/>
  <c r="AN69" i="4"/>
  <c r="AN268" i="4"/>
  <c r="AN44" i="4"/>
  <c r="AN260" i="4"/>
  <c r="AN112" i="4"/>
  <c r="AN273" i="4"/>
  <c r="AN24" i="4"/>
  <c r="AN23" i="4"/>
  <c r="AN48" i="4"/>
  <c r="AN154" i="4"/>
  <c r="AN86" i="4"/>
  <c r="AN64" i="4"/>
  <c r="AN128" i="4"/>
  <c r="AN278" i="4"/>
  <c r="AN265" i="4"/>
  <c r="AN259" i="4"/>
  <c r="AN242" i="4"/>
  <c r="AN122" i="4"/>
  <c r="AN124" i="4"/>
  <c r="AN60" i="4"/>
  <c r="AN148" i="4"/>
  <c r="AN83" i="4"/>
  <c r="AN160" i="4"/>
  <c r="AN61" i="4"/>
  <c r="AN35" i="4"/>
  <c r="AN183" i="4"/>
  <c r="AN108" i="4"/>
  <c r="AN153" i="4"/>
  <c r="AN90" i="4"/>
  <c r="AN162" i="4"/>
  <c r="AN120" i="4"/>
  <c r="AN151" i="4"/>
  <c r="AN116" i="4"/>
  <c r="AN99" i="4"/>
  <c r="AN263" i="4"/>
  <c r="AN103" i="4"/>
  <c r="AN84" i="4"/>
  <c r="AN210" i="4"/>
  <c r="AN57" i="4"/>
  <c r="AN173" i="4"/>
  <c r="AN269" i="4"/>
  <c r="AN138" i="4"/>
  <c r="AN107" i="4"/>
  <c r="AN28" i="4"/>
  <c r="AN222" i="4"/>
  <c r="AN33" i="4"/>
  <c r="AN191" i="4"/>
  <c r="AN206" i="4"/>
  <c r="AN262" i="4"/>
  <c r="AN22" i="4"/>
  <c r="AN235" i="4"/>
  <c r="AN143" i="4"/>
  <c r="AN195" i="4"/>
  <c r="AN275" i="4"/>
  <c r="AN245" i="4"/>
  <c r="AN174" i="4"/>
  <c r="AN181" i="4"/>
  <c r="AN267" i="4"/>
  <c r="AN47" i="4"/>
  <c r="AN224" i="4"/>
  <c r="AN126" i="4"/>
  <c r="AN236" i="4"/>
  <c r="AN82" i="4"/>
  <c r="AN237" i="4"/>
  <c r="AN80" i="4"/>
  <c r="AN104" i="4"/>
  <c r="AN71" i="4"/>
  <c r="AN25" i="4"/>
  <c r="AN130" i="4"/>
  <c r="AN155" i="4"/>
  <c r="AN45" i="4"/>
  <c r="AN150" i="4"/>
  <c r="AN53" i="4"/>
  <c r="AN254" i="4"/>
  <c r="AN175" i="4"/>
  <c r="AN168" i="4"/>
  <c r="AN109" i="4"/>
  <c r="AN197" i="4"/>
  <c r="AN231" i="4"/>
  <c r="AN198" i="4"/>
  <c r="AN279" i="4"/>
  <c r="AN261" i="4"/>
  <c r="AN249" i="4"/>
  <c r="AN208" i="4"/>
  <c r="AN228" i="4"/>
  <c r="AN211" i="4"/>
  <c r="AN172" i="4"/>
  <c r="AN106" i="4"/>
  <c r="AN46" i="4"/>
  <c r="AN58" i="4"/>
  <c r="AN200" i="4"/>
  <c r="AN163" i="4"/>
  <c r="AN193" i="4"/>
  <c r="AN203" i="4"/>
  <c r="AN158" i="4"/>
  <c r="AN199" i="4"/>
  <c r="AN21" i="4"/>
  <c r="AN246" i="4"/>
  <c r="AN110" i="4"/>
  <c r="AN113" i="4"/>
  <c r="AN93" i="4"/>
  <c r="AN129" i="4"/>
  <c r="AN247" i="4"/>
  <c r="AN100" i="4"/>
  <c r="AN32" i="4"/>
  <c r="AG70" i="4"/>
  <c r="AH70" i="4"/>
  <c r="AH98" i="4"/>
  <c r="AG98" i="4"/>
  <c r="AG214" i="4"/>
  <c r="AH214" i="4"/>
  <c r="AG68" i="4"/>
  <c r="AH68" i="4"/>
  <c r="AH54" i="4"/>
  <c r="AG54" i="4"/>
  <c r="C12" i="3"/>
  <c r="C12" i="6"/>
  <c r="L18" i="5"/>
  <c r="C12" i="1"/>
  <c r="H18" i="5"/>
  <c r="I18" i="5"/>
  <c r="F18" i="5"/>
  <c r="C11" i="6"/>
  <c r="K18" i="5"/>
  <c r="C11" i="3"/>
  <c r="O307" i="6" l="1"/>
  <c r="S307" i="6"/>
  <c r="W304" i="2"/>
  <c r="K304" i="2"/>
  <c r="N307" i="3"/>
  <c r="AT307" i="3"/>
  <c r="AS307" i="3" s="1"/>
  <c r="AR307" i="3" s="1"/>
  <c r="AQ307" i="3" s="1"/>
  <c r="AP307" i="3" s="1"/>
  <c r="AO307" i="3" s="1"/>
  <c r="AN307" i="3" s="1"/>
  <c r="AM307" i="3" s="1"/>
  <c r="AL307" i="3" s="1"/>
  <c r="K307" i="3"/>
  <c r="AC307" i="3"/>
  <c r="R307" i="3"/>
  <c r="AD239" i="3"/>
  <c r="AE49" i="3"/>
  <c r="AD63" i="3"/>
  <c r="AG67" i="3"/>
  <c r="AB268" i="3"/>
  <c r="AB110" i="3"/>
  <c r="AG63" i="3"/>
  <c r="AA268" i="3"/>
  <c r="AG268" i="3" s="1"/>
  <c r="AE66" i="3"/>
  <c r="AM284" i="4"/>
  <c r="AA215" i="3"/>
  <c r="AA234" i="3"/>
  <c r="AA264" i="3"/>
  <c r="AB89" i="3"/>
  <c r="AB129" i="3"/>
  <c r="AG89" i="3"/>
  <c r="AA208" i="3"/>
  <c r="AE67" i="3"/>
  <c r="AA174" i="3"/>
  <c r="AA269" i="3"/>
  <c r="AA112" i="3"/>
  <c r="AD110" i="3"/>
  <c r="AJ244" i="4"/>
  <c r="AB67" i="3"/>
  <c r="AA52" i="3"/>
  <c r="AK284" i="4"/>
  <c r="S251" i="6"/>
  <c r="S39" i="6"/>
  <c r="S162" i="6"/>
  <c r="S304" i="6"/>
  <c r="S100" i="6"/>
  <c r="S120" i="6"/>
  <c r="S106" i="6"/>
  <c r="S54" i="6"/>
  <c r="S22" i="6"/>
  <c r="S69" i="6"/>
  <c r="S132" i="6"/>
  <c r="S161" i="6"/>
  <c r="S148" i="6"/>
  <c r="S283" i="6"/>
  <c r="S101" i="6"/>
  <c r="S127" i="6"/>
  <c r="S109" i="6"/>
  <c r="S214" i="6"/>
  <c r="S52" i="6"/>
  <c r="S295" i="6"/>
  <c r="S287" i="6"/>
  <c r="S182" i="6"/>
  <c r="S164" i="6"/>
  <c r="S129" i="6"/>
  <c r="S108" i="6"/>
  <c r="S176" i="6"/>
  <c r="S293" i="6"/>
  <c r="P296" i="2"/>
  <c r="P216" i="2"/>
  <c r="S216" i="2" s="1"/>
  <c r="G123" i="2"/>
  <c r="P182" i="2"/>
  <c r="W26" i="2"/>
  <c r="S97" i="2"/>
  <c r="V296" i="2"/>
  <c r="W296" i="2" s="1"/>
  <c r="G54" i="2"/>
  <c r="S54" i="2" s="1"/>
  <c r="V145" i="2"/>
  <c r="V173" i="2"/>
  <c r="W173" i="2" s="1"/>
  <c r="I65" i="2"/>
  <c r="V291" i="2"/>
  <c r="G214" i="2"/>
  <c r="W214" i="2" s="1"/>
  <c r="W97" i="2"/>
  <c r="S26" i="2"/>
  <c r="P193" i="2"/>
  <c r="S193" i="2" s="1"/>
  <c r="P291" i="2"/>
  <c r="S82" i="2"/>
  <c r="S36" i="2"/>
  <c r="V179" i="2"/>
  <c r="G193" i="2"/>
  <c r="K193" i="2" s="1"/>
  <c r="V277" i="2"/>
  <c r="W277" i="2" s="1"/>
  <c r="S153" i="2"/>
  <c r="S30" i="2"/>
  <c r="W49" i="2"/>
  <c r="W81" i="2"/>
  <c r="V30" i="2"/>
  <c r="G30" i="2"/>
  <c r="AB139" i="3"/>
  <c r="AA139" i="3"/>
  <c r="AI240" i="3"/>
  <c r="AJ240" i="3"/>
  <c r="AK240" i="3"/>
  <c r="AI228" i="3"/>
  <c r="AH228" i="3" s="1"/>
  <c r="AK228" i="3"/>
  <c r="AJ228" i="3"/>
  <c r="AI87" i="3"/>
  <c r="AK87" i="3"/>
  <c r="AJ87" i="3"/>
  <c r="AK105" i="3"/>
  <c r="AI105" i="3"/>
  <c r="AJ105" i="3"/>
  <c r="AA56" i="3"/>
  <c r="AE56" i="3" s="1"/>
  <c r="AB56" i="3"/>
  <c r="AK199" i="3"/>
  <c r="AJ199" i="3"/>
  <c r="AI199" i="3"/>
  <c r="AK138" i="3"/>
  <c r="AJ138" i="3"/>
  <c r="AI138" i="3"/>
  <c r="AH138" i="3" s="1"/>
  <c r="AK75" i="3"/>
  <c r="AH53" i="3"/>
  <c r="AF31" i="3"/>
  <c r="AB156" i="3"/>
  <c r="AH72" i="3"/>
  <c r="AA72" i="3" s="1"/>
  <c r="AE72" i="3" s="1"/>
  <c r="AH42" i="3"/>
  <c r="AA42" i="3" s="1"/>
  <c r="AD42" i="3" s="1"/>
  <c r="AH43" i="3"/>
  <c r="R30" i="3"/>
  <c r="AC30" i="3"/>
  <c r="AF30" i="3"/>
  <c r="I30" i="3"/>
  <c r="R229" i="3"/>
  <c r="K229" i="3"/>
  <c r="AF229" i="3"/>
  <c r="AC229" i="3"/>
  <c r="AI93" i="3"/>
  <c r="AH93" i="3" s="1"/>
  <c r="AJ93" i="3"/>
  <c r="AK93" i="3"/>
  <c r="R216" i="3"/>
  <c r="AF216" i="3"/>
  <c r="R184" i="3"/>
  <c r="AC184" i="3"/>
  <c r="AF184" i="3"/>
  <c r="AK44" i="3"/>
  <c r="AI44" i="3"/>
  <c r="AJ44" i="3"/>
  <c r="AA249" i="3"/>
  <c r="AA224" i="3"/>
  <c r="AA186" i="3"/>
  <c r="AK229" i="3"/>
  <c r="AJ229" i="3"/>
  <c r="AI229" i="3"/>
  <c r="AH229" i="3" s="1"/>
  <c r="AI101" i="3"/>
  <c r="AK101" i="3"/>
  <c r="AJ101" i="3"/>
  <c r="AJ203" i="3"/>
  <c r="AI203" i="3"/>
  <c r="AK203" i="3"/>
  <c r="AT263" i="3"/>
  <c r="AS263" i="3" s="1"/>
  <c r="AR263" i="3" s="1"/>
  <c r="AQ263" i="3" s="1"/>
  <c r="AP263" i="3" s="1"/>
  <c r="AO263" i="3"/>
  <c r="AN263" i="3" s="1"/>
  <c r="AM263" i="3" s="1"/>
  <c r="AL263" i="3" s="1"/>
  <c r="AT258" i="3"/>
  <c r="AS258" i="3" s="1"/>
  <c r="AR258" i="3" s="1"/>
  <c r="AQ258" i="3" s="1"/>
  <c r="AP258" i="3" s="1"/>
  <c r="AO258" i="3" s="1"/>
  <c r="AN258" i="3" s="1"/>
  <c r="AM258" i="3" s="1"/>
  <c r="AL258" i="3" s="1"/>
  <c r="AI256" i="3"/>
  <c r="AJ256" i="3"/>
  <c r="AH256" i="3" s="1"/>
  <c r="AB256" i="3" s="1"/>
  <c r="AK256" i="3"/>
  <c r="AJ282" i="3"/>
  <c r="AK282" i="3"/>
  <c r="AI282" i="3"/>
  <c r="AK61" i="3"/>
  <c r="AJ61" i="3"/>
  <c r="AI61" i="3"/>
  <c r="AH61" i="3" s="1"/>
  <c r="AH251" i="3"/>
  <c r="AH65" i="3"/>
  <c r="AH287" i="3"/>
  <c r="AH285" i="3"/>
  <c r="AC93" i="3"/>
  <c r="I93" i="3"/>
  <c r="R140" i="3"/>
  <c r="AF140" i="3"/>
  <c r="AC140" i="3"/>
  <c r="J140" i="3"/>
  <c r="K258" i="3"/>
  <c r="AC258" i="3"/>
  <c r="R258" i="3"/>
  <c r="AF258" i="3"/>
  <c r="AH137" i="3"/>
  <c r="AB137" i="3" s="1"/>
  <c r="AJ91" i="3"/>
  <c r="AK91" i="3"/>
  <c r="AI91" i="3"/>
  <c r="AH193" i="3"/>
  <c r="AA193" i="3" s="1"/>
  <c r="AC61" i="3"/>
  <c r="AF61" i="3"/>
  <c r="R61" i="3"/>
  <c r="I61" i="3"/>
  <c r="AB171" i="3"/>
  <c r="AA160" i="3"/>
  <c r="AC296" i="3"/>
  <c r="AF296" i="3"/>
  <c r="R296" i="3"/>
  <c r="K296" i="3"/>
  <c r="AI162" i="3"/>
  <c r="AH162" i="3" s="1"/>
  <c r="AK162" i="3"/>
  <c r="AJ162" i="3"/>
  <c r="K219" i="3"/>
  <c r="AF219" i="3"/>
  <c r="R219" i="3"/>
  <c r="AT276" i="3"/>
  <c r="AS276" i="3" s="1"/>
  <c r="AR276" i="3" s="1"/>
  <c r="AQ276" i="3" s="1"/>
  <c r="AP276" i="3" s="1"/>
  <c r="AO276" i="3" s="1"/>
  <c r="AN276" i="3" s="1"/>
  <c r="AM276" i="3" s="1"/>
  <c r="AL276" i="3" s="1"/>
  <c r="AF51" i="3"/>
  <c r="AC51" i="3"/>
  <c r="R51" i="3"/>
  <c r="I51" i="3"/>
  <c r="AJ158" i="3"/>
  <c r="AK158" i="3"/>
  <c r="AI158" i="3"/>
  <c r="AA47" i="3"/>
  <c r="AG47" i="3" s="1"/>
  <c r="AB266" i="3"/>
  <c r="AT98" i="3"/>
  <c r="AS98" i="3"/>
  <c r="AR98" i="3" s="1"/>
  <c r="AQ98" i="3" s="1"/>
  <c r="AP98" i="3" s="1"/>
  <c r="AO98" i="3" s="1"/>
  <c r="AN98" i="3" s="1"/>
  <c r="AM98" i="3" s="1"/>
  <c r="AL98" i="3" s="1"/>
  <c r="AT296" i="3"/>
  <c r="AS296" i="3"/>
  <c r="AR296" i="3" s="1"/>
  <c r="AQ296" i="3" s="1"/>
  <c r="AP296" i="3" s="1"/>
  <c r="AO296" i="3" s="1"/>
  <c r="AN296" i="3" s="1"/>
  <c r="AM296" i="3" s="1"/>
  <c r="AL296" i="3" s="1"/>
  <c r="AT116" i="3"/>
  <c r="AS116" i="3" s="1"/>
  <c r="AR116" i="3" s="1"/>
  <c r="AQ116" i="3"/>
  <c r="AP116" i="3" s="1"/>
  <c r="AO116" i="3" s="1"/>
  <c r="AN116" i="3" s="1"/>
  <c r="AM116" i="3" s="1"/>
  <c r="AL116" i="3" s="1"/>
  <c r="AK219" i="3"/>
  <c r="AI219" i="3"/>
  <c r="AH219" i="3" s="1"/>
  <c r="AJ219" i="3"/>
  <c r="K276" i="3"/>
  <c r="R276" i="3"/>
  <c r="AF276" i="3"/>
  <c r="AC276" i="3"/>
  <c r="AK70" i="3"/>
  <c r="AJ70" i="3"/>
  <c r="AI70" i="3"/>
  <c r="AH70" i="3" s="1"/>
  <c r="AJ51" i="3"/>
  <c r="AI51" i="3"/>
  <c r="AH51" i="3" s="1"/>
  <c r="AK51" i="3"/>
  <c r="AI182" i="3"/>
  <c r="AH182" i="3" s="1"/>
  <c r="AK182" i="3"/>
  <c r="AJ182" i="3"/>
  <c r="AF120" i="3"/>
  <c r="R120" i="3"/>
  <c r="K223" i="3"/>
  <c r="R223" i="3"/>
  <c r="AF223" i="3"/>
  <c r="AC223" i="3"/>
  <c r="AA189" i="3"/>
  <c r="AE174" i="3"/>
  <c r="AG269" i="3"/>
  <c r="R42" i="3"/>
  <c r="AC42" i="3"/>
  <c r="AH283" i="3"/>
  <c r="AA283" i="3" s="1"/>
  <c r="J98" i="3"/>
  <c r="R98" i="3"/>
  <c r="R116" i="3"/>
  <c r="I116" i="3"/>
  <c r="J162" i="3"/>
  <c r="R162" i="3"/>
  <c r="AC31" i="3"/>
  <c r="AI181" i="3"/>
  <c r="AK181" i="3"/>
  <c r="AJ181" i="3"/>
  <c r="AF287" i="3"/>
  <c r="K287" i="3"/>
  <c r="R287" i="3"/>
  <c r="AC287" i="3"/>
  <c r="R182" i="3"/>
  <c r="K182" i="3"/>
  <c r="AH188" i="3"/>
  <c r="AD222" i="3"/>
  <c r="I83" i="3"/>
  <c r="AC83" i="3"/>
  <c r="AI216" i="3"/>
  <c r="AJ216" i="3"/>
  <c r="AK216" i="3"/>
  <c r="AT235" i="3"/>
  <c r="AS235" i="3" s="1"/>
  <c r="AR235" i="3" s="1"/>
  <c r="AQ235" i="3" s="1"/>
  <c r="AP235" i="3" s="1"/>
  <c r="AO235" i="3"/>
  <c r="AN235" i="3" s="1"/>
  <c r="AM235" i="3" s="1"/>
  <c r="AL235" i="3" s="1"/>
  <c r="AK180" i="3"/>
  <c r="AI180" i="3"/>
  <c r="AJ180" i="3"/>
  <c r="AJ284" i="3"/>
  <c r="AK284" i="3"/>
  <c r="AI284" i="3"/>
  <c r="AJ40" i="3"/>
  <c r="AI40" i="3"/>
  <c r="AH40" i="3" s="1"/>
  <c r="AK40" i="3"/>
  <c r="AT184" i="3"/>
  <c r="AS184" i="3"/>
  <c r="AR184" i="3" s="1"/>
  <c r="AQ184" i="3" s="1"/>
  <c r="AP184" i="3" s="1"/>
  <c r="AO184" i="3" s="1"/>
  <c r="AN184" i="3" s="1"/>
  <c r="AM184" i="3" s="1"/>
  <c r="AL184" i="3" s="1"/>
  <c r="AH242" i="3"/>
  <c r="AA242" i="3" s="1"/>
  <c r="I107" i="3"/>
  <c r="R107" i="3"/>
  <c r="AA256" i="3"/>
  <c r="AK31" i="3"/>
  <c r="AJ31" i="3"/>
  <c r="AI31" i="3"/>
  <c r="AH31" i="3" s="1"/>
  <c r="AT83" i="3"/>
  <c r="AS83" i="3" s="1"/>
  <c r="AR83" i="3" s="1"/>
  <c r="AQ83" i="3" s="1"/>
  <c r="AP83" i="3" s="1"/>
  <c r="AO83" i="3" s="1"/>
  <c r="AN83" i="3" s="1"/>
  <c r="AM83" i="3" s="1"/>
  <c r="AL83" i="3" s="1"/>
  <c r="I123" i="3"/>
  <c r="R123" i="3"/>
  <c r="AC235" i="3"/>
  <c r="R235" i="3"/>
  <c r="AH55" i="3"/>
  <c r="R175" i="3"/>
  <c r="AF175" i="3"/>
  <c r="AK259" i="3"/>
  <c r="AJ259" i="3"/>
  <c r="AI259" i="3"/>
  <c r="AH259" i="3" s="1"/>
  <c r="AT128" i="3"/>
  <c r="AS128" i="3"/>
  <c r="AR128" i="3" s="1"/>
  <c r="AQ128" i="3" s="1"/>
  <c r="AP128" i="3" s="1"/>
  <c r="AO128" i="3" s="1"/>
  <c r="AN128" i="3" s="1"/>
  <c r="AM128" i="3" s="1"/>
  <c r="AL128" i="3" s="1"/>
  <c r="N293" i="3"/>
  <c r="AT293" i="3"/>
  <c r="AS293" i="3" s="1"/>
  <c r="AR293" i="3" s="1"/>
  <c r="AQ293" i="3" s="1"/>
  <c r="AP293" i="3" s="1"/>
  <c r="AO293" i="3" s="1"/>
  <c r="AN293" i="3" s="1"/>
  <c r="AM293" i="3" s="1"/>
  <c r="AL293" i="3" s="1"/>
  <c r="AF293" i="3"/>
  <c r="K293" i="3"/>
  <c r="AC293" i="3"/>
  <c r="R293" i="3"/>
  <c r="W292" i="2"/>
  <c r="K292" i="2"/>
  <c r="O295" i="6"/>
  <c r="AA261" i="3"/>
  <c r="AA190" i="3"/>
  <c r="AA54" i="3"/>
  <c r="AK244" i="4"/>
  <c r="AA285" i="3"/>
  <c r="AD285" i="3" s="1"/>
  <c r="AD66" i="3"/>
  <c r="AA126" i="3"/>
  <c r="AD126" i="3" s="1"/>
  <c r="AA226" i="3"/>
  <c r="AG226" i="3" s="1"/>
  <c r="AE205" i="3"/>
  <c r="AA218" i="3"/>
  <c r="AA124" i="3"/>
  <c r="AD124" i="3" s="1"/>
  <c r="AG132" i="3"/>
  <c r="AD72" i="3"/>
  <c r="AG72" i="3"/>
  <c r="AM216" i="4"/>
  <c r="AA156" i="3"/>
  <c r="AK216" i="4"/>
  <c r="AJ250" i="4"/>
  <c r="AA257" i="3"/>
  <c r="AG227" i="3"/>
  <c r="AA225" i="3"/>
  <c r="AD225" i="3" s="1"/>
  <c r="AA118" i="3"/>
  <c r="C16" i="1"/>
  <c r="D18" i="1" s="1"/>
  <c r="O78" i="1"/>
  <c r="O93" i="1"/>
  <c r="O195" i="1"/>
  <c r="O117" i="1"/>
  <c r="O206" i="1"/>
  <c r="O181" i="1"/>
  <c r="O91" i="1"/>
  <c r="O192" i="1"/>
  <c r="O177" i="1"/>
  <c r="O62" i="1"/>
  <c r="O143" i="1"/>
  <c r="O169" i="1"/>
  <c r="O116" i="1"/>
  <c r="O52" i="1"/>
  <c r="O86" i="1"/>
  <c r="O166" i="1"/>
  <c r="O149" i="1"/>
  <c r="O35" i="1"/>
  <c r="O132" i="1"/>
  <c r="O48" i="1"/>
  <c r="O151" i="1"/>
  <c r="O163" i="1"/>
  <c r="O158" i="1"/>
  <c r="O122" i="1"/>
  <c r="O27" i="1"/>
  <c r="O125" i="1"/>
  <c r="O200" i="1"/>
  <c r="O84" i="1"/>
  <c r="O140" i="1"/>
  <c r="O228" i="1"/>
  <c r="C15" i="1"/>
  <c r="C18" i="1" s="1"/>
  <c r="O193" i="1"/>
  <c r="O207" i="1"/>
  <c r="O188" i="1"/>
  <c r="O226" i="1"/>
  <c r="O21" i="1"/>
  <c r="O161" i="1"/>
  <c r="O157" i="1"/>
  <c r="O138" i="1"/>
  <c r="O58" i="1"/>
  <c r="O51" i="1"/>
  <c r="O135" i="1"/>
  <c r="O96" i="1"/>
  <c r="O25" i="1"/>
  <c r="O41" i="1"/>
  <c r="O64" i="1"/>
  <c r="O28" i="1"/>
  <c r="O156" i="1"/>
  <c r="O34" i="1"/>
  <c r="O162" i="1"/>
  <c r="O33" i="1"/>
  <c r="O232" i="1"/>
  <c r="O106" i="1"/>
  <c r="O215" i="1"/>
  <c r="O74" i="1"/>
  <c r="O164" i="1"/>
  <c r="O134" i="1"/>
  <c r="O38" i="1"/>
  <c r="O107" i="1"/>
  <c r="O209" i="1"/>
  <c r="O142" i="1"/>
  <c r="O176" i="1"/>
  <c r="O148" i="1"/>
  <c r="O60" i="1"/>
  <c r="O112" i="1"/>
  <c r="O75" i="1"/>
  <c r="O214" i="1"/>
  <c r="O55" i="1"/>
  <c r="O50" i="1"/>
  <c r="O26" i="1"/>
  <c r="O221" i="1"/>
  <c r="O83" i="1"/>
  <c r="O126" i="1"/>
  <c r="O198" i="1"/>
  <c r="O150" i="1"/>
  <c r="O174" i="1"/>
  <c r="O178" i="1"/>
  <c r="O220" i="1"/>
  <c r="O183" i="1"/>
  <c r="O144" i="1"/>
  <c r="O159" i="1"/>
  <c r="O95" i="1"/>
  <c r="O168" i="1"/>
  <c r="O123" i="1"/>
  <c r="O45" i="1"/>
  <c r="O154" i="1"/>
  <c r="O42" i="1"/>
  <c r="O124" i="1"/>
  <c r="O71" i="1"/>
  <c r="O80" i="1"/>
  <c r="O44" i="1"/>
  <c r="O165" i="1"/>
  <c r="O127" i="1"/>
  <c r="O102" i="1"/>
  <c r="O69" i="1"/>
  <c r="O136" i="1"/>
  <c r="O30" i="1"/>
  <c r="O191" i="1"/>
  <c r="O85" i="1"/>
  <c r="O139" i="1"/>
  <c r="O231" i="1"/>
  <c r="O180" i="1"/>
  <c r="O128" i="1"/>
  <c r="O210" i="1"/>
  <c r="O179" i="1"/>
  <c r="O54" i="1"/>
  <c r="O37" i="1"/>
  <c r="O31" i="1"/>
  <c r="O94" i="1"/>
  <c r="O87" i="1"/>
  <c r="O40" i="1"/>
  <c r="O141" i="1"/>
  <c r="O61" i="1"/>
  <c r="O137" i="1"/>
  <c r="O43" i="1"/>
  <c r="O147" i="1"/>
  <c r="O223" i="1"/>
  <c r="O103" i="1"/>
  <c r="O63" i="1"/>
  <c r="O175" i="1"/>
  <c r="O46" i="1"/>
  <c r="O184" i="1"/>
  <c r="O120" i="1"/>
  <c r="O92" i="1"/>
  <c r="O98" i="1"/>
  <c r="O225" i="1"/>
  <c r="O108" i="1"/>
  <c r="O79" i="1"/>
  <c r="O230" i="1"/>
  <c r="O212" i="1"/>
  <c r="O82" i="1"/>
  <c r="O197" i="1"/>
  <c r="O211" i="1"/>
  <c r="O186" i="1"/>
  <c r="O153" i="1"/>
  <c r="O219" i="1"/>
  <c r="O66" i="1"/>
  <c r="O196" i="1"/>
  <c r="O39" i="1"/>
  <c r="O217" i="1"/>
  <c r="O65" i="1"/>
  <c r="O104" i="1"/>
  <c r="O115" i="1"/>
  <c r="O68" i="1"/>
  <c r="O170" i="1"/>
  <c r="O77" i="1"/>
  <c r="O109" i="1"/>
  <c r="O59" i="1"/>
  <c r="O76" i="1"/>
  <c r="O47" i="1"/>
  <c r="O57" i="1"/>
  <c r="O129" i="1"/>
  <c r="O118" i="1"/>
  <c r="O100" i="1"/>
  <c r="O182" i="1"/>
  <c r="O218" i="1"/>
  <c r="O172" i="1"/>
  <c r="O155" i="1"/>
  <c r="O130" i="1"/>
  <c r="O189" i="1"/>
  <c r="O187" i="1"/>
  <c r="O97" i="1"/>
  <c r="O208" i="1"/>
  <c r="O199" i="1"/>
  <c r="O224" i="1"/>
  <c r="O173" i="1"/>
  <c r="O167" i="1"/>
  <c r="O204" i="1"/>
  <c r="O29" i="1"/>
  <c r="O213" i="1"/>
  <c r="O131" i="1"/>
  <c r="O194" i="1"/>
  <c r="O101" i="1"/>
  <c r="O110" i="1"/>
  <c r="O222" i="1"/>
  <c r="O49" i="1"/>
  <c r="O152" i="1"/>
  <c r="O190" i="1"/>
  <c r="O56" i="1"/>
  <c r="O67" i="1"/>
  <c r="O229" i="1"/>
  <c r="O202" i="1"/>
  <c r="O73" i="1"/>
  <c r="O203" i="1"/>
  <c r="O119" i="1"/>
  <c r="O133" i="1"/>
  <c r="O146" i="1"/>
  <c r="O227" i="1"/>
  <c r="O171" i="1"/>
  <c r="O205" i="1"/>
  <c r="O111" i="1"/>
  <c r="O185" i="1"/>
  <c r="O216" i="1"/>
  <c r="O114" i="1"/>
  <c r="O201" i="1"/>
  <c r="O113" i="1"/>
  <c r="O23" i="1"/>
  <c r="O89" i="1"/>
  <c r="O105" i="1"/>
  <c r="O99" i="1"/>
  <c r="O70" i="1"/>
  <c r="O53" i="1"/>
  <c r="O72" i="1"/>
  <c r="O81" i="1"/>
  <c r="O36" i="1"/>
  <c r="O121" i="1"/>
  <c r="O32" i="1"/>
  <c r="O160" i="1"/>
  <c r="O24" i="1"/>
  <c r="O90" i="1"/>
  <c r="O22" i="1"/>
  <c r="O145" i="1"/>
  <c r="O88" i="1"/>
  <c r="AG174" i="3"/>
  <c r="AA278" i="3"/>
  <c r="AD278" i="3" s="1"/>
  <c r="AA146" i="3"/>
  <c r="AE146" i="3" s="1"/>
  <c r="AA138" i="3"/>
  <c r="AA211" i="3"/>
  <c r="AA253" i="3"/>
  <c r="AD253" i="3" s="1"/>
  <c r="AM38" i="4"/>
  <c r="AK30" i="4"/>
  <c r="AM250" i="4"/>
  <c r="AJ142" i="4"/>
  <c r="AA68" i="3"/>
  <c r="AG68" i="3" s="1"/>
  <c r="AA183" i="3"/>
  <c r="AJ157" i="4"/>
  <c r="AM157" i="4"/>
  <c r="AD269" i="3"/>
  <c r="AG232" i="3"/>
  <c r="AB197" i="3"/>
  <c r="AE198" i="3"/>
  <c r="AG198" i="3"/>
  <c r="AA21" i="3"/>
  <c r="AD21" i="3" s="1"/>
  <c r="AG42" i="3"/>
  <c r="AB72" i="3"/>
  <c r="AJ38" i="4"/>
  <c r="AM30" i="4"/>
  <c r="AM142" i="4"/>
  <c r="AD232" i="3"/>
  <c r="AE227" i="3"/>
  <c r="AA265" i="3"/>
  <c r="AD265" i="3" s="1"/>
  <c r="AB42" i="3"/>
  <c r="AB78" i="3"/>
  <c r="S199" i="6"/>
  <c r="S298" i="6"/>
  <c r="S145" i="6"/>
  <c r="S231" i="6"/>
  <c r="S233" i="6"/>
  <c r="S275" i="6"/>
  <c r="S149" i="6"/>
  <c r="S303" i="6"/>
  <c r="S56" i="6"/>
  <c r="S232" i="6"/>
  <c r="K255" i="6"/>
  <c r="S255" i="6"/>
  <c r="S153" i="6"/>
  <c r="S181" i="6"/>
  <c r="S282" i="6"/>
  <c r="S193" i="6"/>
  <c r="S48" i="6"/>
  <c r="S299" i="6"/>
  <c r="S142" i="6"/>
  <c r="S119" i="6"/>
  <c r="S208" i="6"/>
  <c r="S32" i="6"/>
  <c r="S45" i="6"/>
  <c r="S58" i="6"/>
  <c r="S300" i="6"/>
  <c r="S68" i="6"/>
  <c r="I237" i="6"/>
  <c r="S71" i="6"/>
  <c r="S183" i="6"/>
  <c r="S171" i="6"/>
  <c r="S47" i="6"/>
  <c r="O301" i="6"/>
  <c r="O304" i="6"/>
  <c r="O305" i="6"/>
  <c r="V297" i="2"/>
  <c r="W297" i="2" s="1"/>
  <c r="P230" i="2"/>
  <c r="S230" i="2" s="1"/>
  <c r="V247" i="2"/>
  <c r="W247" i="2" s="1"/>
  <c r="P54" i="2"/>
  <c r="V229" i="2"/>
  <c r="W229" i="2" s="1"/>
  <c r="P192" i="2"/>
  <c r="S192" i="2" s="1"/>
  <c r="S158" i="2"/>
  <c r="V162" i="2"/>
  <c r="W162" i="2" s="1"/>
  <c r="S42" i="2"/>
  <c r="S73" i="2"/>
  <c r="K136" i="2"/>
  <c r="W136" i="2"/>
  <c r="S69" i="2"/>
  <c r="S81" i="2"/>
  <c r="S249" i="2"/>
  <c r="S226" i="2"/>
  <c r="S41" i="2"/>
  <c r="P277" i="2"/>
  <c r="S277" i="2" s="1"/>
  <c r="W302" i="2"/>
  <c r="K302" i="2"/>
  <c r="W298" i="2"/>
  <c r="K298" i="2"/>
  <c r="S298" i="2"/>
  <c r="W301" i="2"/>
  <c r="K301" i="2"/>
  <c r="S302" i="2"/>
  <c r="AB267" i="3"/>
  <c r="AA267" i="3"/>
  <c r="AE267" i="3" s="1"/>
  <c r="AG266" i="3"/>
  <c r="AE266" i="3"/>
  <c r="AD266" i="3"/>
  <c r="AI245" i="3"/>
  <c r="AK245" i="3"/>
  <c r="AJ245" i="3"/>
  <c r="AB36" i="3"/>
  <c r="AA36" i="3"/>
  <c r="AE36" i="3" s="1"/>
  <c r="AJ185" i="3"/>
  <c r="AK185" i="3"/>
  <c r="AI185" i="3"/>
  <c r="AB201" i="3"/>
  <c r="AA201" i="3"/>
  <c r="AE201" i="3" s="1"/>
  <c r="AE238" i="3"/>
  <c r="AD238" i="3"/>
  <c r="AG238" i="3"/>
  <c r="AE47" i="3"/>
  <c r="AD47" i="3"/>
  <c r="AB132" i="3"/>
  <c r="AT130" i="3"/>
  <c r="AS130" i="3" s="1"/>
  <c r="AR130" i="3" s="1"/>
  <c r="AQ130" i="3" s="1"/>
  <c r="AP130" i="3" s="1"/>
  <c r="AO130" i="3" s="1"/>
  <c r="AN130" i="3" s="1"/>
  <c r="AM130" i="3" s="1"/>
  <c r="AL130" i="3" s="1"/>
  <c r="AA171" i="3"/>
  <c r="AF256" i="3"/>
  <c r="R256" i="3"/>
  <c r="AC256" i="3"/>
  <c r="K256" i="3"/>
  <c r="AF75" i="3"/>
  <c r="R75" i="3"/>
  <c r="AC75" i="3"/>
  <c r="I75" i="3"/>
  <c r="AF86" i="3"/>
  <c r="AC86" i="3"/>
  <c r="J86" i="3"/>
  <c r="R86" i="3"/>
  <c r="AJ220" i="3"/>
  <c r="AI220" i="3"/>
  <c r="AH220" i="3" s="1"/>
  <c r="AK220" i="3"/>
  <c r="R239" i="3"/>
  <c r="AC239" i="3"/>
  <c r="AF239" i="3"/>
  <c r="K239" i="3"/>
  <c r="AA32" i="3"/>
  <c r="AB32" i="3"/>
  <c r="AI113" i="3"/>
  <c r="AJ113" i="3"/>
  <c r="AK113" i="3"/>
  <c r="AH223" i="3"/>
  <c r="AG196" i="3"/>
  <c r="AE196" i="3"/>
  <c r="AH252" i="3"/>
  <c r="AH25" i="3"/>
  <c r="AH94" i="3"/>
  <c r="AA209" i="3"/>
  <c r="AE209" i="3" s="1"/>
  <c r="AD205" i="3"/>
  <c r="I104" i="3"/>
  <c r="AC104" i="3"/>
  <c r="R104" i="3"/>
  <c r="AF104" i="3"/>
  <c r="AJ236" i="3"/>
  <c r="AI236" i="3"/>
  <c r="AK236" i="3"/>
  <c r="AC37" i="3"/>
  <c r="H37" i="3"/>
  <c r="R37" i="3"/>
  <c r="AF37" i="3"/>
  <c r="AF79" i="3"/>
  <c r="I79" i="3"/>
  <c r="AC79" i="3"/>
  <c r="R79" i="3"/>
  <c r="AT141" i="3"/>
  <c r="AS141" i="3" s="1"/>
  <c r="AR141" i="3" s="1"/>
  <c r="AQ141" i="3" s="1"/>
  <c r="AP141" i="3" s="1"/>
  <c r="AO141" i="3" s="1"/>
  <c r="AN141" i="3" s="1"/>
  <c r="AM141" i="3" s="1"/>
  <c r="AL141" i="3" s="1"/>
  <c r="H63" i="3"/>
  <c r="R63" i="3"/>
  <c r="AF63" i="3"/>
  <c r="AC63" i="3"/>
  <c r="AJ272" i="3"/>
  <c r="AI272" i="3"/>
  <c r="AK272" i="3"/>
  <c r="AI86" i="3"/>
  <c r="AH86" i="3" s="1"/>
  <c r="AB86" i="3" s="1"/>
  <c r="AJ86" i="3"/>
  <c r="AK86" i="3"/>
  <c r="R147" i="3"/>
  <c r="K147" i="3"/>
  <c r="AC147" i="3"/>
  <c r="AF147" i="3"/>
  <c r="K220" i="3"/>
  <c r="AF220" i="3"/>
  <c r="AC220" i="3"/>
  <c r="R220" i="3"/>
  <c r="AC60" i="3"/>
  <c r="R60" i="3"/>
  <c r="I60" i="3"/>
  <c r="AF60" i="3"/>
  <c r="AJ179" i="3"/>
  <c r="AI179" i="3"/>
  <c r="AK179" i="3"/>
  <c r="AC113" i="3"/>
  <c r="R113" i="3"/>
  <c r="AF113" i="3"/>
  <c r="I113" i="3"/>
  <c r="AB120" i="3"/>
  <c r="AA120" i="3"/>
  <c r="AB63" i="3"/>
  <c r="R206" i="3"/>
  <c r="AF206" i="3"/>
  <c r="K206" i="3"/>
  <c r="AC206" i="3"/>
  <c r="AD48" i="3"/>
  <c r="AG48" i="3"/>
  <c r="AF130" i="3"/>
  <c r="R130" i="3"/>
  <c r="AC130" i="3"/>
  <c r="I130" i="3"/>
  <c r="AI106" i="3"/>
  <c r="AK106" i="3"/>
  <c r="AJ106" i="3"/>
  <c r="R168" i="3"/>
  <c r="AC168" i="3"/>
  <c r="J168" i="3"/>
  <c r="AF168" i="3"/>
  <c r="AJ79" i="3"/>
  <c r="AK79" i="3"/>
  <c r="AI79" i="3"/>
  <c r="AH79" i="3" s="1"/>
  <c r="AF272" i="3"/>
  <c r="R272" i="3"/>
  <c r="K272" i="3"/>
  <c r="AC272" i="3"/>
  <c r="AF59" i="3"/>
  <c r="I59" i="3"/>
  <c r="AC59" i="3"/>
  <c r="R59" i="3"/>
  <c r="AI147" i="3"/>
  <c r="AH147" i="3" s="1"/>
  <c r="AA147" i="3" s="1"/>
  <c r="AK147" i="3"/>
  <c r="AJ147" i="3"/>
  <c r="AK155" i="3"/>
  <c r="AI155" i="3"/>
  <c r="AH155" i="3" s="1"/>
  <c r="AB155" i="3" s="1"/>
  <c r="AJ155" i="3"/>
  <c r="AI46" i="3"/>
  <c r="AJ46" i="3"/>
  <c r="AK46" i="3"/>
  <c r="AT60" i="3"/>
  <c r="AS60" i="3"/>
  <c r="AR60" i="3" s="1"/>
  <c r="AQ60" i="3" s="1"/>
  <c r="AP60" i="3" s="1"/>
  <c r="AO60" i="3" s="1"/>
  <c r="AN60" i="3" s="1"/>
  <c r="AM60" i="3" s="1"/>
  <c r="AL60" i="3" s="1"/>
  <c r="AI207" i="3"/>
  <c r="AJ207" i="3"/>
  <c r="AK207" i="3"/>
  <c r="AC27" i="3"/>
  <c r="I27" i="3"/>
  <c r="R27" i="3"/>
  <c r="AF27" i="3"/>
  <c r="AH77" i="3"/>
  <c r="AH117" i="3"/>
  <c r="AE96" i="3"/>
  <c r="AG96" i="3"/>
  <c r="AD96" i="3"/>
  <c r="AI125" i="3"/>
  <c r="AJ125" i="3"/>
  <c r="AK125" i="3"/>
  <c r="I106" i="3"/>
  <c r="AC106" i="3"/>
  <c r="R106" i="3"/>
  <c r="AF106" i="3"/>
  <c r="AJ168" i="3"/>
  <c r="AI168" i="3"/>
  <c r="AK168" i="3"/>
  <c r="AJ37" i="3"/>
  <c r="AK37" i="3"/>
  <c r="AI37" i="3"/>
  <c r="AH37" i="3" s="1"/>
  <c r="AB37" i="3" s="1"/>
  <c r="AC80" i="3"/>
  <c r="AF80" i="3"/>
  <c r="R80" i="3"/>
  <c r="I80" i="3"/>
  <c r="R150" i="3"/>
  <c r="K150" i="3"/>
  <c r="AC150" i="3"/>
  <c r="AF150" i="3"/>
  <c r="AJ34" i="3"/>
  <c r="AI34" i="3"/>
  <c r="AK34" i="3"/>
  <c r="AT277" i="3"/>
  <c r="AS277" i="3" s="1"/>
  <c r="AR277" i="3" s="1"/>
  <c r="AQ277" i="3" s="1"/>
  <c r="AP277" i="3" s="1"/>
  <c r="AO277" i="3" s="1"/>
  <c r="AN277" i="3" s="1"/>
  <c r="AM277" i="3" s="1"/>
  <c r="AL277" i="3" s="1"/>
  <c r="AI59" i="3"/>
  <c r="AK59" i="3"/>
  <c r="AJ59" i="3"/>
  <c r="I127" i="3"/>
  <c r="AF127" i="3"/>
  <c r="R127" i="3"/>
  <c r="AC127" i="3"/>
  <c r="AT173" i="3"/>
  <c r="AS173" i="3"/>
  <c r="AR173" i="3" s="1"/>
  <c r="AQ173" i="3" s="1"/>
  <c r="AP173" i="3" s="1"/>
  <c r="AO173" i="3" s="1"/>
  <c r="AN173" i="3" s="1"/>
  <c r="AM173" i="3" s="1"/>
  <c r="AL173" i="3" s="1"/>
  <c r="AP247" i="3"/>
  <c r="AO247" i="3" s="1"/>
  <c r="AN247" i="3" s="1"/>
  <c r="AM247" i="3" s="1"/>
  <c r="AL247" i="3" s="1"/>
  <c r="AT247" i="3"/>
  <c r="AS247" i="3" s="1"/>
  <c r="AR247" i="3" s="1"/>
  <c r="AQ247" i="3" s="1"/>
  <c r="AF155" i="3"/>
  <c r="J155" i="3"/>
  <c r="AC155" i="3"/>
  <c r="R155" i="3"/>
  <c r="I46" i="3"/>
  <c r="AF46" i="3"/>
  <c r="R46" i="3"/>
  <c r="AC46" i="3"/>
  <c r="AI90" i="3"/>
  <c r="AK90" i="3"/>
  <c r="AJ90" i="3"/>
  <c r="AT27" i="3"/>
  <c r="AS27" i="3"/>
  <c r="AR27" i="3" s="1"/>
  <c r="AQ27" i="3" s="1"/>
  <c r="AP27" i="3" s="1"/>
  <c r="AO27" i="3" s="1"/>
  <c r="AN27" i="3" s="1"/>
  <c r="AM27" i="3" s="1"/>
  <c r="AL27" i="3" s="1"/>
  <c r="AT28" i="3"/>
  <c r="AS28" i="3" s="1"/>
  <c r="AR28" i="3" s="1"/>
  <c r="AQ28" i="3" s="1"/>
  <c r="AP28" i="3" s="1"/>
  <c r="AO28" i="3" s="1"/>
  <c r="AN28" i="3" s="1"/>
  <c r="AM28" i="3" s="1"/>
  <c r="AL28" i="3" s="1"/>
  <c r="AB115" i="3"/>
  <c r="AA115" i="3"/>
  <c r="AH143" i="3"/>
  <c r="AB143" i="3" s="1"/>
  <c r="AH69" i="3"/>
  <c r="AH254" i="3"/>
  <c r="AB233" i="3"/>
  <c r="AD132" i="3"/>
  <c r="R125" i="3"/>
  <c r="AF125" i="3"/>
  <c r="AC125" i="3"/>
  <c r="I125" i="3"/>
  <c r="AD78" i="3"/>
  <c r="AG78" i="3"/>
  <c r="AI102" i="3"/>
  <c r="AJ102" i="3"/>
  <c r="AK102" i="3"/>
  <c r="AT80" i="3"/>
  <c r="AS80" i="3" s="1"/>
  <c r="AR80" i="3" s="1"/>
  <c r="AQ80" i="3" s="1"/>
  <c r="AP80" i="3" s="1"/>
  <c r="AO80" i="3" s="1"/>
  <c r="AN80" i="3" s="1"/>
  <c r="AM80" i="3" s="1"/>
  <c r="AL80" i="3" s="1"/>
  <c r="AI150" i="3"/>
  <c r="AH150" i="3" s="1"/>
  <c r="AA150" i="3" s="1"/>
  <c r="AG150" i="3" s="1"/>
  <c r="AK150" i="3"/>
  <c r="AJ150" i="3"/>
  <c r="K281" i="3"/>
  <c r="AC281" i="3"/>
  <c r="R281" i="3"/>
  <c r="AF281" i="3"/>
  <c r="AF34" i="3"/>
  <c r="R34" i="3"/>
  <c r="H34" i="3"/>
  <c r="AC34" i="3"/>
  <c r="K137" i="3"/>
  <c r="AF137" i="3"/>
  <c r="R137" i="3"/>
  <c r="AC137" i="3"/>
  <c r="I58" i="3"/>
  <c r="R58" i="3"/>
  <c r="AC58" i="3"/>
  <c r="AF58" i="3"/>
  <c r="J164" i="3"/>
  <c r="AC164" i="3"/>
  <c r="R164" i="3"/>
  <c r="AF164" i="3"/>
  <c r="AI127" i="3"/>
  <c r="AJ127" i="3"/>
  <c r="AK127" i="3"/>
  <c r="AF247" i="3"/>
  <c r="K247" i="3"/>
  <c r="R247" i="3"/>
  <c r="AC247" i="3"/>
  <c r="K201" i="3"/>
  <c r="AC201" i="3"/>
  <c r="AF201" i="3"/>
  <c r="AC90" i="3"/>
  <c r="AF90" i="3"/>
  <c r="R90" i="3"/>
  <c r="J90" i="3"/>
  <c r="AC167" i="3"/>
  <c r="J167" i="3"/>
  <c r="AF167" i="3"/>
  <c r="R167" i="3"/>
  <c r="I28" i="3"/>
  <c r="AF28" i="3"/>
  <c r="R28" i="3"/>
  <c r="AC28" i="3"/>
  <c r="AA212" i="3"/>
  <c r="AK62" i="3"/>
  <c r="AI62" i="3"/>
  <c r="AH62" i="3" s="1"/>
  <c r="AB62" i="3" s="1"/>
  <c r="AT57" i="3"/>
  <c r="AS57" i="3"/>
  <c r="AR57" i="3" s="1"/>
  <c r="AQ57" i="3" s="1"/>
  <c r="AP57" i="3" s="1"/>
  <c r="AO57" i="3" s="1"/>
  <c r="AN57" i="3" s="1"/>
  <c r="AM57" i="3" s="1"/>
  <c r="AL57" i="3" s="1"/>
  <c r="K143" i="3"/>
  <c r="AC143" i="3"/>
  <c r="AF143" i="3"/>
  <c r="R143" i="3"/>
  <c r="AC100" i="3"/>
  <c r="R100" i="3"/>
  <c r="J100" i="3"/>
  <c r="AF100" i="3"/>
  <c r="AT204" i="3"/>
  <c r="AS204" i="3" s="1"/>
  <c r="AR204" i="3" s="1"/>
  <c r="AQ204" i="3" s="1"/>
  <c r="AP204" i="3" s="1"/>
  <c r="AO204" i="3" s="1"/>
  <c r="AN204" i="3" s="1"/>
  <c r="AM204" i="3" s="1"/>
  <c r="AL204" i="3" s="1"/>
  <c r="AT281" i="3"/>
  <c r="AS281" i="3" s="1"/>
  <c r="AR281" i="3" s="1"/>
  <c r="AQ281" i="3" s="1"/>
  <c r="AP281" i="3" s="1"/>
  <c r="AO281" i="3" s="1"/>
  <c r="AN281" i="3" s="1"/>
  <c r="AM281" i="3" s="1"/>
  <c r="AL281" i="3" s="1"/>
  <c r="AT81" i="3"/>
  <c r="AS81" i="3"/>
  <c r="AR81" i="3" s="1"/>
  <c r="AQ81" i="3" s="1"/>
  <c r="AP81" i="3" s="1"/>
  <c r="AO81" i="3" s="1"/>
  <c r="AN81" i="3" s="1"/>
  <c r="AM81" i="3" s="1"/>
  <c r="AL81" i="3" s="1"/>
  <c r="AF277" i="3"/>
  <c r="K277" i="3"/>
  <c r="AC277" i="3"/>
  <c r="R277" i="3"/>
  <c r="AT58" i="3"/>
  <c r="AS58" i="3" s="1"/>
  <c r="AR58" i="3" s="1"/>
  <c r="AQ58" i="3" s="1"/>
  <c r="AP58" i="3" s="1"/>
  <c r="AO58" i="3" s="1"/>
  <c r="AN58" i="3" s="1"/>
  <c r="AM58" i="3" s="1"/>
  <c r="AL58" i="3" s="1"/>
  <c r="AJ176" i="3"/>
  <c r="AI176" i="3"/>
  <c r="AK176" i="3"/>
  <c r="AF173" i="3"/>
  <c r="AC173" i="3"/>
  <c r="K173" i="3"/>
  <c r="R173" i="3"/>
  <c r="AC50" i="3"/>
  <c r="I50" i="3"/>
  <c r="R50" i="3"/>
  <c r="AF50" i="3"/>
  <c r="AH199" i="3"/>
  <c r="AB199" i="3" s="1"/>
  <c r="AJ140" i="3"/>
  <c r="AI140" i="3"/>
  <c r="AH140" i="3" s="1"/>
  <c r="AK140" i="3"/>
  <c r="AS111" i="3"/>
  <c r="AR111" i="3" s="1"/>
  <c r="AQ111" i="3" s="1"/>
  <c r="AP111" i="3" s="1"/>
  <c r="AO111" i="3" s="1"/>
  <c r="AN111" i="3" s="1"/>
  <c r="AM111" i="3" s="1"/>
  <c r="AL111" i="3" s="1"/>
  <c r="AT111" i="3"/>
  <c r="AT100" i="3"/>
  <c r="AS100" i="3" s="1"/>
  <c r="AR100" i="3" s="1"/>
  <c r="AQ100" i="3" s="1"/>
  <c r="AP100" i="3" s="1"/>
  <c r="AO100" i="3" s="1"/>
  <c r="AN100" i="3" s="1"/>
  <c r="AM100" i="3" s="1"/>
  <c r="AL100" i="3" s="1"/>
  <c r="K204" i="3"/>
  <c r="R204" i="3"/>
  <c r="AC204" i="3"/>
  <c r="AF204" i="3"/>
  <c r="AK152" i="3"/>
  <c r="AJ152" i="3"/>
  <c r="AI152" i="3"/>
  <c r="AT29" i="3"/>
  <c r="AS29" i="3" s="1"/>
  <c r="AR29" i="3" s="1"/>
  <c r="AQ29" i="3"/>
  <c r="AP29" i="3" s="1"/>
  <c r="AO29" i="3" s="1"/>
  <c r="AN29" i="3" s="1"/>
  <c r="AM29" i="3" s="1"/>
  <c r="AL29" i="3" s="1"/>
  <c r="AC176" i="3"/>
  <c r="R176" i="3"/>
  <c r="AF176" i="3"/>
  <c r="K176" i="3"/>
  <c r="AC95" i="3"/>
  <c r="J95" i="3"/>
  <c r="R95" i="3"/>
  <c r="AF95" i="3"/>
  <c r="AB95" i="3"/>
  <c r="AT210" i="3"/>
  <c r="AS210" i="3" s="1"/>
  <c r="AR210" i="3" s="1"/>
  <c r="AQ210" i="3" s="1"/>
  <c r="AP210" i="3" s="1"/>
  <c r="AO210" i="3" s="1"/>
  <c r="AN210" i="3" s="1"/>
  <c r="AM210" i="3" s="1"/>
  <c r="AL210" i="3" s="1"/>
  <c r="AI145" i="3"/>
  <c r="AK145" i="3"/>
  <c r="AJ145" i="3"/>
  <c r="AF33" i="3"/>
  <c r="AC33" i="3"/>
  <c r="H33" i="3"/>
  <c r="R33" i="3"/>
  <c r="AT50" i="3"/>
  <c r="AS50" i="3"/>
  <c r="AR50" i="3" s="1"/>
  <c r="AQ50" i="3" s="1"/>
  <c r="AP50" i="3" s="1"/>
  <c r="AO50" i="3" s="1"/>
  <c r="AN50" i="3" s="1"/>
  <c r="AM50" i="3" s="1"/>
  <c r="AL50" i="3" s="1"/>
  <c r="AJ248" i="3"/>
  <c r="AK248" i="3"/>
  <c r="AI248" i="3"/>
  <c r="AT167" i="3"/>
  <c r="AS167" i="3"/>
  <c r="AR167" i="3" s="1"/>
  <c r="AQ167" i="3" s="1"/>
  <c r="AP167" i="3" s="1"/>
  <c r="AO167" i="3" s="1"/>
  <c r="AN167" i="3" s="1"/>
  <c r="AM167" i="3" s="1"/>
  <c r="AL167" i="3" s="1"/>
  <c r="AF248" i="3"/>
  <c r="R248" i="3"/>
  <c r="K248" i="3"/>
  <c r="AC248" i="3"/>
  <c r="AE24" i="3"/>
  <c r="AD24" i="3"/>
  <c r="AG24" i="3"/>
  <c r="AG142" i="3"/>
  <c r="AD233" i="3"/>
  <c r="AF62" i="3"/>
  <c r="I62" i="3"/>
  <c r="AC62" i="3"/>
  <c r="R62" i="3"/>
  <c r="AT104" i="3"/>
  <c r="AS104" i="3"/>
  <c r="AR104" i="3" s="1"/>
  <c r="AQ104" i="3" s="1"/>
  <c r="AP104" i="3" s="1"/>
  <c r="AO104" i="3" s="1"/>
  <c r="AN104" i="3" s="1"/>
  <c r="AM104" i="3" s="1"/>
  <c r="AL104" i="3" s="1"/>
  <c r="R57" i="3"/>
  <c r="AF57" i="3"/>
  <c r="AC57" i="3"/>
  <c r="I57" i="3"/>
  <c r="AK166" i="3"/>
  <c r="AI166" i="3"/>
  <c r="AH166" i="3" s="1"/>
  <c r="AJ166" i="3"/>
  <c r="AC47" i="3"/>
  <c r="I47" i="3"/>
  <c r="R47" i="3"/>
  <c r="AF47" i="3"/>
  <c r="R171" i="3"/>
  <c r="J171" i="3"/>
  <c r="AF171" i="3"/>
  <c r="AC171" i="3"/>
  <c r="R152" i="3"/>
  <c r="AF152" i="3"/>
  <c r="K152" i="3"/>
  <c r="AC152" i="3"/>
  <c r="AF29" i="3"/>
  <c r="R29" i="3"/>
  <c r="I29" i="3"/>
  <c r="AC29" i="3"/>
  <c r="AA95" i="3"/>
  <c r="AG95" i="3" s="1"/>
  <c r="AC210" i="3"/>
  <c r="R210" i="3"/>
  <c r="AK33" i="3"/>
  <c r="AI33" i="3"/>
  <c r="AJ33" i="3"/>
  <c r="AB239" i="3"/>
  <c r="AA136" i="3"/>
  <c r="AB136" i="3"/>
  <c r="AJ206" i="3"/>
  <c r="AK206" i="3"/>
  <c r="AI206" i="3"/>
  <c r="AH87" i="3"/>
  <c r="AA87" i="3" s="1"/>
  <c r="AH123" i="3"/>
  <c r="AH133" i="3"/>
  <c r="N305" i="3"/>
  <c r="N304" i="3"/>
  <c r="N301" i="3"/>
  <c r="AJ305" i="3"/>
  <c r="AI305" i="3"/>
  <c r="AH305" i="3" s="1"/>
  <c r="AB305" i="3" s="1"/>
  <c r="AK305" i="3"/>
  <c r="AI301" i="3"/>
  <c r="AJ301" i="3"/>
  <c r="AK301" i="3"/>
  <c r="K301" i="3"/>
  <c r="AC301" i="3"/>
  <c r="R301" i="3"/>
  <c r="AF301" i="3"/>
  <c r="AT304" i="3"/>
  <c r="AS304" i="3" s="1"/>
  <c r="AR304" i="3" s="1"/>
  <c r="AQ304" i="3" s="1"/>
  <c r="AP304" i="3" s="1"/>
  <c r="AO304" i="3" s="1"/>
  <c r="AN304" i="3" s="1"/>
  <c r="AM304" i="3" s="1"/>
  <c r="AL304" i="3" s="1"/>
  <c r="R305" i="3"/>
  <c r="K305" i="3"/>
  <c r="AC305" i="3"/>
  <c r="AB99" i="3"/>
  <c r="AK67" i="4"/>
  <c r="AE38" i="3"/>
  <c r="AG38" i="3"/>
  <c r="AJ67" i="4"/>
  <c r="AD76" i="3"/>
  <c r="AG76" i="3"/>
  <c r="AE239" i="3"/>
  <c r="O3" i="5"/>
  <c r="O2" i="5"/>
  <c r="O1" i="5"/>
  <c r="O4" i="5"/>
  <c r="O6" i="5"/>
  <c r="O5" i="5"/>
  <c r="AA164" i="3"/>
  <c r="AG164" i="3" s="1"/>
  <c r="AA271" i="3"/>
  <c r="AD271" i="3" s="1"/>
  <c r="AA165" i="3"/>
  <c r="AG165" i="3" s="1"/>
  <c r="AE124" i="3"/>
  <c r="AG124" i="3"/>
  <c r="AE22" i="3"/>
  <c r="AD22" i="3"/>
  <c r="AA273" i="3"/>
  <c r="AG273" i="3" s="1"/>
  <c r="AJ117" i="4"/>
  <c r="AK102" i="4"/>
  <c r="AJ102" i="4"/>
  <c r="AM102" i="4"/>
  <c r="AG21" i="3"/>
  <c r="AM117" i="4"/>
  <c r="AE129" i="3"/>
  <c r="AG129" i="3"/>
  <c r="AD129" i="3"/>
  <c r="AJ194" i="4"/>
  <c r="AM194" i="4"/>
  <c r="AK194" i="4"/>
  <c r="O306" i="6"/>
  <c r="S303" i="2"/>
  <c r="W303" i="2"/>
  <c r="K303" i="2"/>
  <c r="N306" i="3"/>
  <c r="AT306" i="3"/>
  <c r="AS306" i="3" s="1"/>
  <c r="AR306" i="3" s="1"/>
  <c r="AQ306" i="3" s="1"/>
  <c r="AP306" i="3" s="1"/>
  <c r="AO306" i="3" s="1"/>
  <c r="AN306" i="3" s="1"/>
  <c r="AM306" i="3" s="1"/>
  <c r="AL306" i="3" s="1"/>
  <c r="K306" i="3"/>
  <c r="AC306" i="3"/>
  <c r="R306" i="3"/>
  <c r="AA151" i="3"/>
  <c r="AG151" i="3" s="1"/>
  <c r="AB64" i="3"/>
  <c r="AM258" i="4"/>
  <c r="AJ258" i="4"/>
  <c r="AK286" i="4"/>
  <c r="AE142" i="3"/>
  <c r="AM286" i="4"/>
  <c r="AJ118" i="4"/>
  <c r="AK118" i="4"/>
  <c r="AM118" i="4"/>
  <c r="AA135" i="3"/>
  <c r="AD135" i="3" s="1"/>
  <c r="AG256" i="3"/>
  <c r="AE256" i="3"/>
  <c r="AD256" i="3"/>
  <c r="AM188" i="4"/>
  <c r="AJ188" i="4"/>
  <c r="AK188" i="4"/>
  <c r="AM190" i="4"/>
  <c r="AJ190" i="4"/>
  <c r="AK190" i="4"/>
  <c r="AM184" i="4"/>
  <c r="AJ184" i="4"/>
  <c r="AK184" i="4"/>
  <c r="AK169" i="4"/>
  <c r="AJ169" i="4"/>
  <c r="AM169" i="4"/>
  <c r="AG45" i="3"/>
  <c r="AE45" i="3"/>
  <c r="AD45" i="3"/>
  <c r="AD131" i="3"/>
  <c r="AG131" i="3"/>
  <c r="AM220" i="4"/>
  <c r="AJ220" i="4"/>
  <c r="AK220" i="4"/>
  <c r="AD85" i="3"/>
  <c r="AG85" i="3"/>
  <c r="AJ204" i="4"/>
  <c r="AK204" i="4"/>
  <c r="AM204" i="4"/>
  <c r="AG201" i="3"/>
  <c r="AM59" i="4"/>
  <c r="AK59" i="4"/>
  <c r="AJ59" i="4"/>
  <c r="AM256" i="4"/>
  <c r="AK256" i="4"/>
  <c r="AJ256" i="4"/>
  <c r="AK74" i="3"/>
  <c r="AI74" i="3"/>
  <c r="AJ74" i="3"/>
  <c r="AJ243" i="3"/>
  <c r="AI243" i="3"/>
  <c r="AH243" i="3" s="1"/>
  <c r="AK243" i="3"/>
  <c r="AC92" i="3"/>
  <c r="I92" i="3"/>
  <c r="AB92" i="3"/>
  <c r="AE92" i="3"/>
  <c r="AG92" i="3"/>
  <c r="AD92" i="3"/>
  <c r="R92" i="3"/>
  <c r="AF92" i="3"/>
  <c r="K234" i="3"/>
  <c r="AC234" i="3"/>
  <c r="AF234" i="3"/>
  <c r="R234" i="3"/>
  <c r="AB234" i="3"/>
  <c r="AE234" i="3"/>
  <c r="AD234" i="3"/>
  <c r="AG234" i="3"/>
  <c r="AF278" i="3"/>
  <c r="K278" i="3"/>
  <c r="AC278" i="3"/>
  <c r="R278" i="3"/>
  <c r="AB278" i="3"/>
  <c r="AF84" i="3"/>
  <c r="I84" i="3"/>
  <c r="AC84" i="3"/>
  <c r="R84" i="3"/>
  <c r="AD84" i="3"/>
  <c r="AG84" i="3"/>
  <c r="AE84" i="3"/>
  <c r="AT291" i="3"/>
  <c r="AS291" i="3" s="1"/>
  <c r="AR291" i="3" s="1"/>
  <c r="AQ291" i="3" s="1"/>
  <c r="AP291" i="3" s="1"/>
  <c r="AO291" i="3" s="1"/>
  <c r="AN291" i="3" s="1"/>
  <c r="AM291" i="3" s="1"/>
  <c r="AL291" i="3" s="1"/>
  <c r="K165" i="3"/>
  <c r="R165" i="3"/>
  <c r="AC165" i="3"/>
  <c r="AF165" i="3"/>
  <c r="AB165" i="3"/>
  <c r="K242" i="3"/>
  <c r="AB242" i="3"/>
  <c r="AC242" i="3"/>
  <c r="AF242" i="3"/>
  <c r="R242" i="3"/>
  <c r="R203" i="3"/>
  <c r="AF203" i="3"/>
  <c r="K203" i="3"/>
  <c r="AC203" i="3"/>
  <c r="AA161" i="3"/>
  <c r="AD161" i="3" s="1"/>
  <c r="AH221" i="3"/>
  <c r="AA221" i="3" s="1"/>
  <c r="AH175" i="3"/>
  <c r="AH280" i="3"/>
  <c r="AB280" i="3" s="1"/>
  <c r="AH231" i="3"/>
  <c r="AA231" i="3" s="1"/>
  <c r="AH97" i="3"/>
  <c r="K192" i="3"/>
  <c r="AC192" i="3"/>
  <c r="R192" i="3"/>
  <c r="AF192" i="3"/>
  <c r="AB192" i="3"/>
  <c r="AE192" i="3"/>
  <c r="AD192" i="3"/>
  <c r="AC41" i="3"/>
  <c r="I41" i="3"/>
  <c r="AF41" i="3"/>
  <c r="R41" i="3"/>
  <c r="J174" i="3"/>
  <c r="AC174" i="3"/>
  <c r="R174" i="3"/>
  <c r="AF174" i="3"/>
  <c r="AB174" i="3"/>
  <c r="AD174" i="3"/>
  <c r="AF133" i="3"/>
  <c r="K133" i="3"/>
  <c r="AC133" i="3"/>
  <c r="R133" i="3"/>
  <c r="AG264" i="3"/>
  <c r="AE264" i="3"/>
  <c r="AD264" i="3"/>
  <c r="AF262" i="3"/>
  <c r="AB262" i="3"/>
  <c r="K262" i="3"/>
  <c r="AC262" i="3"/>
  <c r="R262" i="3"/>
  <c r="AG262" i="3"/>
  <c r="AE262" i="3"/>
  <c r="AD262" i="3"/>
  <c r="AF161" i="3"/>
  <c r="R161" i="3"/>
  <c r="K161" i="3"/>
  <c r="AC161" i="3"/>
  <c r="AB161" i="3"/>
  <c r="AT294" i="3"/>
  <c r="AS294" i="3" s="1"/>
  <c r="AR294" i="3" s="1"/>
  <c r="AQ294" i="3" s="1"/>
  <c r="AP294" i="3" s="1"/>
  <c r="AO294" i="3" s="1"/>
  <c r="AN294" i="3" s="1"/>
  <c r="AM294" i="3" s="1"/>
  <c r="AL294" i="3" s="1"/>
  <c r="AF159" i="3"/>
  <c r="AC159" i="3"/>
  <c r="K159" i="3"/>
  <c r="R159" i="3"/>
  <c r="AG159" i="3"/>
  <c r="AB159" i="3"/>
  <c r="AD159" i="3"/>
  <c r="AE159" i="3"/>
  <c r="K244" i="3"/>
  <c r="AC244" i="3"/>
  <c r="AF244" i="3"/>
  <c r="R244" i="3"/>
  <c r="AB244" i="3"/>
  <c r="R270" i="3"/>
  <c r="AB270" i="3"/>
  <c r="K270" i="3"/>
  <c r="AF270" i="3"/>
  <c r="AE270" i="3"/>
  <c r="AG270" i="3"/>
  <c r="AC270" i="3"/>
  <c r="AD270" i="3"/>
  <c r="AE139" i="3"/>
  <c r="AG139" i="3"/>
  <c r="AD139" i="3"/>
  <c r="AB228" i="3"/>
  <c r="AA228" i="3"/>
  <c r="AA109" i="3"/>
  <c r="AB109" i="3"/>
  <c r="AA178" i="3"/>
  <c r="AB178" i="3"/>
  <c r="AK191" i="3"/>
  <c r="AI191" i="3"/>
  <c r="AJ191" i="3"/>
  <c r="AB65" i="3"/>
  <c r="AA65" i="3"/>
  <c r="AA287" i="3"/>
  <c r="AB287" i="3"/>
  <c r="R81" i="3"/>
  <c r="AC81" i="3"/>
  <c r="AF81" i="3"/>
  <c r="I81" i="3"/>
  <c r="AG192" i="3"/>
  <c r="K215" i="3"/>
  <c r="AC215" i="3"/>
  <c r="AF215" i="3"/>
  <c r="R215" i="3"/>
  <c r="AE215" i="3"/>
  <c r="AG215" i="3"/>
  <c r="AB215" i="3"/>
  <c r="AD215" i="3"/>
  <c r="K273" i="3"/>
  <c r="AC273" i="3"/>
  <c r="R273" i="3"/>
  <c r="AF273" i="3"/>
  <c r="AB273" i="3"/>
  <c r="AF280" i="3"/>
  <c r="R280" i="3"/>
  <c r="K280" i="3"/>
  <c r="AC280" i="3"/>
  <c r="K146" i="3"/>
  <c r="AC146" i="3"/>
  <c r="AF146" i="3"/>
  <c r="R146" i="3"/>
  <c r="AB146" i="3"/>
  <c r="K209" i="3"/>
  <c r="AC209" i="3"/>
  <c r="R209" i="3"/>
  <c r="AF209" i="3"/>
  <c r="AB209" i="3"/>
  <c r="AB205" i="3"/>
  <c r="AC205" i="3"/>
  <c r="AG205" i="3"/>
  <c r="AF205" i="3"/>
  <c r="K205" i="3"/>
  <c r="R205" i="3"/>
  <c r="AD218" i="3"/>
  <c r="AG218" i="3"/>
  <c r="AE218" i="3"/>
  <c r="R170" i="3"/>
  <c r="AF170" i="3"/>
  <c r="K170" i="3"/>
  <c r="AC170" i="3"/>
  <c r="AB170" i="3"/>
  <c r="AE170" i="3"/>
  <c r="AG170" i="3"/>
  <c r="AD170" i="3"/>
  <c r="R226" i="3"/>
  <c r="AB226" i="3"/>
  <c r="K226" i="3"/>
  <c r="AC226" i="3"/>
  <c r="AF226" i="3"/>
  <c r="K194" i="3"/>
  <c r="AC194" i="3"/>
  <c r="R194" i="3"/>
  <c r="AF194" i="3"/>
  <c r="AE194" i="3"/>
  <c r="AD194" i="3"/>
  <c r="AG194" i="3"/>
  <c r="AB30" i="3"/>
  <c r="AA30" i="3"/>
  <c r="AD224" i="3"/>
  <c r="AE224" i="3"/>
  <c r="K224" i="3"/>
  <c r="R224" i="3"/>
  <c r="AF224" i="3"/>
  <c r="AG224" i="3"/>
  <c r="AC224" i="3"/>
  <c r="AB224" i="3"/>
  <c r="AF284" i="3"/>
  <c r="R284" i="3"/>
  <c r="K284" i="3"/>
  <c r="AC284" i="3"/>
  <c r="AF138" i="3"/>
  <c r="AC138" i="3"/>
  <c r="R138" i="3"/>
  <c r="K138" i="3"/>
  <c r="AB138" i="3"/>
  <c r="AD138" i="3"/>
  <c r="AE138" i="3"/>
  <c r="AG138" i="3"/>
  <c r="K245" i="3"/>
  <c r="AC245" i="3"/>
  <c r="AF245" i="3"/>
  <c r="R245" i="3"/>
  <c r="AA280" i="3"/>
  <c r="AD280" i="3" s="1"/>
  <c r="AC169" i="3"/>
  <c r="R169" i="3"/>
  <c r="AF169" i="3"/>
  <c r="K169" i="3"/>
  <c r="AB169" i="3"/>
  <c r="AG169" i="3"/>
  <c r="AD169" i="3"/>
  <c r="AE169" i="3"/>
  <c r="K211" i="3"/>
  <c r="AC211" i="3"/>
  <c r="R211" i="3"/>
  <c r="AF211" i="3"/>
  <c r="AE211" i="3"/>
  <c r="AB211" i="3"/>
  <c r="AD211" i="3"/>
  <c r="AG211" i="3"/>
  <c r="K269" i="3"/>
  <c r="AC269" i="3"/>
  <c r="AF269" i="3"/>
  <c r="R269" i="3"/>
  <c r="AB269" i="3"/>
  <c r="AE269" i="3"/>
  <c r="R246" i="3"/>
  <c r="AF246" i="3"/>
  <c r="K246" i="3"/>
  <c r="AC246" i="3"/>
  <c r="H23" i="3"/>
  <c r="R23" i="3"/>
  <c r="AE23" i="3"/>
  <c r="AB23" i="3"/>
  <c r="AD23" i="3"/>
  <c r="AG23" i="3"/>
  <c r="AC23" i="3"/>
  <c r="AF23" i="3"/>
  <c r="AF253" i="3"/>
  <c r="K253" i="3"/>
  <c r="AC253" i="3"/>
  <c r="R253" i="3"/>
  <c r="AB253" i="3"/>
  <c r="AC112" i="3"/>
  <c r="I112" i="3"/>
  <c r="R112" i="3"/>
  <c r="AF112" i="3"/>
  <c r="AB112" i="3"/>
  <c r="AE112" i="3"/>
  <c r="AG112" i="3"/>
  <c r="AD112" i="3"/>
  <c r="AC251" i="3"/>
  <c r="R251" i="3"/>
  <c r="K251" i="3"/>
  <c r="AF251" i="3"/>
  <c r="AB251" i="3"/>
  <c r="AG64" i="3"/>
  <c r="AD64" i="3"/>
  <c r="AG107" i="3"/>
  <c r="AD107" i="3"/>
  <c r="AE107" i="3"/>
  <c r="AK213" i="3"/>
  <c r="AJ213" i="3"/>
  <c r="AI213" i="3"/>
  <c r="AE64" i="3"/>
  <c r="AH275" i="3"/>
  <c r="AE99" i="3"/>
  <c r="AG99" i="3"/>
  <c r="AD99" i="3"/>
  <c r="AC156" i="3"/>
  <c r="R156" i="3"/>
  <c r="AF156" i="3"/>
  <c r="K156" i="3"/>
  <c r="R222" i="3"/>
  <c r="AB222" i="3"/>
  <c r="K222" i="3"/>
  <c r="AC222" i="3"/>
  <c r="AF222" i="3"/>
  <c r="AG222" i="3"/>
  <c r="AE222" i="3"/>
  <c r="R261" i="3"/>
  <c r="K261" i="3"/>
  <c r="AC261" i="3"/>
  <c r="AF261" i="3"/>
  <c r="AB261" i="3"/>
  <c r="AE261" i="3"/>
  <c r="AD261" i="3"/>
  <c r="AG261" i="3"/>
  <c r="AF135" i="3"/>
  <c r="K135" i="3"/>
  <c r="AC135" i="3"/>
  <c r="R135" i="3"/>
  <c r="AB135" i="3"/>
  <c r="K274" i="3"/>
  <c r="AC274" i="3"/>
  <c r="R274" i="3"/>
  <c r="AF274" i="3"/>
  <c r="AE274" i="3"/>
  <c r="AB274" i="3"/>
  <c r="AG274" i="3"/>
  <c r="AD274" i="3"/>
  <c r="R190" i="3"/>
  <c r="I190" i="3"/>
  <c r="AC190" i="3"/>
  <c r="AF190" i="3"/>
  <c r="AB190" i="3"/>
  <c r="AD190" i="3"/>
  <c r="AE190" i="3"/>
  <c r="AG190" i="3"/>
  <c r="K183" i="3"/>
  <c r="AC183" i="3"/>
  <c r="R183" i="3"/>
  <c r="AF183" i="3"/>
  <c r="AE183" i="3"/>
  <c r="AG183" i="3"/>
  <c r="AB183" i="3"/>
  <c r="AD183" i="3"/>
  <c r="AC54" i="3"/>
  <c r="AE54" i="3"/>
  <c r="AG54" i="3"/>
  <c r="I54" i="3"/>
  <c r="AF54" i="3"/>
  <c r="AD54" i="3"/>
  <c r="R54" i="3"/>
  <c r="AB54" i="3"/>
  <c r="AA251" i="3"/>
  <c r="AE251" i="3" s="1"/>
  <c r="AH255" i="3"/>
  <c r="AB255" i="3" s="1"/>
  <c r="AB75" i="3"/>
  <c r="AA75" i="3"/>
  <c r="AB194" i="3"/>
  <c r="AA244" i="3"/>
  <c r="AG244" i="3" s="1"/>
  <c r="AC249" i="3"/>
  <c r="AF249" i="3"/>
  <c r="R249" i="3"/>
  <c r="K249" i="3"/>
  <c r="AB249" i="3"/>
  <c r="AE249" i="3"/>
  <c r="AG249" i="3"/>
  <c r="AF163" i="3"/>
  <c r="AC163" i="3"/>
  <c r="K163" i="3"/>
  <c r="R163" i="3"/>
  <c r="AD163" i="3"/>
  <c r="AB163" i="3"/>
  <c r="AG163" i="3"/>
  <c r="I73" i="3"/>
  <c r="AF73" i="3"/>
  <c r="R73" i="3"/>
  <c r="AC73" i="3"/>
  <c r="AB73" i="3"/>
  <c r="AD73" i="3"/>
  <c r="AG73" i="3"/>
  <c r="AF200" i="3"/>
  <c r="K200" i="3"/>
  <c r="AC200" i="3"/>
  <c r="R200" i="3"/>
  <c r="AG200" i="3"/>
  <c r="AB200" i="3"/>
  <c r="AE200" i="3"/>
  <c r="AD200" i="3"/>
  <c r="K187" i="3"/>
  <c r="AC187" i="3"/>
  <c r="R187" i="3"/>
  <c r="AF187" i="3"/>
  <c r="AG187" i="3"/>
  <c r="AD187" i="3"/>
  <c r="AB187" i="3"/>
  <c r="AC151" i="3"/>
  <c r="AF151" i="3"/>
  <c r="R151" i="3"/>
  <c r="K151" i="3"/>
  <c r="AB151" i="3"/>
  <c r="AF230" i="3"/>
  <c r="K230" i="3"/>
  <c r="AC230" i="3"/>
  <c r="R230" i="3"/>
  <c r="AE230" i="3"/>
  <c r="AG230" i="3"/>
  <c r="AD230" i="3"/>
  <c r="AB230" i="3"/>
  <c r="K255" i="3"/>
  <c r="AC255" i="3"/>
  <c r="R255" i="3"/>
  <c r="AF255" i="3"/>
  <c r="AF208" i="3"/>
  <c r="K208" i="3"/>
  <c r="AC208" i="3"/>
  <c r="R208" i="3"/>
  <c r="AB208" i="3"/>
  <c r="AD208" i="3"/>
  <c r="AG208" i="3"/>
  <c r="AE208" i="3"/>
  <c r="AF217" i="3"/>
  <c r="K217" i="3"/>
  <c r="AC217" i="3"/>
  <c r="R217" i="3"/>
  <c r="AD217" i="3"/>
  <c r="AB217" i="3"/>
  <c r="AG217" i="3"/>
  <c r="AF260" i="3"/>
  <c r="AC260" i="3"/>
  <c r="R260" i="3"/>
  <c r="K260" i="3"/>
  <c r="AB260" i="3"/>
  <c r="AD260" i="3"/>
  <c r="AE260" i="3"/>
  <c r="AG260" i="3"/>
  <c r="AA177" i="3"/>
  <c r="AB177" i="3"/>
  <c r="AD118" i="3"/>
  <c r="AG118" i="3"/>
  <c r="AE118" i="3"/>
  <c r="AB162" i="3"/>
  <c r="AA162" i="3"/>
  <c r="AA286" i="3"/>
  <c r="AB286" i="3"/>
  <c r="AA53" i="3"/>
  <c r="AB53" i="3"/>
  <c r="AB289" i="3"/>
  <c r="AA289" i="3"/>
  <c r="AD249" i="3"/>
  <c r="AE163" i="3"/>
  <c r="R241" i="3"/>
  <c r="K241" i="3"/>
  <c r="AC241" i="3"/>
  <c r="AF241" i="3"/>
  <c r="AE241" i="3"/>
  <c r="AB241" i="3"/>
  <c r="AG241" i="3"/>
  <c r="AD241" i="3"/>
  <c r="AE73" i="3"/>
  <c r="AF271" i="3"/>
  <c r="K271" i="3"/>
  <c r="AC271" i="3"/>
  <c r="R271" i="3"/>
  <c r="AB271" i="3"/>
  <c r="AE271" i="3"/>
  <c r="AE187" i="3"/>
  <c r="K225" i="3"/>
  <c r="AF225" i="3"/>
  <c r="AC225" i="3"/>
  <c r="R225" i="3"/>
  <c r="AG225" i="3"/>
  <c r="AB225" i="3"/>
  <c r="K285" i="3"/>
  <c r="AC285" i="3"/>
  <c r="AF285" i="3"/>
  <c r="R285" i="3"/>
  <c r="AG285" i="3"/>
  <c r="AB285" i="3"/>
  <c r="AF87" i="3"/>
  <c r="AC87" i="3"/>
  <c r="J87" i="3"/>
  <c r="R87" i="3"/>
  <c r="AD214" i="3"/>
  <c r="AG214" i="3"/>
  <c r="AE214" i="3"/>
  <c r="AF283" i="3"/>
  <c r="R283" i="3"/>
  <c r="K283" i="3"/>
  <c r="AC283" i="3"/>
  <c r="AB283" i="3"/>
  <c r="AE217" i="3"/>
  <c r="AH41" i="3"/>
  <c r="AA41" i="3" s="1"/>
  <c r="R279" i="3"/>
  <c r="K279" i="3"/>
  <c r="AC279" i="3"/>
  <c r="AF279" i="3"/>
  <c r="R186" i="3"/>
  <c r="AF186" i="3"/>
  <c r="K186" i="3"/>
  <c r="AC186" i="3"/>
  <c r="AB186" i="3"/>
  <c r="AD186" i="3"/>
  <c r="AE186" i="3"/>
  <c r="AG186" i="3"/>
  <c r="K172" i="3"/>
  <c r="AC172" i="3"/>
  <c r="R172" i="3"/>
  <c r="AF172" i="3"/>
  <c r="AB172" i="3"/>
  <c r="AG172" i="3"/>
  <c r="AD172" i="3"/>
  <c r="AE172" i="3"/>
  <c r="R268" i="3"/>
  <c r="K268" i="3"/>
  <c r="AC268" i="3"/>
  <c r="AF268" i="3"/>
  <c r="AF88" i="3"/>
  <c r="J88" i="3"/>
  <c r="AC88" i="3"/>
  <c r="R88" i="3"/>
  <c r="AD88" i="3"/>
  <c r="AG88" i="3"/>
  <c r="AE88" i="3"/>
  <c r="AB88" i="3"/>
  <c r="AF193" i="3"/>
  <c r="K193" i="3"/>
  <c r="AC193" i="3"/>
  <c r="R193" i="3"/>
  <c r="AB193" i="3"/>
  <c r="AF291" i="3"/>
  <c r="R291" i="3"/>
  <c r="AC291" i="3"/>
  <c r="K291" i="3"/>
  <c r="AE257" i="3"/>
  <c r="AD257" i="3"/>
  <c r="AG257" i="3"/>
  <c r="K221" i="3"/>
  <c r="AF221" i="3"/>
  <c r="AC221" i="3"/>
  <c r="R221" i="3"/>
  <c r="AF56" i="3"/>
  <c r="I56" i="3"/>
  <c r="R56" i="3"/>
  <c r="AC56" i="3"/>
  <c r="AF231" i="3"/>
  <c r="R231" i="3"/>
  <c r="K231" i="3"/>
  <c r="AC231" i="3"/>
  <c r="AC265" i="3"/>
  <c r="R265" i="3"/>
  <c r="AF265" i="3"/>
  <c r="K265" i="3"/>
  <c r="AB265" i="3"/>
  <c r="AA148" i="3"/>
  <c r="AB148" i="3"/>
  <c r="AG195" i="3"/>
  <c r="AD195" i="3"/>
  <c r="AE195" i="3"/>
  <c r="AE144" i="3"/>
  <c r="AG144" i="3"/>
  <c r="AD144" i="3"/>
  <c r="AH279" i="3"/>
  <c r="AA279" i="3" s="1"/>
  <c r="AD279" i="3" s="1"/>
  <c r="AJ114" i="3"/>
  <c r="AI114" i="3"/>
  <c r="AK114" i="3"/>
  <c r="AI122" i="3"/>
  <c r="AH122" i="3" s="1"/>
  <c r="AJ122" i="3"/>
  <c r="AK122" i="3"/>
  <c r="C16" i="3"/>
  <c r="D18" i="3" s="1"/>
  <c r="N292" i="3"/>
  <c r="N299" i="3"/>
  <c r="N290" i="3"/>
  <c r="N298" i="3"/>
  <c r="N303" i="3"/>
  <c r="N288" i="3"/>
  <c r="N297" i="3"/>
  <c r="N302" i="3"/>
  <c r="N295" i="3"/>
  <c r="N300" i="3"/>
  <c r="N151" i="3"/>
  <c r="N240" i="3"/>
  <c r="N287" i="3"/>
  <c r="N191" i="3"/>
  <c r="N155" i="3"/>
  <c r="N206" i="3"/>
  <c r="N147" i="3"/>
  <c r="N285" i="3"/>
  <c r="N196" i="3"/>
  <c r="N232" i="3"/>
  <c r="N263" i="3"/>
  <c r="N167" i="3"/>
  <c r="N188" i="3"/>
  <c r="N239" i="3"/>
  <c r="N173" i="3"/>
  <c r="N221" i="3"/>
  <c r="N271" i="3"/>
  <c r="N176" i="3"/>
  <c r="N201" i="3"/>
  <c r="N256" i="3"/>
  <c r="N174" i="3"/>
  <c r="N165" i="3"/>
  <c r="N175" i="3"/>
  <c r="N177" i="3"/>
  <c r="N192" i="3"/>
  <c r="N223" i="3"/>
  <c r="N158" i="3"/>
  <c r="N203" i="3"/>
  <c r="N266" i="3"/>
  <c r="N144" i="3"/>
  <c r="N296" i="3"/>
  <c r="N276" i="3"/>
  <c r="N251" i="3"/>
  <c r="N198" i="3"/>
  <c r="N172" i="3"/>
  <c r="N260" i="3"/>
  <c r="N249" i="3"/>
  <c r="N229" i="3"/>
  <c r="N282" i="3"/>
  <c r="N143" i="3"/>
  <c r="N274" i="3"/>
  <c r="N145" i="3"/>
  <c r="C15" i="3"/>
  <c r="C18" i="3" s="1"/>
  <c r="N183" i="3"/>
  <c r="N247" i="3"/>
  <c r="N219" i="3"/>
  <c r="N149" i="3"/>
  <c r="N202" i="3"/>
  <c r="N230" i="3"/>
  <c r="N195" i="3"/>
  <c r="N273" i="3"/>
  <c r="N194" i="3"/>
  <c r="N268" i="3"/>
  <c r="N265" i="3"/>
  <c r="N243" i="3"/>
  <c r="N187" i="3"/>
  <c r="N142" i="3"/>
  <c r="N211" i="3"/>
  <c r="N163" i="3"/>
  <c r="N157" i="3"/>
  <c r="N294" i="3"/>
  <c r="N259" i="3"/>
  <c r="N226" i="3"/>
  <c r="N193" i="3"/>
  <c r="N138" i="3"/>
  <c r="N253" i="3"/>
  <c r="N186" i="3"/>
  <c r="N159" i="3"/>
  <c r="N254" i="3"/>
  <c r="N171" i="3"/>
  <c r="N146" i="3"/>
  <c r="N237" i="3"/>
  <c r="N135" i="3"/>
  <c r="N152" i="3"/>
  <c r="N270" i="3"/>
  <c r="N262" i="3"/>
  <c r="N267" i="3"/>
  <c r="N227" i="3"/>
  <c r="N166" i="3"/>
  <c r="N141" i="3"/>
  <c r="N235" i="3"/>
  <c r="N210" i="3"/>
  <c r="N154" i="3"/>
  <c r="N170" i="3"/>
  <c r="N209" i="3"/>
  <c r="N213" i="3"/>
  <c r="N264" i="3"/>
  <c r="N233" i="3"/>
  <c r="N216" i="3"/>
  <c r="N284" i="3"/>
  <c r="N217" i="3"/>
  <c r="N280" i="3"/>
  <c r="N286" i="3"/>
  <c r="N231" i="3"/>
  <c r="N130" i="3"/>
  <c r="N224" i="3"/>
  <c r="N214" i="3"/>
  <c r="N255" i="3"/>
  <c r="N132" i="3"/>
  <c r="N277" i="3"/>
  <c r="N204" i="3"/>
  <c r="N184" i="3"/>
  <c r="N139" i="3"/>
  <c r="N218" i="3"/>
  <c r="N156" i="3"/>
  <c r="N278" i="3"/>
  <c r="N272" i="3"/>
  <c r="N236" i="3"/>
  <c r="N222" i="3"/>
  <c r="N189" i="3"/>
  <c r="N245" i="3"/>
  <c r="N289" i="3"/>
  <c r="N279" i="3"/>
  <c r="N160" i="3"/>
  <c r="N248" i="3"/>
  <c r="N162" i="3"/>
  <c r="N225" i="3"/>
  <c r="N212" i="3"/>
  <c r="N179" i="3"/>
  <c r="N185" i="3"/>
  <c r="N190" i="3"/>
  <c r="N207" i="3"/>
  <c r="N291" i="3"/>
  <c r="N168" i="3"/>
  <c r="N234" i="3"/>
  <c r="N199" i="3"/>
  <c r="N200" i="3"/>
  <c r="N281" i="3"/>
  <c r="N258" i="3"/>
  <c r="N250" i="3"/>
  <c r="N275" i="3"/>
  <c r="N150" i="3"/>
  <c r="N228" i="3"/>
  <c r="N140" i="3"/>
  <c r="N242" i="3"/>
  <c r="N137" i="3"/>
  <c r="N133" i="3"/>
  <c r="N153" i="3"/>
  <c r="N261" i="3"/>
  <c r="N161" i="3"/>
  <c r="N182" i="3"/>
  <c r="N129" i="3"/>
  <c r="N220" i="3"/>
  <c r="N131" i="3"/>
  <c r="N136" i="3"/>
  <c r="N283" i="3"/>
  <c r="N246" i="3"/>
  <c r="N252" i="3"/>
  <c r="N269" i="3"/>
  <c r="N205" i="3"/>
  <c r="N215" i="3"/>
  <c r="N180" i="3"/>
  <c r="N164" i="3"/>
  <c r="N169" i="3"/>
  <c r="N241" i="3"/>
  <c r="N178" i="3"/>
  <c r="N244" i="3"/>
  <c r="N257" i="3"/>
  <c r="N134" i="3"/>
  <c r="N208" i="3"/>
  <c r="N181" i="3"/>
  <c r="N238" i="3"/>
  <c r="N148" i="3"/>
  <c r="N197" i="3"/>
  <c r="K297" i="3"/>
  <c r="AC297" i="3"/>
  <c r="R297" i="3"/>
  <c r="AS302" i="3"/>
  <c r="AR302" i="3" s="1"/>
  <c r="AQ302" i="3" s="1"/>
  <c r="AP302" i="3" s="1"/>
  <c r="AO302" i="3" s="1"/>
  <c r="AN302" i="3" s="1"/>
  <c r="AM302" i="3" s="1"/>
  <c r="AL302" i="3" s="1"/>
  <c r="AT302" i="3"/>
  <c r="AC292" i="3"/>
  <c r="R292" i="3"/>
  <c r="K292" i="3"/>
  <c r="AT288" i="3"/>
  <c r="AS288" i="3" s="1"/>
  <c r="AR288" i="3" s="1"/>
  <c r="AQ288" i="3" s="1"/>
  <c r="AP288" i="3" s="1"/>
  <c r="AO288" i="3" s="1"/>
  <c r="AN288" i="3" s="1"/>
  <c r="AM288" i="3" s="1"/>
  <c r="AL288" i="3" s="1"/>
  <c r="K302" i="3"/>
  <c r="AC302" i="3"/>
  <c r="R302" i="3"/>
  <c r="K288" i="3"/>
  <c r="AC288" i="3"/>
  <c r="R288" i="3"/>
  <c r="K299" i="3"/>
  <c r="R299" i="3"/>
  <c r="AF299" i="3"/>
  <c r="AC299" i="3"/>
  <c r="AT292" i="3"/>
  <c r="AS292" i="3" s="1"/>
  <c r="AR292" i="3" s="1"/>
  <c r="AQ292" i="3" s="1"/>
  <c r="AP292" i="3" s="1"/>
  <c r="AO292" i="3" s="1"/>
  <c r="AN292" i="3" s="1"/>
  <c r="AM292" i="3" s="1"/>
  <c r="AL292" i="3" s="1"/>
  <c r="AT290" i="3"/>
  <c r="AS290" i="3" s="1"/>
  <c r="AR290" i="3" s="1"/>
  <c r="AQ290" i="3" s="1"/>
  <c r="AP290" i="3" s="1"/>
  <c r="AO290" i="3" s="1"/>
  <c r="AN290" i="3" s="1"/>
  <c r="AM290" i="3" s="1"/>
  <c r="AL290" i="3" s="1"/>
  <c r="AT298" i="3"/>
  <c r="AS298" i="3" s="1"/>
  <c r="AR298" i="3" s="1"/>
  <c r="AQ298" i="3" s="1"/>
  <c r="AP298" i="3" s="1"/>
  <c r="AO298" i="3" s="1"/>
  <c r="AN298" i="3" s="1"/>
  <c r="AM298" i="3" s="1"/>
  <c r="AL298" i="3" s="1"/>
  <c r="AF297" i="3"/>
  <c r="AT299" i="3"/>
  <c r="AS299" i="3" s="1"/>
  <c r="AR299" i="3" s="1"/>
  <c r="AQ299" i="3" s="1"/>
  <c r="AP299" i="3" s="1"/>
  <c r="AO299" i="3" s="1"/>
  <c r="AN299" i="3" s="1"/>
  <c r="AM299" i="3" s="1"/>
  <c r="AL299" i="3" s="1"/>
  <c r="R300" i="3"/>
  <c r="AF300" i="3"/>
  <c r="K300" i="3"/>
  <c r="AC300" i="3"/>
  <c r="AT303" i="3"/>
  <c r="AS303" i="3" s="1"/>
  <c r="AR303" i="3" s="1"/>
  <c r="AQ303" i="3" s="1"/>
  <c r="AP303" i="3" s="1"/>
  <c r="AO303" i="3" s="1"/>
  <c r="AN303" i="3" s="1"/>
  <c r="AM303" i="3" s="1"/>
  <c r="AL303" i="3" s="1"/>
  <c r="AF292" i="3"/>
  <c r="R295" i="3"/>
  <c r="AF295" i="3"/>
  <c r="K295" i="3"/>
  <c r="AC295" i="3"/>
  <c r="AT300" i="3"/>
  <c r="AS300" i="3" s="1"/>
  <c r="AR300" i="3" s="1"/>
  <c r="AQ300" i="3" s="1"/>
  <c r="AP300" i="3" s="1"/>
  <c r="AO300" i="3" s="1"/>
  <c r="AN300" i="3" s="1"/>
  <c r="AM300" i="3" s="1"/>
  <c r="AL300" i="3" s="1"/>
  <c r="AF302" i="3"/>
  <c r="AT295" i="3"/>
  <c r="AS295" i="3" s="1"/>
  <c r="AR295" i="3" s="1"/>
  <c r="AQ295" i="3" s="1"/>
  <c r="AP295" i="3" s="1"/>
  <c r="AO295" i="3" s="1"/>
  <c r="AN295" i="3" s="1"/>
  <c r="AM295" i="3" s="1"/>
  <c r="AL295" i="3" s="1"/>
  <c r="AT297" i="3"/>
  <c r="AS297" i="3" s="1"/>
  <c r="AR297" i="3" s="1"/>
  <c r="AQ297" i="3" s="1"/>
  <c r="AP297" i="3" s="1"/>
  <c r="AO297" i="3" s="1"/>
  <c r="AN297" i="3" s="1"/>
  <c r="AM297" i="3" s="1"/>
  <c r="AL297" i="3" s="1"/>
  <c r="S81" i="6"/>
  <c r="S130" i="6"/>
  <c r="S204" i="6"/>
  <c r="S92" i="6"/>
  <c r="S33" i="6"/>
  <c r="S121" i="6"/>
  <c r="S236" i="6"/>
  <c r="S107" i="6"/>
  <c r="S147" i="6"/>
  <c r="S206" i="6"/>
  <c r="S77" i="6"/>
  <c r="S242" i="6"/>
  <c r="S65" i="6"/>
  <c r="S226" i="6"/>
  <c r="S31" i="6"/>
  <c r="S224" i="6"/>
  <c r="S186" i="6"/>
  <c r="S91" i="6"/>
  <c r="S198" i="6"/>
  <c r="S202" i="6"/>
  <c r="S133" i="6"/>
  <c r="S50" i="6"/>
  <c r="S175" i="6"/>
  <c r="I52" i="6"/>
  <c r="S90" i="6"/>
  <c r="S194" i="6"/>
  <c r="S160" i="6"/>
  <c r="I243" i="6"/>
  <c r="S105" i="6"/>
  <c r="S166" i="6"/>
  <c r="S296" i="6"/>
  <c r="S138" i="6"/>
  <c r="S110" i="6"/>
  <c r="S150" i="6"/>
  <c r="S84" i="6"/>
  <c r="S163" i="6"/>
  <c r="S78" i="6"/>
  <c r="S159" i="6"/>
  <c r="S29" i="6"/>
  <c r="S117" i="6"/>
  <c r="S139" i="6"/>
  <c r="S41" i="6"/>
  <c r="S279" i="6"/>
  <c r="S66" i="6"/>
  <c r="S185" i="6"/>
  <c r="S167" i="6"/>
  <c r="S239" i="6"/>
  <c r="S241" i="6"/>
  <c r="S246" i="6"/>
  <c r="S190" i="6"/>
  <c r="S124" i="6"/>
  <c r="S104" i="6"/>
  <c r="S302" i="6"/>
  <c r="I102" i="6"/>
  <c r="S102" i="6"/>
  <c r="S205" i="6"/>
  <c r="S235" i="6"/>
  <c r="S238" i="6"/>
  <c r="S253" i="6"/>
  <c r="S220" i="6"/>
  <c r="S191" i="6"/>
  <c r="S42" i="6"/>
  <c r="S211" i="6"/>
  <c r="S103" i="6"/>
  <c r="S27" i="6"/>
  <c r="S55" i="6"/>
  <c r="S67" i="6"/>
  <c r="S152" i="6"/>
  <c r="S131" i="6"/>
  <c r="S115" i="6"/>
  <c r="S143" i="6"/>
  <c r="S244" i="6"/>
  <c r="S70" i="6"/>
  <c r="S195" i="6"/>
  <c r="S146" i="6"/>
  <c r="O298" i="6"/>
  <c r="O299" i="6"/>
  <c r="O300" i="6"/>
  <c r="O302" i="6"/>
  <c r="O303" i="6"/>
  <c r="O214" i="6"/>
  <c r="O273" i="6"/>
  <c r="O213" i="6"/>
  <c r="O212" i="6"/>
  <c r="O269" i="6"/>
  <c r="O246" i="6"/>
  <c r="O222" i="6"/>
  <c r="O267" i="6"/>
  <c r="O241" i="6"/>
  <c r="O200" i="6"/>
  <c r="O244" i="6"/>
  <c r="O249" i="6"/>
  <c r="O252" i="6"/>
  <c r="O232" i="6"/>
  <c r="O281" i="6"/>
  <c r="O240" i="6"/>
  <c r="O225" i="6"/>
  <c r="O277" i="6"/>
  <c r="O238" i="6"/>
  <c r="C15" i="6"/>
  <c r="O283" i="6"/>
  <c r="O203" i="6"/>
  <c r="O210" i="6"/>
  <c r="O224" i="6"/>
  <c r="O278" i="6"/>
  <c r="O263" i="6"/>
  <c r="O207" i="6"/>
  <c r="O289" i="6"/>
  <c r="O260" i="6"/>
  <c r="O253" i="6"/>
  <c r="O285" i="6"/>
  <c r="O199" i="6"/>
  <c r="O216" i="6"/>
  <c r="O233" i="6"/>
  <c r="O237" i="6"/>
  <c r="O259" i="6"/>
  <c r="O248" i="6"/>
  <c r="O247" i="6"/>
  <c r="O271" i="6"/>
  <c r="O208" i="6"/>
  <c r="O219" i="6"/>
  <c r="O268" i="6"/>
  <c r="O242" i="6"/>
  <c r="O293" i="6"/>
  <c r="O196" i="6"/>
  <c r="O266" i="6"/>
  <c r="O231" i="6"/>
  <c r="O258" i="6"/>
  <c r="O275" i="6"/>
  <c r="O254" i="6"/>
  <c r="O288" i="6"/>
  <c r="O279" i="6"/>
  <c r="O197" i="6"/>
  <c r="O226" i="6"/>
  <c r="O276" i="6"/>
  <c r="O251" i="6"/>
  <c r="O236" i="6"/>
  <c r="O264" i="6"/>
  <c r="O282" i="6"/>
  <c r="O234" i="6"/>
  <c r="O274" i="6"/>
  <c r="O291" i="6"/>
  <c r="O201" i="6"/>
  <c r="O250" i="6"/>
  <c r="O287" i="6"/>
  <c r="O221" i="6"/>
  <c r="O239" i="6"/>
  <c r="O284" i="6"/>
  <c r="O245" i="6"/>
  <c r="O235" i="6"/>
  <c r="O280" i="6"/>
  <c r="O218" i="6"/>
  <c r="O270" i="6"/>
  <c r="O290" i="6"/>
  <c r="O223" i="6"/>
  <c r="O262" i="6"/>
  <c r="O294" i="6"/>
  <c r="O296" i="6"/>
  <c r="O256" i="6"/>
  <c r="O204" i="6"/>
  <c r="O292" i="6"/>
  <c r="O257" i="6"/>
  <c r="O220" i="6"/>
  <c r="O297" i="6"/>
  <c r="O206" i="6"/>
  <c r="O286" i="6"/>
  <c r="O215" i="6"/>
  <c r="O243" i="6"/>
  <c r="O228" i="6"/>
  <c r="O227" i="6"/>
  <c r="O209" i="6"/>
  <c r="O265" i="6"/>
  <c r="O229" i="6"/>
  <c r="O202" i="6"/>
  <c r="O261" i="6"/>
  <c r="O198" i="6"/>
  <c r="O211" i="6"/>
  <c r="O205" i="6"/>
  <c r="O217" i="6"/>
  <c r="O255" i="6"/>
  <c r="O230" i="6"/>
  <c r="O272" i="6"/>
  <c r="C16" i="6"/>
  <c r="D18" i="6" s="1"/>
  <c r="V299" i="2"/>
  <c r="W299" i="2" s="1"/>
  <c r="V167" i="2"/>
  <c r="S145" i="2"/>
  <c r="G271" i="2"/>
  <c r="K271" i="2" s="1"/>
  <c r="V271" i="2"/>
  <c r="V195" i="2"/>
  <c r="G195" i="2"/>
  <c r="P195" i="2"/>
  <c r="S195" i="2" s="1"/>
  <c r="G101" i="2"/>
  <c r="V101" i="2"/>
  <c r="V51" i="2"/>
  <c r="G51" i="2"/>
  <c r="G217" i="2"/>
  <c r="V217" i="2"/>
  <c r="G147" i="2"/>
  <c r="V147" i="2"/>
  <c r="P94" i="2"/>
  <c r="S94" i="2" s="1"/>
  <c r="V94" i="2"/>
  <c r="F28" i="2"/>
  <c r="E18" i="7"/>
  <c r="V225" i="2"/>
  <c r="G225" i="2"/>
  <c r="P225" i="2"/>
  <c r="V178" i="2"/>
  <c r="G178" i="2"/>
  <c r="P178" i="2"/>
  <c r="V96" i="2"/>
  <c r="G96" i="2"/>
  <c r="P96" i="2"/>
  <c r="V283" i="2"/>
  <c r="G283" i="2"/>
  <c r="V138" i="2"/>
  <c r="G138" i="2"/>
  <c r="P138" i="2"/>
  <c r="G108" i="2"/>
  <c r="I108" i="2" s="1"/>
  <c r="V108" i="2"/>
  <c r="W108" i="2" s="1"/>
  <c r="P38" i="2"/>
  <c r="G38" i="2"/>
  <c r="V38" i="2"/>
  <c r="G135" i="2"/>
  <c r="K135" i="2" s="1"/>
  <c r="V135" i="2"/>
  <c r="V231" i="2"/>
  <c r="G231" i="2"/>
  <c r="V112" i="2"/>
  <c r="G112" i="2"/>
  <c r="V233" i="2"/>
  <c r="G233" i="2"/>
  <c r="G134" i="2"/>
  <c r="V134" i="2"/>
  <c r="V83" i="2"/>
  <c r="G83" i="2"/>
  <c r="P83" i="2"/>
  <c r="S83" i="2" s="1"/>
  <c r="I61" i="2"/>
  <c r="W61" i="2"/>
  <c r="K210" i="2"/>
  <c r="W210" i="2"/>
  <c r="P282" i="2"/>
  <c r="V282" i="2"/>
  <c r="G282" i="2"/>
  <c r="V263" i="2"/>
  <c r="P263" i="2"/>
  <c r="G263" i="2"/>
  <c r="V190" i="2"/>
  <c r="G190" i="2"/>
  <c r="G98" i="2"/>
  <c r="V98" i="2"/>
  <c r="V256" i="2"/>
  <c r="G256" i="2"/>
  <c r="K256" i="2" s="1"/>
  <c r="G212" i="2"/>
  <c r="K212" i="2" s="1"/>
  <c r="V212" i="2"/>
  <c r="P212" i="2"/>
  <c r="V141" i="2"/>
  <c r="G141" i="2"/>
  <c r="G91" i="2"/>
  <c r="V91" i="2"/>
  <c r="V174" i="2"/>
  <c r="G174" i="2"/>
  <c r="V87" i="2"/>
  <c r="P87" i="2"/>
  <c r="G87" i="2"/>
  <c r="P273" i="2"/>
  <c r="G273" i="2"/>
  <c r="V273" i="2"/>
  <c r="G199" i="2"/>
  <c r="V199" i="2"/>
  <c r="P199" i="2"/>
  <c r="G129" i="2"/>
  <c r="V129" i="2"/>
  <c r="G102" i="2"/>
  <c r="I102" i="2" s="1"/>
  <c r="V102" i="2"/>
  <c r="V284" i="2"/>
  <c r="P284" i="2"/>
  <c r="G284" i="2"/>
  <c r="V208" i="2"/>
  <c r="G208" i="2"/>
  <c r="V132" i="2"/>
  <c r="G132" i="2"/>
  <c r="P276" i="2"/>
  <c r="G276" i="2"/>
  <c r="V276" i="2"/>
  <c r="G227" i="2"/>
  <c r="V227" i="2"/>
  <c r="V105" i="2"/>
  <c r="G105" i="2"/>
  <c r="I105" i="2" s="1"/>
  <c r="G224" i="2"/>
  <c r="V224" i="2"/>
  <c r="P131" i="2"/>
  <c r="V131" i="2"/>
  <c r="G131" i="2"/>
  <c r="W111" i="2"/>
  <c r="I111" i="2"/>
  <c r="P256" i="2"/>
  <c r="P102" i="2"/>
  <c r="S102" i="2" s="1"/>
  <c r="P190" i="2"/>
  <c r="S233" i="2"/>
  <c r="S101" i="2"/>
  <c r="P224" i="2"/>
  <c r="P295" i="2"/>
  <c r="G94" i="2"/>
  <c r="P173" i="2"/>
  <c r="S173" i="2" s="1"/>
  <c r="V216" i="2"/>
  <c r="W216" i="2" s="1"/>
  <c r="P247" i="2"/>
  <c r="S247" i="2" s="1"/>
  <c r="P179" i="2"/>
  <c r="S179" i="2" s="1"/>
  <c r="P229" i="2"/>
  <c r="G289" i="2"/>
  <c r="K139" i="2"/>
  <c r="W139" i="2"/>
  <c r="P257" i="2"/>
  <c r="G257" i="2"/>
  <c r="V257" i="2"/>
  <c r="G166" i="2"/>
  <c r="V166" i="2"/>
  <c r="G88" i="2"/>
  <c r="S88" i="2" s="1"/>
  <c r="V88" i="2"/>
  <c r="V44" i="2"/>
  <c r="G44" i="2"/>
  <c r="S44" i="2" s="1"/>
  <c r="P250" i="2"/>
  <c r="G250" i="2"/>
  <c r="K250" i="2" s="1"/>
  <c r="G203" i="2"/>
  <c r="V203" i="2"/>
  <c r="P203" i="2"/>
  <c r="P133" i="2"/>
  <c r="G133" i="2"/>
  <c r="V133" i="2"/>
  <c r="G78" i="2"/>
  <c r="V78" i="2"/>
  <c r="V287" i="2"/>
  <c r="G287" i="2"/>
  <c r="V165" i="2"/>
  <c r="G165" i="2"/>
  <c r="S165" i="2" s="1"/>
  <c r="G75" i="2"/>
  <c r="I75" i="2" s="1"/>
  <c r="V75" i="2"/>
  <c r="G267" i="2"/>
  <c r="K267" i="2" s="1"/>
  <c r="V267" i="2"/>
  <c r="G171" i="2"/>
  <c r="V171" i="2"/>
  <c r="P126" i="2"/>
  <c r="G126" i="2"/>
  <c r="V126" i="2"/>
  <c r="P93" i="2"/>
  <c r="G93" i="2"/>
  <c r="V93" i="2"/>
  <c r="V279" i="2"/>
  <c r="G279" i="2"/>
  <c r="G99" i="2"/>
  <c r="V99" i="2"/>
  <c r="G164" i="2"/>
  <c r="V164" i="2"/>
  <c r="P95" i="2"/>
  <c r="G95" i="2"/>
  <c r="V95" i="2"/>
  <c r="V281" i="2"/>
  <c r="G281" i="2"/>
  <c r="G170" i="2"/>
  <c r="V170" i="2"/>
  <c r="G128" i="2"/>
  <c r="I128" i="2" s="1"/>
  <c r="V128" i="2"/>
  <c r="P66" i="2"/>
  <c r="V66" i="2"/>
  <c r="G66" i="2"/>
  <c r="P135" i="2"/>
  <c r="S268" i="2"/>
  <c r="P279" i="2"/>
  <c r="S49" i="2"/>
  <c r="P112" i="2"/>
  <c r="P51" i="2"/>
  <c r="S213" i="2"/>
  <c r="S209" i="2"/>
  <c r="V79" i="2"/>
  <c r="E25" i="7"/>
  <c r="G176" i="2"/>
  <c r="S176" i="2" s="1"/>
  <c r="V243" i="2"/>
  <c r="G243" i="2"/>
  <c r="P85" i="2"/>
  <c r="G85" i="2"/>
  <c r="I85" i="2" s="1"/>
  <c r="V85" i="2"/>
  <c r="F29" i="2"/>
  <c r="E19" i="7"/>
  <c r="P197" i="2"/>
  <c r="G197" i="2"/>
  <c r="V197" i="2"/>
  <c r="G127" i="2"/>
  <c r="V127" i="2"/>
  <c r="V68" i="2"/>
  <c r="G68" i="2"/>
  <c r="S68" i="2" s="1"/>
  <c r="V64" i="2"/>
  <c r="G64" i="2"/>
  <c r="I64" i="2" s="1"/>
  <c r="P64" i="2"/>
  <c r="G259" i="2"/>
  <c r="V259" i="2"/>
  <c r="P259" i="2"/>
  <c r="V124" i="2"/>
  <c r="G124" i="2"/>
  <c r="V90" i="2"/>
  <c r="G90" i="2"/>
  <c r="P90" i="2"/>
  <c r="P264" i="2"/>
  <c r="G264" i="2"/>
  <c r="V264" i="2"/>
  <c r="V191" i="2"/>
  <c r="G191" i="2"/>
  <c r="V269" i="2"/>
  <c r="G269" i="2"/>
  <c r="P269" i="2"/>
  <c r="G211" i="2"/>
  <c r="V211" i="2"/>
  <c r="G159" i="2"/>
  <c r="S159" i="2" s="1"/>
  <c r="V159" i="2"/>
  <c r="G86" i="2"/>
  <c r="J86" i="2" s="1"/>
  <c r="V86" i="2"/>
  <c r="V266" i="2"/>
  <c r="G266" i="2"/>
  <c r="K266" i="2" s="1"/>
  <c r="G218" i="2"/>
  <c r="K218" i="2" s="1"/>
  <c r="V218" i="2"/>
  <c r="V161" i="2"/>
  <c r="G161" i="2"/>
  <c r="G120" i="2"/>
  <c r="S120" i="2" s="1"/>
  <c r="V120" i="2"/>
  <c r="S61" i="2"/>
  <c r="S111" i="2"/>
  <c r="P105" i="2"/>
  <c r="S139" i="2"/>
  <c r="P283" i="2"/>
  <c r="G300" i="2"/>
  <c r="P167" i="2"/>
  <c r="S167" i="2" s="1"/>
  <c r="V176" i="2"/>
  <c r="V274" i="2"/>
  <c r="W179" i="2"/>
  <c r="P290" i="2"/>
  <c r="V290" i="2"/>
  <c r="G290" i="2"/>
  <c r="G235" i="2"/>
  <c r="V235" i="2"/>
  <c r="V150" i="2"/>
  <c r="G150" i="2"/>
  <c r="G76" i="2"/>
  <c r="I76" i="2" s="1"/>
  <c r="V76" i="2"/>
  <c r="F21" i="2"/>
  <c r="E11" i="7"/>
  <c r="P245" i="2"/>
  <c r="G245" i="2"/>
  <c r="V245" i="2"/>
  <c r="V116" i="2"/>
  <c r="G116" i="2"/>
  <c r="G53" i="2"/>
  <c r="V53" i="2"/>
  <c r="V262" i="2"/>
  <c r="G262" i="2"/>
  <c r="S262" i="2" s="1"/>
  <c r="V206" i="2"/>
  <c r="G206" i="2"/>
  <c r="V160" i="2"/>
  <c r="P160" i="2"/>
  <c r="G160" i="2"/>
  <c r="V157" i="2"/>
  <c r="G157" i="2"/>
  <c r="S157" i="2" s="1"/>
  <c r="G121" i="2"/>
  <c r="I121" i="2" s="1"/>
  <c r="V121" i="2"/>
  <c r="V84" i="2"/>
  <c r="G84" i="2"/>
  <c r="G252" i="2"/>
  <c r="K252" i="2" s="1"/>
  <c r="V252" i="2"/>
  <c r="P252" i="2"/>
  <c r="S252" i="2" s="1"/>
  <c r="V183" i="2"/>
  <c r="G183" i="2"/>
  <c r="P183" i="2"/>
  <c r="V67" i="2"/>
  <c r="G67" i="2"/>
  <c r="P67" i="2"/>
  <c r="G261" i="2"/>
  <c r="V261" i="2"/>
  <c r="V205" i="2"/>
  <c r="G205" i="2"/>
  <c r="G154" i="2"/>
  <c r="S154" i="2" s="1"/>
  <c r="V154" i="2"/>
  <c r="V74" i="2"/>
  <c r="G74" i="2"/>
  <c r="G117" i="2"/>
  <c r="V117" i="2"/>
  <c r="P40" i="2"/>
  <c r="G40" i="2"/>
  <c r="V40" i="2"/>
  <c r="W82" i="2"/>
  <c r="I82" i="2"/>
  <c r="P217" i="2"/>
  <c r="S217" i="2" s="1"/>
  <c r="P231" i="2"/>
  <c r="P132" i="2"/>
  <c r="S132" i="2" s="1"/>
  <c r="P108" i="2"/>
  <c r="P91" i="2"/>
  <c r="S91" i="2" s="1"/>
  <c r="K254" i="2"/>
  <c r="W254" i="2"/>
  <c r="V300" i="2"/>
  <c r="V47" i="2"/>
  <c r="W47" i="2" s="1"/>
  <c r="S196" i="2"/>
  <c r="V219" i="2"/>
  <c r="W219" i="2" s="1"/>
  <c r="P48" i="2"/>
  <c r="S48" i="2" s="1"/>
  <c r="P274" i="2"/>
  <c r="S274" i="2" s="1"/>
  <c r="G122" i="2"/>
  <c r="V122" i="2"/>
  <c r="P237" i="2"/>
  <c r="G237" i="2"/>
  <c r="V237" i="2"/>
  <c r="G184" i="2"/>
  <c r="K184" i="2" s="1"/>
  <c r="V184" i="2"/>
  <c r="V106" i="2"/>
  <c r="G106" i="2"/>
  <c r="V46" i="2"/>
  <c r="G46" i="2"/>
  <c r="P46" i="2"/>
  <c r="V253" i="2"/>
  <c r="P253" i="2"/>
  <c r="G253" i="2"/>
  <c r="V194" i="2"/>
  <c r="G194" i="2"/>
  <c r="S194" i="2" s="1"/>
  <c r="V155" i="2"/>
  <c r="G155" i="2"/>
  <c r="V239" i="2"/>
  <c r="G239" i="2"/>
  <c r="S239" i="2" s="1"/>
  <c r="G149" i="2"/>
  <c r="V149" i="2"/>
  <c r="G118" i="2"/>
  <c r="V118" i="2"/>
  <c r="P244" i="2"/>
  <c r="V244" i="2"/>
  <c r="G180" i="2"/>
  <c r="V180" i="2"/>
  <c r="P180" i="2"/>
  <c r="P63" i="2"/>
  <c r="G63" i="2"/>
  <c r="V63" i="2"/>
  <c r="G258" i="2"/>
  <c r="V258" i="2"/>
  <c r="P151" i="2"/>
  <c r="G151" i="2"/>
  <c r="V151" i="2"/>
  <c r="G198" i="2"/>
  <c r="V198" i="2"/>
  <c r="G114" i="2"/>
  <c r="S114" i="2" s="1"/>
  <c r="V114" i="2"/>
  <c r="P32" i="2"/>
  <c r="V32" i="2"/>
  <c r="G32" i="2"/>
  <c r="H32" i="2" s="1"/>
  <c r="P281" i="2"/>
  <c r="S281" i="2" s="1"/>
  <c r="P53" i="2"/>
  <c r="P227" i="2"/>
  <c r="S227" i="2" s="1"/>
  <c r="P266" i="2"/>
  <c r="P134" i="2"/>
  <c r="S134" i="2" s="1"/>
  <c r="P271" i="2"/>
  <c r="P166" i="2"/>
  <c r="P155" i="2"/>
  <c r="P128" i="2"/>
  <c r="S128" i="2" s="1"/>
  <c r="P211" i="2"/>
  <c r="P98" i="2"/>
  <c r="P299" i="2"/>
  <c r="S299" i="2" s="1"/>
  <c r="P47" i="2"/>
  <c r="S47" i="2" s="1"/>
  <c r="P219" i="2"/>
  <c r="S219" i="2" s="1"/>
  <c r="G79" i="2"/>
  <c r="I79" i="2" s="1"/>
  <c r="V48" i="2"/>
  <c r="W48" i="2" s="1"/>
  <c r="G286" i="2"/>
  <c r="W286" i="2" s="1"/>
  <c r="G278" i="2"/>
  <c r="V278" i="2"/>
  <c r="G215" i="2"/>
  <c r="S215" i="2" s="1"/>
  <c r="V215" i="2"/>
  <c r="V109" i="2"/>
  <c r="G109" i="2"/>
  <c r="P58" i="2"/>
  <c r="G58" i="2"/>
  <c r="V58" i="2"/>
  <c r="V280" i="2"/>
  <c r="G280" i="2"/>
  <c r="G181" i="2"/>
  <c r="V181" i="2"/>
  <c r="P181" i="2"/>
  <c r="V103" i="2"/>
  <c r="G103" i="2"/>
  <c r="I103" i="2" s="1"/>
  <c r="P43" i="2"/>
  <c r="V43" i="2"/>
  <c r="G43" i="2"/>
  <c r="V242" i="2"/>
  <c r="G242" i="2"/>
  <c r="K242" i="2" s="1"/>
  <c r="V189" i="2"/>
  <c r="G189" i="2"/>
  <c r="P152" i="2"/>
  <c r="S152" i="2" s="1"/>
  <c r="V152" i="2"/>
  <c r="G152" i="2"/>
  <c r="G50" i="2"/>
  <c r="S50" i="2" s="1"/>
  <c r="V50" i="2"/>
  <c r="P234" i="2"/>
  <c r="G234" i="2"/>
  <c r="V234" i="2"/>
  <c r="G146" i="2"/>
  <c r="K146" i="2" s="1"/>
  <c r="V146" i="2"/>
  <c r="P115" i="2"/>
  <c r="V115" i="2"/>
  <c r="G115" i="2"/>
  <c r="V71" i="2"/>
  <c r="P71" i="2"/>
  <c r="G71" i="2"/>
  <c r="V236" i="2"/>
  <c r="G236" i="2"/>
  <c r="S236" i="2" s="1"/>
  <c r="G177" i="2"/>
  <c r="V177" i="2"/>
  <c r="G45" i="2"/>
  <c r="V45" i="2"/>
  <c r="G255" i="2"/>
  <c r="V255" i="2"/>
  <c r="P59" i="2"/>
  <c r="G59" i="2"/>
  <c r="V59" i="2"/>
  <c r="P241" i="2"/>
  <c r="S241" i="2" s="1"/>
  <c r="V241" i="2"/>
  <c r="G241" i="2"/>
  <c r="V185" i="2"/>
  <c r="G185" i="2"/>
  <c r="S185" i="2" s="1"/>
  <c r="V142" i="2"/>
  <c r="G142" i="2"/>
  <c r="V107" i="2"/>
  <c r="G107" i="2"/>
  <c r="I107" i="2" s="1"/>
  <c r="F25" i="2"/>
  <c r="E15" i="7"/>
  <c r="W268" i="2"/>
  <c r="K268" i="2"/>
  <c r="P124" i="2"/>
  <c r="P218" i="2"/>
  <c r="P127" i="2"/>
  <c r="S210" i="2"/>
  <c r="P191" i="2"/>
  <c r="P74" i="2"/>
  <c r="P129" i="2"/>
  <c r="S129" i="2" s="1"/>
  <c r="P99" i="2"/>
  <c r="S99" i="2" s="1"/>
  <c r="S170" i="2"/>
  <c r="P189" i="2"/>
  <c r="P121" i="2"/>
  <c r="S121" i="2" s="1"/>
  <c r="S161" i="2"/>
  <c r="S201" i="2"/>
  <c r="P202" i="2"/>
  <c r="S270" i="2"/>
  <c r="G275" i="2"/>
  <c r="K275" i="2" s="1"/>
  <c r="V275" i="2"/>
  <c r="G204" i="2"/>
  <c r="S204" i="2" s="1"/>
  <c r="V204" i="2"/>
  <c r="G104" i="2"/>
  <c r="I104" i="2" s="1"/>
  <c r="V104" i="2"/>
  <c r="G223" i="2"/>
  <c r="V223" i="2"/>
  <c r="G169" i="2"/>
  <c r="V169" i="2"/>
  <c r="P169" i="2"/>
  <c r="V100" i="2"/>
  <c r="G100" i="2"/>
  <c r="V232" i="2"/>
  <c r="G232" i="2"/>
  <c r="P186" i="2"/>
  <c r="V186" i="2"/>
  <c r="G186" i="2"/>
  <c r="G113" i="2"/>
  <c r="V113" i="2"/>
  <c r="E23" i="7"/>
  <c r="F35" i="2"/>
  <c r="V228" i="2"/>
  <c r="G228" i="2"/>
  <c r="S228" i="2" s="1"/>
  <c r="G143" i="2"/>
  <c r="S143" i="2" s="1"/>
  <c r="V143" i="2"/>
  <c r="G110" i="2"/>
  <c r="V110" i="2"/>
  <c r="G52" i="2"/>
  <c r="V52" i="2"/>
  <c r="P222" i="2"/>
  <c r="G222" i="2"/>
  <c r="V222" i="2"/>
  <c r="V140" i="2"/>
  <c r="G140" i="2"/>
  <c r="S140" i="2" s="1"/>
  <c r="G246" i="2"/>
  <c r="V246" i="2"/>
  <c r="G188" i="2"/>
  <c r="V188" i="2"/>
  <c r="G55" i="2"/>
  <c r="V55" i="2"/>
  <c r="P238" i="2"/>
  <c r="G238" i="2"/>
  <c r="V238" i="2"/>
  <c r="V137" i="2"/>
  <c r="G137" i="2"/>
  <c r="V92" i="2"/>
  <c r="G92" i="2"/>
  <c r="I92" i="2" s="1"/>
  <c r="V294" i="2"/>
  <c r="G294" i="2"/>
  <c r="S294" i="2" s="1"/>
  <c r="J153" i="2"/>
  <c r="W153" i="2"/>
  <c r="P86" i="2"/>
  <c r="S86" i="2" s="1"/>
  <c r="P287" i="2"/>
  <c r="P235" i="2"/>
  <c r="S235" i="2" s="1"/>
  <c r="P75" i="2"/>
  <c r="S75" i="2" s="1"/>
  <c r="P164" i="2"/>
  <c r="S164" i="2" s="1"/>
  <c r="P116" i="2"/>
  <c r="P122" i="2"/>
  <c r="S122" i="2" s="1"/>
  <c r="P110" i="2"/>
  <c r="P147" i="2"/>
  <c r="S147" i="2" s="1"/>
  <c r="P142" i="2"/>
  <c r="P232" i="2"/>
  <c r="S232" i="2" s="1"/>
  <c r="P208" i="2"/>
  <c r="S208" i="2" s="1"/>
  <c r="P246" i="2"/>
  <c r="P150" i="2"/>
  <c r="S150" i="2" s="1"/>
  <c r="K201" i="2"/>
  <c r="W201" i="2"/>
  <c r="W265" i="2"/>
  <c r="K265" i="2"/>
  <c r="K196" i="2"/>
  <c r="W196" i="2"/>
  <c r="S288" i="2"/>
  <c r="W79" i="2"/>
  <c r="S286" i="2"/>
  <c r="K158" i="2"/>
  <c r="W158" i="2"/>
  <c r="S70" i="2"/>
  <c r="S79" i="2"/>
  <c r="I42" i="2"/>
  <c r="W42" i="2"/>
  <c r="W251" i="2"/>
  <c r="K251" i="2"/>
  <c r="S202" i="2"/>
  <c r="K288" i="2"/>
  <c r="W288" i="2"/>
  <c r="W62" i="2"/>
  <c r="I62" i="2"/>
  <c r="W220" i="2"/>
  <c r="K220" i="2"/>
  <c r="I70" i="2"/>
  <c r="W70" i="2"/>
  <c r="S182" i="2"/>
  <c r="K274" i="2"/>
  <c r="W274" i="2"/>
  <c r="H23" i="2"/>
  <c r="W23" i="2"/>
  <c r="W192" i="2"/>
  <c r="K192" i="2"/>
  <c r="W221" i="2"/>
  <c r="K221" i="2"/>
  <c r="S293" i="2"/>
  <c r="W293" i="2"/>
  <c r="K293" i="2"/>
  <c r="W202" i="2"/>
  <c r="K202" i="2"/>
  <c r="J148" i="2"/>
  <c r="W148" i="2"/>
  <c r="W167" i="2"/>
  <c r="J167" i="2"/>
  <c r="S221" i="2"/>
  <c r="S291" i="2"/>
  <c r="K291" i="2"/>
  <c r="W291" i="2"/>
  <c r="K214" i="2"/>
  <c r="S214" i="2"/>
  <c r="S148" i="2"/>
  <c r="K270" i="2"/>
  <c r="W270" i="2"/>
  <c r="S23" i="2"/>
  <c r="H36" i="2"/>
  <c r="W36" i="2"/>
  <c r="J94" i="2"/>
  <c r="W94" i="2"/>
  <c r="I123" i="2"/>
  <c r="W123" i="2"/>
  <c r="S123" i="2"/>
  <c r="W69" i="2"/>
  <c r="I69" i="2"/>
  <c r="W249" i="2"/>
  <c r="K249" i="2"/>
  <c r="S229" i="2"/>
  <c r="W145" i="2"/>
  <c r="J145" i="2"/>
  <c r="S33" i="2"/>
  <c r="W41" i="2"/>
  <c r="I41" i="2"/>
  <c r="K187" i="2"/>
  <c r="S187" i="2"/>
  <c r="W187" i="2"/>
  <c r="W272" i="2"/>
  <c r="K272" i="2"/>
  <c r="K229" i="2"/>
  <c r="W289" i="2"/>
  <c r="K289" i="2"/>
  <c r="K240" i="2"/>
  <c r="W240" i="2"/>
  <c r="S289" i="2"/>
  <c r="K244" i="2"/>
  <c r="S244" i="2"/>
  <c r="W244" i="2"/>
  <c r="P31" i="2"/>
  <c r="G31" i="2"/>
  <c r="V31" i="2"/>
  <c r="W193" i="2"/>
  <c r="K213" i="2"/>
  <c r="W213" i="2"/>
  <c r="W209" i="2"/>
  <c r="K209" i="2"/>
  <c r="V37" i="2"/>
  <c r="G37" i="2"/>
  <c r="P37" i="2"/>
  <c r="K230" i="2"/>
  <c r="W230" i="2"/>
  <c r="K176" i="2"/>
  <c r="S240" i="2"/>
  <c r="H33" i="2"/>
  <c r="W33" i="2"/>
  <c r="S251" i="2"/>
  <c r="S300" i="2"/>
  <c r="I27" i="2"/>
  <c r="W27" i="2"/>
  <c r="I80" i="2"/>
  <c r="W80" i="2"/>
  <c r="W248" i="2"/>
  <c r="K248" i="2"/>
  <c r="S248" i="2"/>
  <c r="K182" i="2"/>
  <c r="W182" i="2"/>
  <c r="K299" i="2"/>
  <c r="W300" i="2"/>
  <c r="K300" i="2"/>
  <c r="W295" i="2"/>
  <c r="K295" i="2"/>
  <c r="S295" i="2"/>
  <c r="K296" i="2"/>
  <c r="S296" i="2"/>
  <c r="AG32" i="4"/>
  <c r="AH32" i="4"/>
  <c r="AH21" i="4"/>
  <c r="AG21" i="4"/>
  <c r="AH46" i="4"/>
  <c r="AG46" i="4"/>
  <c r="AG279" i="4"/>
  <c r="AH279" i="4"/>
  <c r="AH53" i="4"/>
  <c r="AG53" i="4"/>
  <c r="AG80" i="4"/>
  <c r="AH80" i="4"/>
  <c r="AG181" i="4"/>
  <c r="AH181" i="4"/>
  <c r="AH262" i="4"/>
  <c r="AG262" i="4"/>
  <c r="AG269" i="4"/>
  <c r="AH269" i="4"/>
  <c r="AH116" i="4"/>
  <c r="AG116" i="4"/>
  <c r="AH35" i="4"/>
  <c r="AG35" i="4"/>
  <c r="AH242" i="4"/>
  <c r="AG242" i="4"/>
  <c r="AH48" i="4"/>
  <c r="AG48" i="4"/>
  <c r="AH69" i="4"/>
  <c r="AG69" i="4"/>
  <c r="AH134" i="4"/>
  <c r="AG134" i="4"/>
  <c r="AH56" i="4"/>
  <c r="AG56" i="4"/>
  <c r="AG176" i="4"/>
  <c r="AH176" i="4"/>
  <c r="AH76" i="4"/>
  <c r="AG76" i="4"/>
  <c r="AG74" i="4"/>
  <c r="AH74" i="4"/>
  <c r="AH96" i="4"/>
  <c r="AG96" i="4"/>
  <c r="AG78" i="4"/>
  <c r="AH78" i="4"/>
  <c r="AJ219" i="4"/>
  <c r="AM219" i="4"/>
  <c r="AK219" i="4"/>
  <c r="AM50" i="4"/>
  <c r="AK50" i="4"/>
  <c r="AJ50" i="4"/>
  <c r="AK68" i="4"/>
  <c r="AJ68" i="4"/>
  <c r="AM68" i="4"/>
  <c r="AH100" i="4"/>
  <c r="AG100" i="4"/>
  <c r="AH199" i="4"/>
  <c r="AG199" i="4"/>
  <c r="AH106" i="4"/>
  <c r="AG106" i="4"/>
  <c r="AG198" i="4"/>
  <c r="AH198" i="4"/>
  <c r="AH150" i="4"/>
  <c r="AG150" i="4"/>
  <c r="AH237" i="4"/>
  <c r="AG237" i="4"/>
  <c r="AG174" i="4"/>
  <c r="AH174" i="4"/>
  <c r="AH206" i="4"/>
  <c r="AG206" i="4"/>
  <c r="AH173" i="4"/>
  <c r="AG173" i="4"/>
  <c r="AH151" i="4"/>
  <c r="AG151" i="4"/>
  <c r="AH61" i="4"/>
  <c r="AG61" i="4"/>
  <c r="AH259" i="4"/>
  <c r="AG259" i="4"/>
  <c r="AH23" i="4"/>
  <c r="AG23" i="4"/>
  <c r="AG79" i="4"/>
  <c r="AH79" i="4"/>
  <c r="AG88" i="4"/>
  <c r="AH88" i="4"/>
  <c r="AH215" i="4"/>
  <c r="AG215" i="4"/>
  <c r="AG147" i="4"/>
  <c r="AH147" i="4"/>
  <c r="AH251" i="4"/>
  <c r="AG251" i="4"/>
  <c r="AH132" i="4"/>
  <c r="AG132" i="4"/>
  <c r="AG179" i="4"/>
  <c r="AH179" i="4"/>
  <c r="AH49" i="4"/>
  <c r="AG49" i="4"/>
  <c r="AM125" i="4"/>
  <c r="AJ125" i="4"/>
  <c r="AK125" i="4"/>
  <c r="AJ85" i="4"/>
  <c r="AK85" i="4"/>
  <c r="AM85" i="4"/>
  <c r="C18" i="4"/>
  <c r="F18" i="4"/>
  <c r="F19" i="4" s="1"/>
  <c r="AH247" i="4"/>
  <c r="AG247" i="4"/>
  <c r="AG158" i="4"/>
  <c r="AH158" i="4"/>
  <c r="AH172" i="4"/>
  <c r="AG172" i="4"/>
  <c r="AH231" i="4"/>
  <c r="AG231" i="4"/>
  <c r="AH45" i="4"/>
  <c r="AG45" i="4"/>
  <c r="AH82" i="4"/>
  <c r="AG82" i="4"/>
  <c r="AG245" i="4"/>
  <c r="AH245" i="4"/>
  <c r="AH191" i="4"/>
  <c r="AG191" i="4"/>
  <c r="AG57" i="4"/>
  <c r="AH57" i="4"/>
  <c r="AH120" i="4"/>
  <c r="AG120" i="4"/>
  <c r="AG160" i="4"/>
  <c r="AH160" i="4"/>
  <c r="AG265" i="4"/>
  <c r="AH265" i="4"/>
  <c r="AG24" i="4"/>
  <c r="AH24" i="4"/>
  <c r="AH37" i="4"/>
  <c r="AG37" i="4"/>
  <c r="AG135" i="4"/>
  <c r="AH135" i="4"/>
  <c r="AG253" i="4"/>
  <c r="AH253" i="4"/>
  <c r="AH248" i="4"/>
  <c r="AG248" i="4"/>
  <c r="AG177" i="4"/>
  <c r="AH177" i="4"/>
  <c r="AH186" i="4"/>
  <c r="AG186" i="4"/>
  <c r="AH43" i="4"/>
  <c r="AG43" i="4"/>
  <c r="AG144" i="4"/>
  <c r="AH144" i="4"/>
  <c r="AG197" i="3"/>
  <c r="AD197" i="3"/>
  <c r="AE197" i="3"/>
  <c r="AK276" i="4"/>
  <c r="AJ276" i="4"/>
  <c r="AM276" i="4"/>
  <c r="AG156" i="3"/>
  <c r="AD156" i="3"/>
  <c r="AE156" i="3"/>
  <c r="AJ214" i="4"/>
  <c r="AK214" i="4"/>
  <c r="AM214" i="4"/>
  <c r="AG129" i="4"/>
  <c r="AH129" i="4"/>
  <c r="AH203" i="4"/>
  <c r="AG203" i="4"/>
  <c r="AG211" i="4"/>
  <c r="AH211" i="4"/>
  <c r="AH197" i="4"/>
  <c r="AG197" i="4"/>
  <c r="AH155" i="4"/>
  <c r="AG155" i="4"/>
  <c r="AH236" i="4"/>
  <c r="AG236" i="4"/>
  <c r="AH275" i="4"/>
  <c r="AG275" i="4"/>
  <c r="AH33" i="4"/>
  <c r="AG33" i="4"/>
  <c r="AH210" i="4"/>
  <c r="AG210" i="4"/>
  <c r="AG162" i="4"/>
  <c r="AH162" i="4"/>
  <c r="AH83" i="4"/>
  <c r="AG83" i="4"/>
  <c r="AH278" i="4"/>
  <c r="AG278" i="4"/>
  <c r="AG273" i="4"/>
  <c r="AH273" i="4"/>
  <c r="AH27" i="4"/>
  <c r="AG27" i="4"/>
  <c r="AG282" i="4"/>
  <c r="AH282" i="4"/>
  <c r="AG226" i="4"/>
  <c r="AH226" i="4"/>
  <c r="AH281" i="4"/>
  <c r="AG281" i="4"/>
  <c r="AH92" i="4"/>
  <c r="AG92" i="4"/>
  <c r="AG178" i="4"/>
  <c r="AH178" i="4"/>
  <c r="AG146" i="4"/>
  <c r="AH146" i="4"/>
  <c r="AH266" i="4"/>
  <c r="AG266" i="4"/>
  <c r="AK65" i="4"/>
  <c r="AJ65" i="4"/>
  <c r="AM65" i="4"/>
  <c r="AK98" i="4"/>
  <c r="AJ98" i="4"/>
  <c r="AM98" i="4"/>
  <c r="AH93" i="4"/>
  <c r="AG93" i="4"/>
  <c r="AH193" i="4"/>
  <c r="AG193" i="4"/>
  <c r="AH228" i="4"/>
  <c r="AG228" i="4"/>
  <c r="AG109" i="4"/>
  <c r="AH109" i="4"/>
  <c r="AH130" i="4"/>
  <c r="AG130" i="4"/>
  <c r="AG126" i="4"/>
  <c r="AH126" i="4"/>
  <c r="AH195" i="4"/>
  <c r="AG195" i="4"/>
  <c r="AG222" i="4"/>
  <c r="AH222" i="4"/>
  <c r="AH84" i="4"/>
  <c r="AG84" i="4"/>
  <c r="AH90" i="4"/>
  <c r="AG90" i="4"/>
  <c r="AH148" i="4"/>
  <c r="AG148" i="4"/>
  <c r="AG128" i="4"/>
  <c r="AH128" i="4"/>
  <c r="AH112" i="4"/>
  <c r="AG112" i="4"/>
  <c r="AH141" i="4"/>
  <c r="AG141" i="4"/>
  <c r="AG209" i="4"/>
  <c r="AH209" i="4"/>
  <c r="AG29" i="4"/>
  <c r="AH29" i="4"/>
  <c r="AG165" i="4"/>
  <c r="AH165" i="4"/>
  <c r="AG227" i="4"/>
  <c r="AH227" i="4"/>
  <c r="AH121" i="4"/>
  <c r="AG121" i="4"/>
  <c r="AG91" i="4"/>
  <c r="AH91" i="4"/>
  <c r="AH73" i="4"/>
  <c r="AG73" i="4"/>
  <c r="AK170" i="4"/>
  <c r="AJ170" i="4"/>
  <c r="AM170" i="4"/>
  <c r="AJ283" i="4"/>
  <c r="AK283" i="4"/>
  <c r="AM283" i="4"/>
  <c r="AG113" i="4"/>
  <c r="AH113" i="4"/>
  <c r="AH163" i="4"/>
  <c r="AG163" i="4"/>
  <c r="AH208" i="4"/>
  <c r="AG208" i="4"/>
  <c r="AG168" i="4"/>
  <c r="AH168" i="4"/>
  <c r="AG25" i="4"/>
  <c r="AH25" i="4"/>
  <c r="AH224" i="4"/>
  <c r="AG224" i="4"/>
  <c r="AG143" i="4"/>
  <c r="AH143" i="4"/>
  <c r="AH28" i="4"/>
  <c r="AG28" i="4"/>
  <c r="AG103" i="4"/>
  <c r="AH103" i="4"/>
  <c r="AG153" i="4"/>
  <c r="AH153" i="4"/>
  <c r="AH60" i="4"/>
  <c r="AG60" i="4"/>
  <c r="AH64" i="4"/>
  <c r="AG64" i="4"/>
  <c r="AH260" i="4"/>
  <c r="AG260" i="4"/>
  <c r="AH152" i="4"/>
  <c r="AG152" i="4"/>
  <c r="AH52" i="4"/>
  <c r="AG52" i="4"/>
  <c r="AG205" i="4"/>
  <c r="AH205" i="4"/>
  <c r="AH241" i="4"/>
  <c r="AG241" i="4"/>
  <c r="AG164" i="4"/>
  <c r="AH164" i="4"/>
  <c r="AH81" i="4"/>
  <c r="AG81" i="4"/>
  <c r="AG257" i="4"/>
  <c r="AH257" i="4"/>
  <c r="AJ255" i="4"/>
  <c r="AM255" i="4"/>
  <c r="AK255" i="4"/>
  <c r="AK221" i="4"/>
  <c r="AJ221" i="4"/>
  <c r="AM221" i="4"/>
  <c r="AG56" i="3"/>
  <c r="AJ182" i="4"/>
  <c r="AK182" i="4"/>
  <c r="AM182" i="4"/>
  <c r="AE71" i="3"/>
  <c r="AD71" i="3"/>
  <c r="AG71" i="3"/>
  <c r="AK54" i="4"/>
  <c r="AJ54" i="4"/>
  <c r="AM54" i="4"/>
  <c r="AG110" i="4"/>
  <c r="AH110" i="4"/>
  <c r="AH200" i="4"/>
  <c r="AG200" i="4"/>
  <c r="AG249" i="4"/>
  <c r="AH249" i="4"/>
  <c r="AG175" i="4"/>
  <c r="AH175" i="4"/>
  <c r="AH71" i="4"/>
  <c r="AG71" i="4"/>
  <c r="AH47" i="4"/>
  <c r="AG47" i="4"/>
  <c r="AG235" i="4"/>
  <c r="AH235" i="4"/>
  <c r="AH107" i="4"/>
  <c r="AG107" i="4"/>
  <c r="AG263" i="4"/>
  <c r="AH263" i="4"/>
  <c r="AH108" i="4"/>
  <c r="AG108" i="4"/>
  <c r="AG124" i="4"/>
  <c r="AH124" i="4"/>
  <c r="AH86" i="4"/>
  <c r="AG86" i="4"/>
  <c r="AG44" i="4"/>
  <c r="AH44" i="4"/>
  <c r="AH39" i="4"/>
  <c r="AG39" i="4"/>
  <c r="AH213" i="4"/>
  <c r="AG213" i="4"/>
  <c r="AG31" i="4"/>
  <c r="AH31" i="4"/>
  <c r="AH239" i="4"/>
  <c r="AG239" i="4"/>
  <c r="AH238" i="4"/>
  <c r="AG238" i="4"/>
  <c r="AG167" i="4"/>
  <c r="AH167" i="4"/>
  <c r="AG232" i="4"/>
  <c r="AH232" i="4"/>
  <c r="AJ70" i="4"/>
  <c r="AM70" i="4"/>
  <c r="AK70" i="4"/>
  <c r="AG246" i="4"/>
  <c r="AH246" i="4"/>
  <c r="AG58" i="4"/>
  <c r="AH58" i="4"/>
  <c r="AH261" i="4"/>
  <c r="AG261" i="4"/>
  <c r="AH254" i="4"/>
  <c r="AG254" i="4"/>
  <c r="AH104" i="4"/>
  <c r="AG104" i="4"/>
  <c r="AG267" i="4"/>
  <c r="AH267" i="4"/>
  <c r="AG22" i="4"/>
  <c r="AH22" i="4"/>
  <c r="AG138" i="4"/>
  <c r="AH138" i="4"/>
  <c r="AG99" i="4"/>
  <c r="AH99" i="4"/>
  <c r="AH183" i="4"/>
  <c r="AG183" i="4"/>
  <c r="AH122" i="4"/>
  <c r="AG122" i="4"/>
  <c r="AH154" i="4"/>
  <c r="AG154" i="4"/>
  <c r="AG268" i="4"/>
  <c r="AH268" i="4"/>
  <c r="AH207" i="4"/>
  <c r="AG207" i="4"/>
  <c r="AG136" i="4"/>
  <c r="AH136" i="4"/>
  <c r="AG274" i="4"/>
  <c r="AH274" i="4"/>
  <c r="AH225" i="4"/>
  <c r="AG225" i="4"/>
  <c r="AH94" i="4"/>
  <c r="AG94" i="4"/>
  <c r="AH233" i="4"/>
  <c r="AG233" i="4"/>
  <c r="AG159" i="4"/>
  <c r="AH159" i="4"/>
  <c r="AK77" i="4"/>
  <c r="AJ77" i="4"/>
  <c r="AM77" i="4"/>
  <c r="AJ196" i="4"/>
  <c r="AK196" i="4"/>
  <c r="AM196" i="4"/>
  <c r="AM161" i="4"/>
  <c r="AJ161" i="4"/>
  <c r="AK161" i="4"/>
  <c r="AJ166" i="4"/>
  <c r="AM166" i="4"/>
  <c r="AK166" i="4"/>
  <c r="AK62" i="4"/>
  <c r="AM62" i="4"/>
  <c r="AJ62" i="4"/>
  <c r="AG246" i="3"/>
  <c r="AE246" i="3"/>
  <c r="AD246" i="3"/>
  <c r="I18" i="4"/>
  <c r="J18" i="4"/>
  <c r="C11" i="2"/>
  <c r="C12" i="2"/>
  <c r="H18" i="4"/>
  <c r="K18" i="4"/>
  <c r="O304" i="2" l="1"/>
  <c r="AI307" i="3"/>
  <c r="AJ307" i="3"/>
  <c r="AK307" i="3"/>
  <c r="AG193" i="3"/>
  <c r="AE193" i="3"/>
  <c r="AD193" i="3"/>
  <c r="AD146" i="3"/>
  <c r="AD56" i="3"/>
  <c r="AE268" i="3"/>
  <c r="AD268" i="3"/>
  <c r="AE285" i="3"/>
  <c r="AE225" i="3"/>
  <c r="AG146" i="3"/>
  <c r="AE135" i="3"/>
  <c r="AE68" i="3"/>
  <c r="AA137" i="3"/>
  <c r="AD137" i="3" s="1"/>
  <c r="AD52" i="3"/>
  <c r="AE52" i="3"/>
  <c r="AG52" i="3"/>
  <c r="S155" i="2"/>
  <c r="S231" i="2"/>
  <c r="S290" i="2"/>
  <c r="S105" i="2"/>
  <c r="S51" i="2"/>
  <c r="W267" i="2"/>
  <c r="S271" i="2"/>
  <c r="W266" i="2"/>
  <c r="S197" i="2"/>
  <c r="S256" i="2"/>
  <c r="I30" i="2"/>
  <c r="W30" i="2"/>
  <c r="I54" i="2"/>
  <c r="W54" i="2"/>
  <c r="S191" i="2"/>
  <c r="W242" i="2"/>
  <c r="S279" i="2"/>
  <c r="S186" i="2"/>
  <c r="S166" i="2"/>
  <c r="S266" i="2"/>
  <c r="K286" i="2"/>
  <c r="S127" i="2"/>
  <c r="S98" i="2"/>
  <c r="AI258" i="3"/>
  <c r="AJ258" i="3"/>
  <c r="AH258" i="3" s="1"/>
  <c r="AK258" i="3"/>
  <c r="AG242" i="3"/>
  <c r="AE242" i="3"/>
  <c r="AD242" i="3"/>
  <c r="AK276" i="3"/>
  <c r="AI276" i="3"/>
  <c r="AJ276" i="3"/>
  <c r="AI83" i="3"/>
  <c r="AH83" i="3" s="1"/>
  <c r="AJ83" i="3"/>
  <c r="AK83" i="3"/>
  <c r="AG283" i="3"/>
  <c r="AD283" i="3"/>
  <c r="AE283" i="3"/>
  <c r="AG271" i="3"/>
  <c r="AG135" i="3"/>
  <c r="AD201" i="3"/>
  <c r="AH248" i="3"/>
  <c r="AH152" i="3"/>
  <c r="AH34" i="3"/>
  <c r="AA34" i="3" s="1"/>
  <c r="AE42" i="3"/>
  <c r="AH284" i="3"/>
  <c r="AH91" i="3"/>
  <c r="AH282" i="3"/>
  <c r="AH101" i="3"/>
  <c r="AH44" i="3"/>
  <c r="AA70" i="3"/>
  <c r="AB70" i="3"/>
  <c r="AA219" i="3"/>
  <c r="AB219" i="3"/>
  <c r="AE137" i="3"/>
  <c r="AK263" i="3"/>
  <c r="AI263" i="3"/>
  <c r="AH263" i="3" s="1"/>
  <c r="AJ263" i="3"/>
  <c r="AA229" i="3"/>
  <c r="AB229" i="3"/>
  <c r="AA93" i="3"/>
  <c r="AB93" i="3"/>
  <c r="AH207" i="3"/>
  <c r="AB207" i="3" s="1"/>
  <c r="AH216" i="3"/>
  <c r="AA43" i="3"/>
  <c r="AB43" i="3"/>
  <c r="AH145" i="3"/>
  <c r="AA31" i="3"/>
  <c r="AB31" i="3"/>
  <c r="AK184" i="3"/>
  <c r="AI184" i="3"/>
  <c r="AJ184" i="3"/>
  <c r="AH184" i="3" s="1"/>
  <c r="AJ116" i="3"/>
  <c r="AH116" i="3" s="1"/>
  <c r="AK116" i="3"/>
  <c r="AI116" i="3"/>
  <c r="AH105" i="3"/>
  <c r="H19" i="3"/>
  <c r="H14" i="3" s="1"/>
  <c r="AD68" i="3"/>
  <c r="AA55" i="3"/>
  <c r="AB55" i="3"/>
  <c r="AH180" i="3"/>
  <c r="AD189" i="3"/>
  <c r="AG189" i="3"/>
  <c r="AE189" i="3"/>
  <c r="AH158" i="3"/>
  <c r="AH203" i="3"/>
  <c r="AH240" i="3"/>
  <c r="AK128" i="3"/>
  <c r="AJ128" i="3"/>
  <c r="AH128" i="3" s="1"/>
  <c r="AI128" i="3"/>
  <c r="AB182" i="3"/>
  <c r="AA182" i="3"/>
  <c r="AJ296" i="3"/>
  <c r="AK296" i="3"/>
  <c r="AI296" i="3"/>
  <c r="AB61" i="3"/>
  <c r="AA61" i="3"/>
  <c r="AH213" i="3"/>
  <c r="AH127" i="3"/>
  <c r="AH125" i="3"/>
  <c r="AH272" i="3"/>
  <c r="AA40" i="3"/>
  <c r="AB40" i="3"/>
  <c r="AK235" i="3"/>
  <c r="AJ235" i="3"/>
  <c r="AI235" i="3"/>
  <c r="AA188" i="3"/>
  <c r="AB188" i="3"/>
  <c r="AH185" i="3"/>
  <c r="AB259" i="3"/>
  <c r="AA259" i="3"/>
  <c r="AH181" i="3"/>
  <c r="AA51" i="3"/>
  <c r="AB51" i="3"/>
  <c r="AK98" i="3"/>
  <c r="AJ98" i="3"/>
  <c r="AI98" i="3"/>
  <c r="AH98" i="3" s="1"/>
  <c r="AG160" i="3"/>
  <c r="AD160" i="3"/>
  <c r="AE160" i="3"/>
  <c r="AI293" i="3"/>
  <c r="AJ293" i="3"/>
  <c r="AK293" i="3"/>
  <c r="O292" i="2"/>
  <c r="Q586" i="5"/>
  <c r="O219" i="5"/>
  <c r="Q1205" i="5"/>
  <c r="Q379" i="5"/>
  <c r="Q662" i="5"/>
  <c r="Q727" i="5"/>
  <c r="C18" i="6"/>
  <c r="F16" i="6"/>
  <c r="F18" i="6" s="1"/>
  <c r="Q772" i="5"/>
  <c r="Q414" i="5"/>
  <c r="Q768" i="5"/>
  <c r="Q308" i="5"/>
  <c r="Q406" i="5"/>
  <c r="Q355" i="5"/>
  <c r="Q980" i="5"/>
  <c r="Q918" i="5"/>
  <c r="Q261" i="5"/>
  <c r="O540" i="5"/>
  <c r="O131" i="5"/>
  <c r="O1177" i="5"/>
  <c r="O1064" i="5"/>
  <c r="Q764" i="5"/>
  <c r="O328" i="5"/>
  <c r="O90" i="5"/>
  <c r="O701" i="5"/>
  <c r="AD151" i="3"/>
  <c r="AA86" i="3"/>
  <c r="AG86" i="3" s="1"/>
  <c r="AG253" i="3"/>
  <c r="AG209" i="3"/>
  <c r="AG267" i="3"/>
  <c r="O443" i="5"/>
  <c r="O520" i="5"/>
  <c r="O1123" i="5"/>
  <c r="O1139" i="5"/>
  <c r="O1120" i="5"/>
  <c r="O663" i="5"/>
  <c r="O939" i="5"/>
  <c r="O778" i="5"/>
  <c r="O408" i="5"/>
  <c r="O456" i="5"/>
  <c r="O802" i="5"/>
  <c r="AE265" i="3"/>
  <c r="AA62" i="3"/>
  <c r="AE62" i="3" s="1"/>
  <c r="AG126" i="3"/>
  <c r="AE21" i="3"/>
  <c r="O65" i="5"/>
  <c r="O1187" i="5"/>
  <c r="O734" i="5"/>
  <c r="O578" i="5"/>
  <c r="O417" i="5"/>
  <c r="O592" i="5"/>
  <c r="O538" i="5"/>
  <c r="O116" i="5"/>
  <c r="O66" i="5"/>
  <c r="AE253" i="3"/>
  <c r="AD226" i="3"/>
  <c r="AD209" i="3"/>
  <c r="AE126" i="3"/>
  <c r="O796" i="5"/>
  <c r="O826" i="5"/>
  <c r="O1175" i="5"/>
  <c r="O439" i="5"/>
  <c r="O791" i="5"/>
  <c r="O1030" i="5"/>
  <c r="O383" i="5"/>
  <c r="O468" i="5"/>
  <c r="O64" i="5"/>
  <c r="O183" i="5"/>
  <c r="O37" i="5"/>
  <c r="AE226" i="3"/>
  <c r="O961" i="5"/>
  <c r="O626" i="5"/>
  <c r="O1057" i="5"/>
  <c r="O1202" i="5"/>
  <c r="O1073" i="5"/>
  <c r="O1170" i="5"/>
  <c r="O55" i="5"/>
  <c r="O174" i="5"/>
  <c r="O244" i="5"/>
  <c r="O409" i="5"/>
  <c r="O968" i="5"/>
  <c r="O469" i="5"/>
  <c r="O921" i="5"/>
  <c r="O1029" i="5"/>
  <c r="O622" i="5"/>
  <c r="O1055" i="5"/>
  <c r="O423" i="5"/>
  <c r="P992" i="5"/>
  <c r="P159" i="5"/>
  <c r="AB231" i="3"/>
  <c r="AD267" i="3"/>
  <c r="O547" i="5"/>
  <c r="AG265" i="3"/>
  <c r="AE278" i="3"/>
  <c r="AD165" i="3"/>
  <c r="AG278" i="3"/>
  <c r="AD36" i="3"/>
  <c r="AG36" i="3"/>
  <c r="AB34" i="3"/>
  <c r="AE165" i="3"/>
  <c r="AE151" i="3"/>
  <c r="O1088" i="5"/>
  <c r="O606" i="5"/>
  <c r="O24" i="5"/>
  <c r="O223" i="5"/>
  <c r="O28" i="5"/>
  <c r="O238" i="5"/>
  <c r="O227" i="5"/>
  <c r="O1080" i="5"/>
  <c r="O1205" i="5"/>
  <c r="O664" i="5"/>
  <c r="O586" i="5"/>
  <c r="O647" i="5"/>
  <c r="O642" i="5"/>
  <c r="O149" i="5"/>
  <c r="O1104" i="5"/>
  <c r="O501" i="5"/>
  <c r="O640" i="5"/>
  <c r="O154" i="5"/>
  <c r="O829" i="5"/>
  <c r="O539" i="5"/>
  <c r="O705" i="5"/>
  <c r="O509" i="5"/>
  <c r="O897" i="5"/>
  <c r="O432" i="5"/>
  <c r="O733" i="5"/>
  <c r="O303" i="5"/>
  <c r="O442" i="5"/>
  <c r="O91" i="5"/>
  <c r="O482" i="5"/>
  <c r="O902" i="5"/>
  <c r="O988" i="5"/>
  <c r="O929" i="5"/>
  <c r="O512" i="5"/>
  <c r="O1143" i="5"/>
  <c r="O235" i="5"/>
  <c r="O943" i="5"/>
  <c r="O247" i="5"/>
  <c r="O245" i="5"/>
  <c r="O858" i="5"/>
  <c r="O515" i="5"/>
  <c r="O237" i="5"/>
  <c r="O590" i="5"/>
  <c r="O653" i="5"/>
  <c r="O1004" i="5"/>
  <c r="O167" i="5"/>
  <c r="O347" i="5"/>
  <c r="O356" i="5"/>
  <c r="O613" i="5"/>
  <c r="O54" i="5"/>
  <c r="O1162" i="5"/>
  <c r="O542" i="5"/>
  <c r="O311" i="5"/>
  <c r="O340" i="5"/>
  <c r="O865" i="5"/>
  <c r="O453" i="5"/>
  <c r="O729" i="5"/>
  <c r="O886" i="5"/>
  <c r="O194" i="5"/>
  <c r="O34" i="5"/>
  <c r="O922" i="5"/>
  <c r="O1199" i="5"/>
  <c r="O765" i="5"/>
  <c r="O1096" i="5"/>
  <c r="O698" i="5"/>
  <c r="O336" i="5"/>
  <c r="O522" i="5"/>
  <c r="O1107" i="5"/>
  <c r="O975" i="5"/>
  <c r="O397" i="5"/>
  <c r="O688" i="5"/>
  <c r="O1154" i="5"/>
  <c r="O984" i="5"/>
  <c r="O343" i="5"/>
  <c r="O455" i="5"/>
  <c r="O128" i="5"/>
  <c r="O1195" i="5"/>
  <c r="O1138" i="5"/>
  <c r="O797" i="5"/>
  <c r="O665" i="5"/>
  <c r="O83" i="5"/>
  <c r="O308" i="5"/>
  <c r="O288" i="5"/>
  <c r="O234" i="5"/>
  <c r="O255" i="5"/>
  <c r="O369" i="5"/>
  <c r="O710" i="5"/>
  <c r="O596" i="5"/>
  <c r="O669" i="5"/>
  <c r="O518" i="5"/>
  <c r="O993" i="5"/>
  <c r="O160" i="5"/>
  <c r="O648" i="5"/>
  <c r="O305" i="5"/>
  <c r="O973" i="5"/>
  <c r="O569" i="5"/>
  <c r="O511" i="5"/>
  <c r="O256" i="5"/>
  <c r="O189" i="5"/>
  <c r="O816" i="5"/>
  <c r="O991" i="5"/>
  <c r="O230" i="5"/>
  <c r="O721" i="5"/>
  <c r="O775" i="5"/>
  <c r="O135" i="5"/>
  <c r="O557" i="5"/>
  <c r="O918" i="5"/>
  <c r="O195" i="5"/>
  <c r="O325" i="5"/>
  <c r="O708" i="5"/>
  <c r="O560" i="5"/>
  <c r="O570" i="5"/>
  <c r="O95" i="5"/>
  <c r="Q267" i="5"/>
  <c r="O840" i="5"/>
  <c r="O1079" i="5"/>
  <c r="O811" i="5"/>
  <c r="O1034" i="5"/>
  <c r="O760" i="5"/>
  <c r="O958" i="5"/>
  <c r="O499" i="5"/>
  <c r="O321" i="5"/>
  <c r="O1089" i="5"/>
  <c r="O807" i="5"/>
  <c r="O556" i="5"/>
  <c r="O742" i="5"/>
  <c r="O963" i="5"/>
  <c r="O445" i="5"/>
  <c r="O1076" i="5"/>
  <c r="O366" i="5"/>
  <c r="O1045" i="5"/>
  <c r="O986" i="5"/>
  <c r="O661" i="5"/>
  <c r="O508" i="5"/>
  <c r="O673" i="5"/>
  <c r="O229" i="5"/>
  <c r="O637" i="5"/>
  <c r="O271" i="5"/>
  <c r="O260" i="5"/>
  <c r="O1021" i="5"/>
  <c r="O1198" i="5"/>
  <c r="O98" i="5"/>
  <c r="O1052" i="5"/>
  <c r="O735" i="5"/>
  <c r="O946" i="5"/>
  <c r="O437" i="5"/>
  <c r="O1053" i="5"/>
  <c r="O447" i="5"/>
  <c r="O1197" i="5"/>
  <c r="O558" i="5"/>
  <c r="O853" i="5"/>
  <c r="O1181" i="5"/>
  <c r="O566" i="5"/>
  <c r="O401" i="5"/>
  <c r="O251" i="5"/>
  <c r="O109" i="5"/>
  <c r="O747" i="5"/>
  <c r="O1069" i="5"/>
  <c r="O1013" i="5"/>
  <c r="O923" i="5"/>
  <c r="O1129" i="5"/>
  <c r="O56" i="5"/>
  <c r="O264" i="5"/>
  <c r="O774" i="5"/>
  <c r="O268" i="5"/>
  <c r="O313" i="5"/>
  <c r="O1200" i="5"/>
  <c r="O249" i="5"/>
  <c r="O355" i="5"/>
  <c r="O272" i="5"/>
  <c r="O571" i="5"/>
  <c r="O25" i="5"/>
  <c r="O188" i="5"/>
  <c r="O738" i="5"/>
  <c r="O618" i="5"/>
  <c r="O348" i="5"/>
  <c r="O265" i="5"/>
  <c r="O703" i="5"/>
  <c r="O280" i="5"/>
  <c r="O937" i="5"/>
  <c r="O1054" i="5"/>
  <c r="O1091" i="5"/>
  <c r="O216" i="5"/>
  <c r="O798" i="5"/>
  <c r="O1072" i="5"/>
  <c r="O841" i="5"/>
  <c r="O1183" i="5"/>
  <c r="O372" i="5"/>
  <c r="O380" i="5"/>
  <c r="O989" i="5"/>
  <c r="O646" i="5"/>
  <c r="O228" i="5"/>
  <c r="O391" i="5"/>
  <c r="O192" i="5"/>
  <c r="O1196" i="5"/>
  <c r="O919" i="5"/>
  <c r="O316" i="5"/>
  <c r="O1127" i="5"/>
  <c r="O911" i="5"/>
  <c r="O773" i="5"/>
  <c r="O1061" i="5"/>
  <c r="O164" i="5"/>
  <c r="O959" i="5"/>
  <c r="O67" i="5"/>
  <c r="O790" i="5"/>
  <c r="O191" i="5"/>
  <c r="O891" i="5"/>
  <c r="O1082" i="5"/>
  <c r="O854" i="5"/>
  <c r="O486" i="5"/>
  <c r="O221" i="5"/>
  <c r="O444" i="5"/>
  <c r="O533" i="5"/>
  <c r="O1119" i="5"/>
  <c r="O1036" i="5"/>
  <c r="O998" i="5"/>
  <c r="O990" i="5"/>
  <c r="O601" i="5"/>
  <c r="O834" i="5"/>
  <c r="O126" i="5"/>
  <c r="O1150" i="5"/>
  <c r="O847" i="5"/>
  <c r="O1172" i="5"/>
  <c r="O1062" i="5"/>
  <c r="O1019" i="5"/>
  <c r="O1068" i="5"/>
  <c r="O299" i="5"/>
  <c r="O101" i="5"/>
  <c r="O1109" i="5"/>
  <c r="O145" i="5"/>
  <c r="O900" i="5"/>
  <c r="O830" i="5"/>
  <c r="O531" i="5"/>
  <c r="O287" i="5"/>
  <c r="O615" i="5"/>
  <c r="O559" i="5"/>
  <c r="O342" i="5"/>
  <c r="O1008" i="5"/>
  <c r="O564" i="5"/>
  <c r="O849" i="5"/>
  <c r="O463" i="5"/>
  <c r="O122" i="5"/>
  <c r="O1087" i="5"/>
  <c r="O950" i="5"/>
  <c r="O492" i="5"/>
  <c r="O628" i="5"/>
  <c r="O623" i="5"/>
  <c r="O57" i="5"/>
  <c r="O148" i="5"/>
  <c r="O944" i="5"/>
  <c r="O926" i="5"/>
  <c r="O716" i="5"/>
  <c r="O806" i="5"/>
  <c r="O935" i="5"/>
  <c r="O532" i="5"/>
  <c r="O1203" i="5"/>
  <c r="O763" i="5"/>
  <c r="O309" i="5"/>
  <c r="O822" i="5"/>
  <c r="O196" i="5"/>
  <c r="O563" i="5"/>
  <c r="O21" i="5"/>
  <c r="O629" i="5"/>
  <c r="O1165" i="5"/>
  <c r="O607" i="5"/>
  <c r="O474" i="5"/>
  <c r="O157" i="5"/>
  <c r="O612" i="5"/>
  <c r="O137" i="5"/>
  <c r="O1111" i="5"/>
  <c r="O1140" i="5"/>
  <c r="O1105" i="5"/>
  <c r="O1037" i="5"/>
  <c r="O598" i="5"/>
  <c r="O1085" i="5"/>
  <c r="O718" i="5"/>
  <c r="O817" i="5"/>
  <c r="O824" i="5"/>
  <c r="O1044" i="5"/>
  <c r="O617" i="5"/>
  <c r="O593" i="5"/>
  <c r="O7" i="5"/>
  <c r="E5" i="5" s="1"/>
  <c r="O344" i="5"/>
  <c r="O1110" i="5"/>
  <c r="O1084" i="5"/>
  <c r="O1156" i="5"/>
  <c r="O345" i="5"/>
  <c r="O670" i="5"/>
  <c r="O97" i="5"/>
  <c r="O792" i="5"/>
  <c r="O745" i="5"/>
  <c r="O964" i="5"/>
  <c r="O399" i="5"/>
  <c r="O1027" i="5"/>
  <c r="O1128" i="5"/>
  <c r="O1204" i="5"/>
  <c r="O800" i="5"/>
  <c r="O175" i="5"/>
  <c r="O360" i="5"/>
  <c r="O1077" i="5"/>
  <c r="O335" i="5"/>
  <c r="O1032" i="5"/>
  <c r="O1095" i="5"/>
  <c r="O662" i="5"/>
  <c r="O117" i="5"/>
  <c r="O1148" i="5"/>
  <c r="O978" i="5"/>
  <c r="O777" i="5"/>
  <c r="O691" i="5"/>
  <c r="O712" i="5"/>
  <c r="O567" i="5"/>
  <c r="O693" i="5"/>
  <c r="O869" i="5"/>
  <c r="O1125" i="5"/>
  <c r="O1028" i="5"/>
  <c r="O147" i="5"/>
  <c r="O1126" i="5"/>
  <c r="O180" i="5"/>
  <c r="O957" i="5"/>
  <c r="O141" i="5"/>
  <c r="O1155" i="5"/>
  <c r="O610" i="5"/>
  <c r="O111" i="5"/>
  <c r="O717" i="5"/>
  <c r="O187" i="5"/>
  <c r="O940" i="5"/>
  <c r="O120" i="5"/>
  <c r="O906" i="5"/>
  <c r="O1038" i="5"/>
  <c r="O410" i="5"/>
  <c r="O490" i="5"/>
  <c r="O129" i="5"/>
  <c r="O1106" i="5"/>
  <c r="O370" i="5"/>
  <c r="O748" i="5"/>
  <c r="O755" i="5"/>
  <c r="O49" i="5"/>
  <c r="O672" i="5"/>
  <c r="O1086" i="5"/>
  <c r="O896" i="5"/>
  <c r="O320" i="5"/>
  <c r="O788" i="5"/>
  <c r="O171" i="5"/>
  <c r="O599" i="5"/>
  <c r="O609" i="5"/>
  <c r="O1103" i="5"/>
  <c r="O767" i="5"/>
  <c r="O1189" i="5"/>
  <c r="O591" i="5"/>
  <c r="O225" i="5"/>
  <c r="O1176" i="5"/>
  <c r="O481" i="5"/>
  <c r="O450" i="5"/>
  <c r="O624" i="5"/>
  <c r="O133" i="5"/>
  <c r="O936" i="5"/>
  <c r="O836" i="5"/>
  <c r="O635" i="5"/>
  <c r="O464" i="5"/>
  <c r="O1066" i="5"/>
  <c r="O1131" i="5"/>
  <c r="O660" i="5"/>
  <c r="O1121" i="5"/>
  <c r="O554" i="5"/>
  <c r="O466" i="5"/>
  <c r="O779" i="5"/>
  <c r="O576" i="5"/>
  <c r="O467" i="5"/>
  <c r="O645" i="5"/>
  <c r="O1147" i="5"/>
  <c r="O949" i="5"/>
  <c r="O143" i="5"/>
  <c r="O1035" i="5"/>
  <c r="O170" i="5"/>
  <c r="O783" i="5"/>
  <c r="O80" i="5"/>
  <c r="O323" i="5"/>
  <c r="O868" i="5"/>
  <c r="O69" i="5"/>
  <c r="O427" i="5"/>
  <c r="O915" i="5"/>
  <c r="O862" i="5"/>
  <c r="O382" i="5"/>
  <c r="O769" i="5"/>
  <c r="O1017" i="5"/>
  <c r="O75" i="5"/>
  <c r="O419" i="5"/>
  <c r="O193" i="5"/>
  <c r="O874" i="5"/>
  <c r="O132" i="5"/>
  <c r="O681" i="5"/>
  <c r="O537" i="5"/>
  <c r="O845" i="5"/>
  <c r="O457" i="5"/>
  <c r="O283" i="5"/>
  <c r="O1112" i="5"/>
  <c r="O553" i="5"/>
  <c r="O493" i="5"/>
  <c r="O942" i="5"/>
  <c r="O40" i="5"/>
  <c r="O828" i="5"/>
  <c r="O215" i="5"/>
  <c r="O883" i="5"/>
  <c r="O385" i="5"/>
  <c r="O881" i="5"/>
  <c r="O461" i="5"/>
  <c r="O953" i="5"/>
  <c r="O416" i="5"/>
  <c r="O842" i="5"/>
  <c r="O478" i="5"/>
  <c r="O694" i="5"/>
  <c r="O166" i="5"/>
  <c r="O302" i="5"/>
  <c r="O105" i="5"/>
  <c r="O754" i="5"/>
  <c r="O281" i="5"/>
  <c r="O702" i="5"/>
  <c r="O519" i="5"/>
  <c r="O51" i="5"/>
  <c r="O879" i="5"/>
  <c r="O326" i="5"/>
  <c r="O257" i="5"/>
  <c r="O376" i="5"/>
  <c r="O206" i="5"/>
  <c r="O861" i="5"/>
  <c r="O982" i="5"/>
  <c r="O541" i="5"/>
  <c r="O1050" i="5"/>
  <c r="O1171" i="5"/>
  <c r="O938" i="5"/>
  <c r="O1075" i="5"/>
  <c r="O680" i="5"/>
  <c r="O357" i="5"/>
  <c r="O544" i="5"/>
  <c r="O497" i="5"/>
  <c r="O296" i="5"/>
  <c r="O671" i="5"/>
  <c r="O339" i="5"/>
  <c r="O106" i="5"/>
  <c r="O928" i="5"/>
  <c r="O907" i="5"/>
  <c r="O633" i="5"/>
  <c r="O384" i="5"/>
  <c r="O373" i="5"/>
  <c r="O59" i="5"/>
  <c r="O812" i="5"/>
  <c r="O930" i="5"/>
  <c r="O1180" i="5"/>
  <c r="O1060" i="5"/>
  <c r="O458" i="5"/>
  <c r="O179" i="5"/>
  <c r="O274" i="5"/>
  <c r="O436" i="5"/>
  <c r="O477" i="5"/>
  <c r="O392" i="5"/>
  <c r="O513" i="5"/>
  <c r="O864" i="5"/>
  <c r="O804" i="5"/>
  <c r="O200" i="5"/>
  <c r="O876" i="5"/>
  <c r="O241" i="5"/>
  <c r="O246" i="5"/>
  <c r="O768" i="5"/>
  <c r="O364" i="5"/>
  <c r="O142" i="5"/>
  <c r="O151" i="5"/>
  <c r="O727" i="5"/>
  <c r="O295" i="5"/>
  <c r="O818" i="5"/>
  <c r="O523" i="5"/>
  <c r="O652" i="5"/>
  <c r="O315" i="5"/>
  <c r="O787" i="5"/>
  <c r="O400" i="5"/>
  <c r="O682" i="5"/>
  <c r="O204" i="5"/>
  <c r="O505" i="5"/>
  <c r="O565" i="5"/>
  <c r="O92" i="5"/>
  <c r="O913" i="5"/>
  <c r="O480" i="5"/>
  <c r="O43" i="5"/>
  <c r="O375" i="5"/>
  <c r="O848" i="5"/>
  <c r="O459" i="5"/>
  <c r="O912" i="5"/>
  <c r="O276" i="5"/>
  <c r="O838" i="5"/>
  <c r="O448" i="5"/>
  <c r="O910" i="5"/>
  <c r="O201" i="5"/>
  <c r="O999" i="5"/>
  <c r="O266" i="5"/>
  <c r="O654" i="5"/>
  <c r="O331" i="5"/>
  <c r="O813" i="5"/>
  <c r="O181" i="5"/>
  <c r="O473" i="5"/>
  <c r="O115" i="5"/>
  <c r="O118" i="5"/>
  <c r="O844" i="5"/>
  <c r="O414" i="5"/>
  <c r="O1024" i="5"/>
  <c r="O890" i="5"/>
  <c r="O568" i="5"/>
  <c r="O595" i="5"/>
  <c r="O379" i="5"/>
  <c r="O113" i="5"/>
  <c r="O224" i="5"/>
  <c r="O583" i="5"/>
  <c r="O863" i="5"/>
  <c r="O866" i="5"/>
  <c r="O905" i="5"/>
  <c r="O79" i="5"/>
  <c r="O535" i="5"/>
  <c r="O589" i="5"/>
  <c r="O966" i="5"/>
  <c r="O657" i="5"/>
  <c r="O418" i="5"/>
  <c r="O820" i="5"/>
  <c r="O634" i="5"/>
  <c r="O574" i="5"/>
  <c r="O980" i="5"/>
  <c r="O956" i="5"/>
  <c r="O808" i="5"/>
  <c r="O641" i="5"/>
  <c r="O588" i="5"/>
  <c r="O134" i="5"/>
  <c r="O1173" i="5"/>
  <c r="O1065" i="5"/>
  <c r="O843" i="5"/>
  <c r="O136" i="5"/>
  <c r="O476" i="5"/>
  <c r="O722" i="5"/>
  <c r="O484" i="5"/>
  <c r="O449" i="5"/>
  <c r="O398" i="5"/>
  <c r="O630" i="5"/>
  <c r="O837" i="5"/>
  <c r="O96" i="5"/>
  <c r="O1090" i="5"/>
  <c r="O23" i="5"/>
  <c r="O967" i="5"/>
  <c r="O530" i="5"/>
  <c r="O317" i="5"/>
  <c r="O706" i="5"/>
  <c r="O715" i="5"/>
  <c r="O294" i="5"/>
  <c r="O99" i="5"/>
  <c r="O666" i="5"/>
  <c r="O211" i="5"/>
  <c r="O776" i="5"/>
  <c r="O749" i="5"/>
  <c r="O1016" i="5"/>
  <c r="O821" i="5"/>
  <c r="O1078" i="5"/>
  <c r="O527" i="5"/>
  <c r="O970" i="5"/>
  <c r="O597" i="5"/>
  <c r="O1135" i="5"/>
  <c r="O45" i="5"/>
  <c r="O675" i="5"/>
  <c r="O387" i="5"/>
  <c r="O1011" i="5"/>
  <c r="O757" i="5"/>
  <c r="O124" i="5"/>
  <c r="O803" i="5"/>
  <c r="O529" i="5"/>
  <c r="O26" i="5"/>
  <c r="O575" i="5"/>
  <c r="O898" i="5"/>
  <c r="O720" i="5"/>
  <c r="O275" i="5"/>
  <c r="O197" i="5"/>
  <c r="O39" i="5"/>
  <c r="O730" i="5"/>
  <c r="O751" i="5"/>
  <c r="O1098" i="5"/>
  <c r="O1116" i="5"/>
  <c r="O394" i="5"/>
  <c r="O784" i="5"/>
  <c r="O579" i="5"/>
  <c r="O158" i="5"/>
  <c r="O884" i="5"/>
  <c r="O349" i="5"/>
  <c r="O1190" i="5"/>
  <c r="O312" i="5"/>
  <c r="O81" i="5"/>
  <c r="O361" i="5"/>
  <c r="O981" i="5"/>
  <c r="O1142" i="5"/>
  <c r="O1067" i="5"/>
  <c r="O479" i="5"/>
  <c r="O35" i="5"/>
  <c r="O1007" i="5"/>
  <c r="O1146" i="5"/>
  <c r="O1018" i="5"/>
  <c r="O582" i="5"/>
  <c r="O743" i="5"/>
  <c r="O977" i="5"/>
  <c r="O852" i="5"/>
  <c r="O546" i="5"/>
  <c r="O969" i="5"/>
  <c r="O1133" i="5"/>
  <c r="O1002" i="5"/>
  <c r="O290" i="5"/>
  <c r="O1130" i="5"/>
  <c r="O932" i="5"/>
  <c r="O997" i="5"/>
  <c r="O495" i="5"/>
  <c r="O771" i="5"/>
  <c r="O789" i="5"/>
  <c r="O267" i="5"/>
  <c r="O284" i="5"/>
  <c r="O819" i="5"/>
  <c r="O1001" i="5"/>
  <c r="O1149" i="5"/>
  <c r="O887" i="5"/>
  <c r="O327" i="5"/>
  <c r="O917" i="5"/>
  <c r="O552" i="5"/>
  <c r="O406" i="5"/>
  <c r="O870" i="5"/>
  <c r="O625" i="5"/>
  <c r="O353" i="5"/>
  <c r="O621" i="5"/>
  <c r="O1159" i="5"/>
  <c r="O685" i="5"/>
  <c r="O214" i="5"/>
  <c r="O611" i="5"/>
  <c r="O53" i="5"/>
  <c r="O683" i="5"/>
  <c r="O1132" i="5"/>
  <c r="O604" i="5"/>
  <c r="O62" i="5"/>
  <c r="O389" i="5"/>
  <c r="O1157" i="5"/>
  <c r="O108" i="5"/>
  <c r="O585" i="5"/>
  <c r="O514" i="5"/>
  <c r="O772" i="5"/>
  <c r="O358" i="5"/>
  <c r="O153" i="5"/>
  <c r="O799" i="5"/>
  <c r="O587" i="5"/>
  <c r="O123" i="5"/>
  <c r="O1102" i="5"/>
  <c r="O638" i="5"/>
  <c r="O407" i="5"/>
  <c r="O242" i="5"/>
  <c r="O753" i="5"/>
  <c r="O333" i="5"/>
  <c r="O130" i="5"/>
  <c r="O985" i="5"/>
  <c r="O475" i="5"/>
  <c r="O594" i="5"/>
  <c r="O337" i="5"/>
  <c r="O658" i="5"/>
  <c r="O285" i="5"/>
  <c r="O736" i="5"/>
  <c r="O44" i="5"/>
  <c r="O687" i="5"/>
  <c r="O220" i="5"/>
  <c r="O489" i="5"/>
  <c r="O258" i="5"/>
  <c r="O584" i="5"/>
  <c r="O207" i="5"/>
  <c r="O322" i="5"/>
  <c r="O72" i="5"/>
  <c r="O739" i="5"/>
  <c r="O144" i="5"/>
  <c r="O955" i="5"/>
  <c r="O351" i="5"/>
  <c r="O190" i="5"/>
  <c r="O916" i="5"/>
  <c r="O338" i="5"/>
  <c r="O250" i="5"/>
  <c r="O198" i="5"/>
  <c r="O668" i="5"/>
  <c r="O873" i="5"/>
  <c r="O770" i="5"/>
  <c r="O58" i="5"/>
  <c r="O1194" i="5"/>
  <c r="O1193" i="5"/>
  <c r="O954" i="5"/>
  <c r="O371" i="5"/>
  <c r="O428" i="5"/>
  <c r="O156" i="5"/>
  <c r="O236" i="5"/>
  <c r="O307" i="5"/>
  <c r="O948" i="5"/>
  <c r="O562" i="5"/>
  <c r="O324" i="5"/>
  <c r="O878" i="5"/>
  <c r="O412" i="5"/>
  <c r="O709" i="5"/>
  <c r="O368" i="5"/>
  <c r="O138" i="5"/>
  <c r="O1101" i="5"/>
  <c r="O1071" i="5"/>
  <c r="O536" i="5"/>
  <c r="O941" i="5"/>
  <c r="O1122" i="5"/>
  <c r="O996" i="5"/>
  <c r="O82" i="5"/>
  <c r="O252" i="5"/>
  <c r="O226" i="5"/>
  <c r="O690" i="5"/>
  <c r="O1188" i="5"/>
  <c r="O161" i="5"/>
  <c r="O494" i="5"/>
  <c r="O431" i="5"/>
  <c r="O286" i="5"/>
  <c r="O1033" i="5"/>
  <c r="O632" i="5"/>
  <c r="O945" i="5"/>
  <c r="O974" i="5"/>
  <c r="O934" i="5"/>
  <c r="O1113" i="5"/>
  <c r="O833" i="5"/>
  <c r="O1093" i="5"/>
  <c r="O885" i="5"/>
  <c r="O31" i="5"/>
  <c r="O262" i="5"/>
  <c r="O894" i="5"/>
  <c r="O655" i="5"/>
  <c r="O714" i="5"/>
  <c r="O573" i="5"/>
  <c r="O561" i="5"/>
  <c r="O851" i="5"/>
  <c r="O761" i="5"/>
  <c r="O172" i="5"/>
  <c r="O737" i="5"/>
  <c r="O952" i="5"/>
  <c r="O679" i="5"/>
  <c r="O173" i="5"/>
  <c r="O1097" i="5"/>
  <c r="O549" i="5"/>
  <c r="O76" i="5"/>
  <c r="O889" i="5"/>
  <c r="O971" i="5"/>
  <c r="O726" i="5"/>
  <c r="O1174" i="5"/>
  <c r="O860" i="5"/>
  <c r="O103" i="5"/>
  <c r="O707" i="5"/>
  <c r="O1026" i="5"/>
  <c r="O1100" i="5"/>
  <c r="O526" i="5"/>
  <c r="O395" i="5"/>
  <c r="O503" i="5"/>
  <c r="O430" i="5"/>
  <c r="O793" i="5"/>
  <c r="O555" i="5"/>
  <c r="O405" i="5"/>
  <c r="O208" i="5"/>
  <c r="O1058" i="5"/>
  <c r="O487" i="5"/>
  <c r="O88" i="5"/>
  <c r="O259" i="5"/>
  <c r="O152" i="5"/>
  <c r="O614" i="5"/>
  <c r="O74" i="5"/>
  <c r="O36" i="5"/>
  <c r="O127" i="5"/>
  <c r="O330" i="5"/>
  <c r="O73" i="5"/>
  <c r="O93" i="5"/>
  <c r="O433" i="5"/>
  <c r="O758" i="5"/>
  <c r="O269" i="5"/>
  <c r="O516" i="5"/>
  <c r="O577" i="5"/>
  <c r="O424" i="5"/>
  <c r="O84" i="5"/>
  <c r="O1179" i="5"/>
  <c r="O814" i="5"/>
  <c r="O825" i="5"/>
  <c r="O850" i="5"/>
  <c r="O871" i="5"/>
  <c r="O678" i="5"/>
  <c r="O810" i="5"/>
  <c r="O1136" i="5"/>
  <c r="O440" i="5"/>
  <c r="O425" i="5"/>
  <c r="O310" i="5"/>
  <c r="O165" i="5"/>
  <c r="O29" i="5"/>
  <c r="O901" i="5"/>
  <c r="O976" i="5"/>
  <c r="O240" i="5"/>
  <c r="O168" i="5"/>
  <c r="O222" i="5"/>
  <c r="O429" i="5"/>
  <c r="O289" i="5"/>
  <c r="O388" i="5"/>
  <c r="O925" i="5"/>
  <c r="O1047" i="5"/>
  <c r="O377" i="5"/>
  <c r="O972" i="5"/>
  <c r="O298" i="5"/>
  <c r="O931" i="5"/>
  <c r="O525" i="5"/>
  <c r="O454" i="5"/>
  <c r="O460" i="5"/>
  <c r="O413" i="5"/>
  <c r="O619" i="5"/>
  <c r="O1161" i="5"/>
  <c r="O1201" i="5"/>
  <c r="O994" i="5"/>
  <c r="O892" i="5"/>
  <c r="O202" i="5"/>
  <c r="O696" i="5"/>
  <c r="O314" i="5"/>
  <c r="O254" i="5"/>
  <c r="O744" i="5"/>
  <c r="O1186" i="5"/>
  <c r="O1185" i="5"/>
  <c r="O752" i="5"/>
  <c r="O507" i="5"/>
  <c r="O68" i="5"/>
  <c r="O470" i="5"/>
  <c r="O545" i="5"/>
  <c r="O780" i="5"/>
  <c r="O110" i="5"/>
  <c r="O378" i="5"/>
  <c r="O415" i="5"/>
  <c r="O965" i="5"/>
  <c r="O704" i="5"/>
  <c r="O393" i="5"/>
  <c r="O119" i="5"/>
  <c r="O839" i="5"/>
  <c r="O488" i="5"/>
  <c r="O107" i="5"/>
  <c r="O832" i="5"/>
  <c r="O279" i="5"/>
  <c r="O1012" i="5"/>
  <c r="O534" i="5"/>
  <c r="O649" i="5"/>
  <c r="O30" i="5"/>
  <c r="O22" i="5"/>
  <c r="O114" i="5"/>
  <c r="O150" i="5"/>
  <c r="O48" i="5"/>
  <c r="O169" i="5"/>
  <c r="O1099" i="5"/>
  <c r="O877" i="5"/>
  <c r="O100" i="5"/>
  <c r="O402" i="5"/>
  <c r="O78" i="5"/>
  <c r="O1031" i="5"/>
  <c r="O762" i="5"/>
  <c r="O724" i="5"/>
  <c r="O1191" i="5"/>
  <c r="O909" i="5"/>
  <c r="O903" i="5"/>
  <c r="O125" i="5"/>
  <c r="O121" i="5"/>
  <c r="O291" i="5"/>
  <c r="O904" i="5"/>
  <c r="O1022" i="5"/>
  <c r="O995" i="5"/>
  <c r="O855" i="5"/>
  <c r="O600" i="5"/>
  <c r="O420" i="5"/>
  <c r="O334" i="5"/>
  <c r="O61" i="5"/>
  <c r="O209" i="5"/>
  <c r="O550" i="5"/>
  <c r="O300" i="5"/>
  <c r="O684" i="5"/>
  <c r="O631" i="5"/>
  <c r="O867" i="5"/>
  <c r="O504" i="5"/>
  <c r="O1042" i="5"/>
  <c r="O277" i="5"/>
  <c r="O1114" i="5"/>
  <c r="O1041" i="5"/>
  <c r="O177" i="5"/>
  <c r="O875" i="5"/>
  <c r="O1169" i="5"/>
  <c r="O390" i="5"/>
  <c r="O70" i="5"/>
  <c r="O823" i="5"/>
  <c r="O1056" i="5"/>
  <c r="O766" i="5"/>
  <c r="O1010" i="5"/>
  <c r="O983" i="5"/>
  <c r="O1145" i="5"/>
  <c r="O483" i="5"/>
  <c r="O888" i="5"/>
  <c r="O441" i="5"/>
  <c r="O27" i="5"/>
  <c r="O182" i="5"/>
  <c r="O636" i="5"/>
  <c r="O782" i="5"/>
  <c r="O248" i="5"/>
  <c r="O728" i="5"/>
  <c r="O1108" i="5"/>
  <c r="O857" i="5"/>
  <c r="O1023" i="5"/>
  <c r="O403" i="5"/>
  <c r="O451" i="5"/>
  <c r="O908" i="5"/>
  <c r="O947" i="5"/>
  <c r="O608" i="5"/>
  <c r="O643" i="5"/>
  <c r="O332" i="5"/>
  <c r="O651" i="5"/>
  <c r="O421" i="5"/>
  <c r="O292" i="5"/>
  <c r="O1160" i="5"/>
  <c r="O1192" i="5"/>
  <c r="O805" i="5"/>
  <c r="O205" i="5"/>
  <c r="O71" i="5"/>
  <c r="O1000" i="5"/>
  <c r="O927" i="5"/>
  <c r="O692" i="5"/>
  <c r="O676" i="5"/>
  <c r="O551" i="5"/>
  <c r="O920" i="5"/>
  <c r="O713" i="5"/>
  <c r="O176" i="5"/>
  <c r="O104" i="5"/>
  <c r="O94" i="5"/>
  <c r="O924" i="5"/>
  <c r="O1040" i="5"/>
  <c r="O319" i="5"/>
  <c r="O835" i="5"/>
  <c r="O741" i="5"/>
  <c r="O63" i="5"/>
  <c r="O85" i="5"/>
  <c r="O33" i="5"/>
  <c r="O163" i="5"/>
  <c r="O213" i="5"/>
  <c r="O510" i="5"/>
  <c r="O1153" i="5"/>
  <c r="O962" i="5"/>
  <c r="O659" i="5"/>
  <c r="O41" i="5"/>
  <c r="O951" i="5"/>
  <c r="O38" i="5"/>
  <c r="O1006" i="5"/>
  <c r="O795" i="5"/>
  <c r="O367" i="5"/>
  <c r="O1178" i="5"/>
  <c r="O756" i="5"/>
  <c r="O301" i="5"/>
  <c r="O1118" i="5"/>
  <c r="O1049" i="5"/>
  <c r="O846" i="5"/>
  <c r="O1144" i="5"/>
  <c r="O667" i="5"/>
  <c r="O809" i="5"/>
  <c r="O1092" i="5"/>
  <c r="O239" i="5"/>
  <c r="O785" i="5"/>
  <c r="O243" i="5"/>
  <c r="O146" i="5"/>
  <c r="O1166" i="5"/>
  <c r="O438" i="5"/>
  <c r="O472" i="5"/>
  <c r="O359" i="5"/>
  <c r="O603" i="5"/>
  <c r="O341" i="5"/>
  <c r="O689" i="5"/>
  <c r="O1081" i="5"/>
  <c r="O386" i="5"/>
  <c r="O329" i="5"/>
  <c r="O465" i="5"/>
  <c r="O528" i="5"/>
  <c r="O411" i="5"/>
  <c r="O273" i="5"/>
  <c r="O1164" i="5"/>
  <c r="O1074" i="5"/>
  <c r="O218" i="5"/>
  <c r="O1141" i="5"/>
  <c r="O801" i="5"/>
  <c r="O732" i="5"/>
  <c r="O506" i="5"/>
  <c r="O496" i="5"/>
  <c r="O1043" i="5"/>
  <c r="O831" i="5"/>
  <c r="O87" i="5"/>
  <c r="O1124" i="5"/>
  <c r="O1167" i="5"/>
  <c r="O746" i="5"/>
  <c r="O872" i="5"/>
  <c r="O1182" i="5"/>
  <c r="O217" i="5"/>
  <c r="O627" i="5"/>
  <c r="O318" i="5"/>
  <c r="O263" i="5"/>
  <c r="O1163" i="5"/>
  <c r="O270" i="5"/>
  <c r="O60" i="5"/>
  <c r="O89" i="5"/>
  <c r="O210" i="5"/>
  <c r="O815" i="5"/>
  <c r="O895" i="5"/>
  <c r="O434" i="5"/>
  <c r="O102" i="5"/>
  <c r="O723" i="5"/>
  <c r="O1083" i="5"/>
  <c r="O859" i="5"/>
  <c r="O471" i="5"/>
  <c r="O178" i="5"/>
  <c r="O933" i="5"/>
  <c r="O740" i="5"/>
  <c r="O700" i="5"/>
  <c r="O581" i="5"/>
  <c r="O725" i="5"/>
  <c r="O580" i="5"/>
  <c r="O1005" i="5"/>
  <c r="O750" i="5"/>
  <c r="O185" i="5"/>
  <c r="O1059" i="5"/>
  <c r="O914" i="5"/>
  <c r="O548" i="5"/>
  <c r="O50" i="5"/>
  <c r="O1009" i="5"/>
  <c r="O543" i="5"/>
  <c r="O1015" i="5"/>
  <c r="O1168" i="5"/>
  <c r="O1063" i="5"/>
  <c r="O282" i="5"/>
  <c r="O462" i="5"/>
  <c r="O363" i="5"/>
  <c r="O616" i="5"/>
  <c r="O140" i="5"/>
  <c r="O827" i="5"/>
  <c r="O47" i="5"/>
  <c r="O278" i="5"/>
  <c r="O42" i="5"/>
  <c r="O524" i="5"/>
  <c r="O354" i="5"/>
  <c r="O159" i="5"/>
  <c r="O677" i="5"/>
  <c r="O350" i="5"/>
  <c r="O697" i="5"/>
  <c r="O759" i="5"/>
  <c r="O731" i="5"/>
  <c r="O605" i="5"/>
  <c r="O346" i="5"/>
  <c r="O297" i="5"/>
  <c r="O304" i="5"/>
  <c r="O491" i="5"/>
  <c r="O381" i="5"/>
  <c r="O1152" i="5"/>
  <c r="O1184" i="5"/>
  <c r="O1014" i="5"/>
  <c r="O719" i="5"/>
  <c r="O639" i="5"/>
  <c r="O695" i="5"/>
  <c r="O699" i="5"/>
  <c r="O261" i="5"/>
  <c r="O521" i="5"/>
  <c r="O422" i="5"/>
  <c r="O602" i="5"/>
  <c r="O987" i="5"/>
  <c r="O880" i="5"/>
  <c r="O856" i="5"/>
  <c r="O517" i="5"/>
  <c r="O893" i="5"/>
  <c r="O1094" i="5"/>
  <c r="O306" i="5"/>
  <c r="O396" i="5"/>
  <c r="O32" i="5"/>
  <c r="O184" i="5"/>
  <c r="O1115" i="5"/>
  <c r="O1070" i="5"/>
  <c r="O112" i="5"/>
  <c r="O77" i="5"/>
  <c r="O786" i="5"/>
  <c r="O1137" i="5"/>
  <c r="O960" i="5"/>
  <c r="O199" i="5"/>
  <c r="O1151" i="5"/>
  <c r="O139" i="5"/>
  <c r="O1046" i="5"/>
  <c r="O500" i="5"/>
  <c r="O485" i="5"/>
  <c r="O1158" i="5"/>
  <c r="O674" i="5"/>
  <c r="O620" i="5"/>
  <c r="O404" i="5"/>
  <c r="O186" i="5"/>
  <c r="O426" i="5"/>
  <c r="O155" i="5"/>
  <c r="O498" i="5"/>
  <c r="O656" i="5"/>
  <c r="O212" i="5"/>
  <c r="O374" i="5"/>
  <c r="O899" i="5"/>
  <c r="O435" i="5"/>
  <c r="O992" i="5"/>
  <c r="O233" i="5"/>
  <c r="O452" i="5"/>
  <c r="O650" i="5"/>
  <c r="O1003" i="5"/>
  <c r="O1025" i="5"/>
  <c r="O1039" i="5"/>
  <c r="O46" i="5"/>
  <c r="O162" i="5"/>
  <c r="O253" i="5"/>
  <c r="O686" i="5"/>
  <c r="O764" i="5"/>
  <c r="O232" i="5"/>
  <c r="O52" i="5"/>
  <c r="O231" i="5"/>
  <c r="O711" i="5"/>
  <c r="Q1093" i="5"/>
  <c r="Q670" i="5"/>
  <c r="Q1161" i="5"/>
  <c r="Q78" i="5"/>
  <c r="Q462" i="5"/>
  <c r="Q336" i="5"/>
  <c r="Q394" i="5"/>
  <c r="Q260" i="5"/>
  <c r="Q659" i="5"/>
  <c r="Q945" i="5"/>
  <c r="Q1191" i="5"/>
  <c r="Q341" i="5"/>
  <c r="Q929" i="5"/>
  <c r="Q1028" i="5"/>
  <c r="Q900" i="5"/>
  <c r="Q75" i="5"/>
  <c r="Q938" i="5"/>
  <c r="Q1053" i="5"/>
  <c r="Q1025" i="5"/>
  <c r="Q1188" i="5"/>
  <c r="Q860" i="5"/>
  <c r="Q1055" i="5"/>
  <c r="Q927" i="5"/>
  <c r="Q109" i="5"/>
  <c r="Q131" i="5"/>
  <c r="Q522" i="5"/>
  <c r="Q1069" i="5"/>
  <c r="Q460" i="5"/>
  <c r="Q555" i="5"/>
  <c r="Q305" i="5"/>
  <c r="Q817" i="5"/>
  <c r="Q591" i="5"/>
  <c r="Q641" i="5"/>
  <c r="Q1178" i="5"/>
  <c r="Q281" i="5"/>
  <c r="Q791" i="5"/>
  <c r="Q324" i="5"/>
  <c r="Q881" i="5"/>
  <c r="Q889" i="5"/>
  <c r="Q297" i="5"/>
  <c r="Q988" i="5"/>
  <c r="Q828" i="5"/>
  <c r="Q849" i="5"/>
  <c r="Q1169" i="5"/>
  <c r="AB87" i="3"/>
  <c r="AA305" i="3"/>
  <c r="AD305" i="3" s="1"/>
  <c r="E16" i="1"/>
  <c r="E17" i="1" s="1"/>
  <c r="AA155" i="3"/>
  <c r="P1038" i="5"/>
  <c r="P874" i="5"/>
  <c r="P947" i="5"/>
  <c r="P443" i="5"/>
  <c r="P1080" i="5"/>
  <c r="P441" i="5"/>
  <c r="P1067" i="5"/>
  <c r="P364" i="5"/>
  <c r="P645" i="5"/>
  <c r="Q340" i="5"/>
  <c r="Q376" i="5"/>
  <c r="Q189" i="5"/>
  <c r="Q584" i="5"/>
  <c r="Q498" i="5"/>
  <c r="Q135" i="5"/>
  <c r="Q209" i="5"/>
  <c r="Q94" i="5"/>
  <c r="Q67" i="5"/>
  <c r="Q494" i="5"/>
  <c r="Q169" i="5"/>
  <c r="Q440" i="5"/>
  <c r="Q129" i="5"/>
  <c r="Q493" i="5"/>
  <c r="Q84" i="5"/>
  <c r="Q34" i="5"/>
  <c r="Q74" i="5"/>
  <c r="Q392" i="5"/>
  <c r="Q112" i="5"/>
  <c r="Q255" i="5"/>
  <c r="Q178" i="5"/>
  <c r="Q26" i="5"/>
  <c r="Q559" i="5"/>
  <c r="Q328" i="5"/>
  <c r="Q238" i="5"/>
  <c r="Q107" i="5"/>
  <c r="Q401" i="5"/>
  <c r="Q256" i="5"/>
  <c r="Q102" i="5"/>
  <c r="Q312" i="5"/>
  <c r="Q101" i="5"/>
  <c r="Q270" i="5"/>
  <c r="Q155" i="5"/>
  <c r="Q754" i="5"/>
  <c r="Q128" i="5"/>
  <c r="Q981" i="5"/>
  <c r="Q57" i="5"/>
  <c r="Q463" i="5"/>
  <c r="Q141" i="5"/>
  <c r="Q76" i="5"/>
  <c r="Q716" i="5"/>
  <c r="Q358" i="5"/>
  <c r="Q465" i="5"/>
  <c r="Q350" i="5"/>
  <c r="Q601" i="5"/>
  <c r="Q701" i="5"/>
  <c r="Q933" i="5"/>
  <c r="Q774" i="5"/>
  <c r="Q69" i="5"/>
  <c r="Q423" i="5"/>
  <c r="Q505" i="5"/>
  <c r="Q599" i="5"/>
  <c r="Q671" i="5"/>
  <c r="Q738" i="5"/>
  <c r="Q750" i="5"/>
  <c r="Q999" i="5"/>
  <c r="Q1181" i="5"/>
  <c r="Q1080" i="5"/>
  <c r="Q1170" i="5"/>
  <c r="Q682" i="5"/>
  <c r="Q810" i="5"/>
  <c r="Q427" i="5"/>
  <c r="Q477" i="5"/>
  <c r="Q326" i="5"/>
  <c r="Q490" i="5"/>
  <c r="Q568" i="5"/>
  <c r="Q475" i="5"/>
  <c r="Q863" i="5"/>
  <c r="Q998" i="5"/>
  <c r="Q1166" i="5"/>
  <c r="Q1002" i="5"/>
  <c r="Q1155" i="5"/>
  <c r="Q589" i="5"/>
  <c r="Q526" i="5"/>
  <c r="Q293" i="5"/>
  <c r="P542" i="5"/>
  <c r="P1013" i="5"/>
  <c r="P1196" i="5"/>
  <c r="P817" i="5"/>
  <c r="P720" i="5"/>
  <c r="P368" i="5"/>
  <c r="P1108" i="5"/>
  <c r="P736" i="5"/>
  <c r="P282" i="5"/>
  <c r="Q365" i="5"/>
  <c r="Q120" i="5"/>
  <c r="Q30" i="5"/>
  <c r="Q491" i="5"/>
  <c r="Q686" i="5"/>
  <c r="Q32" i="5"/>
  <c r="Q504" i="5"/>
  <c r="Q200" i="5"/>
  <c r="Q35" i="5"/>
  <c r="Q283" i="5"/>
  <c r="Q242" i="5"/>
  <c r="Q437" i="5"/>
  <c r="Q472" i="5"/>
  <c r="Q186" i="5"/>
  <c r="Q373" i="5"/>
  <c r="Q114" i="5"/>
  <c r="Q62" i="5"/>
  <c r="Q399" i="5"/>
  <c r="Q259" i="5"/>
  <c r="Q488" i="5"/>
  <c r="Q77" i="5"/>
  <c r="Q206" i="5"/>
  <c r="Q80" i="5"/>
  <c r="Q421" i="5"/>
  <c r="Q118" i="5"/>
  <c r="Q422" i="5"/>
  <c r="Q154" i="5"/>
  <c r="Q464" i="5"/>
  <c r="Q703" i="5"/>
  <c r="Q775" i="5"/>
  <c r="Q105" i="5"/>
  <c r="Q149" i="5"/>
  <c r="Q92" i="5"/>
  <c r="Q159" i="5"/>
  <c r="Q99" i="5"/>
  <c r="Q931" i="5"/>
  <c r="Q190" i="5"/>
  <c r="Q476" i="5"/>
  <c r="Q184" i="5"/>
  <c r="Q535" i="5"/>
  <c r="Q785" i="5"/>
  <c r="Q854" i="5"/>
  <c r="Q362" i="5"/>
  <c r="Q287" i="5"/>
  <c r="Q478" i="5"/>
  <c r="Q705" i="5"/>
  <c r="Q1051" i="5"/>
  <c r="Q28" i="5"/>
  <c r="Q631" i="5"/>
  <c r="Q473" i="5"/>
  <c r="Q574" i="5"/>
  <c r="Q646" i="5"/>
  <c r="Q48" i="5"/>
  <c r="Q949" i="5"/>
  <c r="Q787" i="5"/>
  <c r="Q1077" i="5"/>
  <c r="Q974" i="5"/>
  <c r="Q644" i="5"/>
  <c r="Q965" i="5"/>
  <c r="Q843" i="5"/>
  <c r="Q866" i="5"/>
  <c r="Q301" i="5"/>
  <c r="Q566" i="5"/>
  <c r="Q783" i="5"/>
  <c r="Q381" i="5"/>
  <c r="Q481" i="5"/>
  <c r="Q569" i="5"/>
  <c r="Q760" i="5"/>
  <c r="Q1031" i="5"/>
  <c r="Q959" i="5"/>
  <c r="Q1113" i="5"/>
  <c r="Q387" i="5"/>
  <c r="Q1061" i="5"/>
  <c r="Q939" i="5"/>
  <c r="Q606" i="5"/>
  <c r="P262" i="5"/>
  <c r="P904" i="5"/>
  <c r="P80" i="5"/>
  <c r="P1006" i="5"/>
  <c r="P529" i="5"/>
  <c r="P1051" i="5"/>
  <c r="P546" i="5"/>
  <c r="P871" i="5"/>
  <c r="P886" i="5"/>
  <c r="Q234" i="5"/>
  <c r="Q429" i="5"/>
  <c r="Q85" i="5"/>
  <c r="Q316" i="5"/>
  <c r="Q151" i="5"/>
  <c r="Q247" i="5"/>
  <c r="Q235" i="5"/>
  <c r="Q352" i="5"/>
  <c r="Q125" i="5"/>
  <c r="Q457" i="5"/>
  <c r="Q715" i="5"/>
  <c r="Q42" i="5"/>
  <c r="Q79" i="5"/>
  <c r="Q298" i="5"/>
  <c r="Q39" i="5"/>
  <c r="Q218" i="5"/>
  <c r="Q295" i="5"/>
  <c r="Q520" i="5"/>
  <c r="Q345" i="5"/>
  <c r="Q277" i="5"/>
  <c r="Q428" i="5"/>
  <c r="Q246" i="5"/>
  <c r="Q90" i="5"/>
  <c r="Q372" i="5"/>
  <c r="Q639" i="5"/>
  <c r="Q711" i="5"/>
  <c r="Q232" i="5"/>
  <c r="Q41" i="5"/>
  <c r="Q299" i="5"/>
  <c r="Q541" i="5"/>
  <c r="Q613" i="5"/>
  <c r="Q103" i="5"/>
  <c r="Q153" i="5"/>
  <c r="Q687" i="5"/>
  <c r="Q413" i="5"/>
  <c r="Q172" i="5"/>
  <c r="Q133" i="5"/>
  <c r="Q370" i="5"/>
  <c r="Q356" i="5"/>
  <c r="Q321" i="5"/>
  <c r="Q733" i="5"/>
  <c r="Q194" i="5"/>
  <c r="Q111" i="5"/>
  <c r="Q207" i="5"/>
  <c r="Q743" i="5"/>
  <c r="Q742" i="5"/>
  <c r="Q797" i="5"/>
  <c r="Q673" i="5"/>
  <c r="Q148" i="5"/>
  <c r="Q651" i="5"/>
  <c r="Q782" i="5"/>
  <c r="Q474" i="5"/>
  <c r="Q556" i="5"/>
  <c r="Q33" i="5"/>
  <c r="Q899" i="5"/>
  <c r="Q1039" i="5"/>
  <c r="Q1146" i="5"/>
  <c r="Q820" i="5"/>
  <c r="Q852" i="5"/>
  <c r="Q1083" i="5"/>
  <c r="Q857" i="5"/>
  <c r="Q263" i="5"/>
  <c r="Q597" i="5"/>
  <c r="Q443" i="5"/>
  <c r="Q621" i="5"/>
  <c r="Q693" i="5"/>
  <c r="Q127" i="5"/>
  <c r="Q844" i="5"/>
  <c r="Q951" i="5"/>
  <c r="Q1131" i="5"/>
  <c r="Q765" i="5"/>
  <c r="Q801" i="5"/>
  <c r="Q688" i="5"/>
  <c r="P952" i="5"/>
  <c r="P699" i="5"/>
  <c r="P899" i="5"/>
  <c r="P1025" i="5"/>
  <c r="P638" i="5"/>
  <c r="P969" i="5"/>
  <c r="P395" i="5"/>
  <c r="P1001" i="5"/>
  <c r="P1191" i="5"/>
  <c r="Q315" i="5"/>
  <c r="Q63" i="5"/>
  <c r="Q54" i="5"/>
  <c r="Q333" i="5"/>
  <c r="Q313" i="5"/>
  <c r="Q480" i="5"/>
  <c r="Q182" i="5"/>
  <c r="Q86" i="5"/>
  <c r="Q45" i="5"/>
  <c r="Q815" i="5"/>
  <c r="Q832" i="5"/>
  <c r="Q404" i="5"/>
  <c r="Q245" i="5"/>
  <c r="Q52" i="5"/>
  <c r="Q348" i="5"/>
  <c r="Q65" i="5"/>
  <c r="Q432" i="5"/>
  <c r="Q264" i="5"/>
  <c r="Q163" i="5"/>
  <c r="Q575" i="5"/>
  <c r="Q647" i="5"/>
  <c r="Q436" i="5"/>
  <c r="Q73" i="5"/>
  <c r="Q43" i="5"/>
  <c r="Q368" i="5"/>
  <c r="Q549" i="5"/>
  <c r="Q331" i="5"/>
  <c r="Q222" i="5"/>
  <c r="Q430" i="5"/>
  <c r="Q660" i="5"/>
  <c r="Q539" i="5"/>
  <c r="Q171" i="5"/>
  <c r="Q447" i="5"/>
  <c r="Q290" i="5"/>
  <c r="Q306" i="5"/>
  <c r="Q470" i="5"/>
  <c r="Q201" i="5"/>
  <c r="Q181" i="5"/>
  <c r="Q409" i="5"/>
  <c r="Q116" i="5"/>
  <c r="Q776" i="5"/>
  <c r="Q294" i="5"/>
  <c r="Q100" i="5"/>
  <c r="Q395" i="5"/>
  <c r="Q581" i="5"/>
  <c r="Q812" i="5"/>
  <c r="Q864" i="5"/>
  <c r="Q1085" i="5"/>
  <c r="Q81" i="5"/>
  <c r="Q91" i="5"/>
  <c r="Q816" i="5"/>
  <c r="Q446" i="5"/>
  <c r="Q530" i="5"/>
  <c r="Q479" i="5"/>
  <c r="Q739" i="5"/>
  <c r="Q564" i="5"/>
  <c r="Q1021" i="5"/>
  <c r="Q891" i="5"/>
  <c r="Q922" i="5"/>
  <c r="Q696" i="5"/>
  <c r="Q805" i="5"/>
  <c r="Q124" i="5"/>
  <c r="Q763" i="5"/>
  <c r="Q780" i="5"/>
  <c r="Q547" i="5"/>
  <c r="Q619" i="5"/>
  <c r="Q140" i="5"/>
  <c r="Q694" i="5"/>
  <c r="Q1095" i="5"/>
  <c r="Q554" i="5"/>
  <c r="Q732" i="5"/>
  <c r="Q987" i="5"/>
  <c r="Q755" i="5"/>
  <c r="Q840" i="5"/>
  <c r="Q31" i="5"/>
  <c r="Q521" i="5"/>
  <c r="P1031" i="5"/>
  <c r="P61" i="5"/>
  <c r="P989" i="5"/>
  <c r="P915" i="5"/>
  <c r="P1149" i="5"/>
  <c r="P687" i="5"/>
  <c r="P1027" i="5"/>
  <c r="P907" i="5"/>
  <c r="P186" i="5"/>
  <c r="P242" i="5"/>
  <c r="Q137" i="5"/>
  <c r="Q173" i="5"/>
  <c r="Q185" i="5"/>
  <c r="Q397" i="5"/>
  <c r="Q108" i="5"/>
  <c r="Q106" i="5"/>
  <c r="Q289" i="5"/>
  <c r="Q202" i="5"/>
  <c r="Q225" i="5"/>
  <c r="Q130" i="5"/>
  <c r="Q44" i="5"/>
  <c r="Q180" i="5"/>
  <c r="Q217" i="5"/>
  <c r="Q160" i="5"/>
  <c r="Q495" i="5"/>
  <c r="Q380" i="5"/>
  <c r="Q359" i="5"/>
  <c r="Q363" i="5"/>
  <c r="Q415" i="5"/>
  <c r="Q622" i="5"/>
  <c r="Q375" i="5"/>
  <c r="Q269" i="5"/>
  <c r="Q389" i="5"/>
  <c r="Q823" i="5"/>
  <c r="Q596" i="5"/>
  <c r="Q278" i="5"/>
  <c r="Q276" i="5"/>
  <c r="Q327" i="5"/>
  <c r="Q588" i="5"/>
  <c r="Q634" i="5"/>
  <c r="Q706" i="5"/>
  <c r="Q487" i="5"/>
  <c r="Q282" i="5"/>
  <c r="Q214" i="5"/>
  <c r="Q767" i="5"/>
  <c r="Q309" i="5"/>
  <c r="Q167" i="5"/>
  <c r="Q249" i="5"/>
  <c r="Q751" i="5"/>
  <c r="Q448" i="5"/>
  <c r="Q265" i="5"/>
  <c r="Q385" i="5"/>
  <c r="Q509" i="5"/>
  <c r="Q344" i="5"/>
  <c r="Q408" i="5"/>
  <c r="Q1048" i="5"/>
  <c r="Q903" i="5"/>
  <c r="Q1112" i="5"/>
  <c r="Q248" i="5"/>
  <c r="Q600" i="5"/>
  <c r="Q842" i="5"/>
  <c r="Q302" i="5"/>
  <c r="Q731" i="5"/>
  <c r="Q438" i="5"/>
  <c r="Q746" i="5"/>
  <c r="Q822" i="5"/>
  <c r="Q633" i="5"/>
  <c r="Q913" i="5"/>
  <c r="Q952" i="5"/>
  <c r="Q1137" i="5"/>
  <c r="Q702" i="5"/>
  <c r="Q431" i="5"/>
  <c r="Q342" i="5"/>
  <c r="Q995" i="5"/>
  <c r="Q714" i="5"/>
  <c r="Q609" i="5"/>
  <c r="Q525" i="5"/>
  <c r="Q653" i="5"/>
  <c r="Q745" i="5"/>
  <c r="Q758" i="5"/>
  <c r="Q809" i="5"/>
  <c r="Q993" i="5"/>
  <c r="Q1024" i="5"/>
  <c r="Q728" i="5"/>
  <c r="Q36" i="5"/>
  <c r="P821" i="5"/>
  <c r="P482" i="5"/>
  <c r="P820" i="5"/>
  <c r="P68" i="5"/>
  <c r="P361" i="5"/>
  <c r="P592" i="5"/>
  <c r="P745" i="5"/>
  <c r="P933" i="5"/>
  <c r="P1113" i="5"/>
  <c r="P1185" i="5"/>
  <c r="Q50" i="5"/>
  <c r="Q303" i="5"/>
  <c r="Q456" i="5"/>
  <c r="Q98" i="5"/>
  <c r="Q567" i="5"/>
  <c r="Q229" i="5"/>
  <c r="Q168" i="5"/>
  <c r="Q275" i="5"/>
  <c r="Q536" i="5"/>
  <c r="Q251" i="5"/>
  <c r="Q388" i="5"/>
  <c r="Q104" i="5"/>
  <c r="Q280" i="5"/>
  <c r="Q231" i="5"/>
  <c r="Q444" i="5"/>
  <c r="Q126" i="5"/>
  <c r="Q237" i="5"/>
  <c r="Q317" i="5"/>
  <c r="Q759" i="5"/>
  <c r="Q523" i="5"/>
  <c r="Q604" i="5"/>
  <c r="Q412" i="5"/>
  <c r="Q533" i="5"/>
  <c r="Q451" i="5"/>
  <c r="Q570" i="5"/>
  <c r="Q170" i="5"/>
  <c r="Q501" i="5"/>
  <c r="Q59" i="5"/>
  <c r="Q690" i="5"/>
  <c r="Q845" i="5"/>
  <c r="Q917" i="5"/>
  <c r="Q58" i="5"/>
  <c r="Q97" i="5"/>
  <c r="Q458" i="5"/>
  <c r="Q605" i="5"/>
  <c r="Q677" i="5"/>
  <c r="Q203" i="5"/>
  <c r="Q204" i="5"/>
  <c r="Q239" i="5"/>
  <c r="Q371" i="5"/>
  <c r="Q608" i="5"/>
  <c r="Q616" i="5"/>
  <c r="Q518" i="5"/>
  <c r="Q607" i="5"/>
  <c r="Q674" i="5"/>
  <c r="Q1168" i="5"/>
  <c r="Q766" i="5"/>
  <c r="Q1114" i="5"/>
  <c r="Q391" i="5"/>
  <c r="Q334" i="5"/>
  <c r="Q95" i="5"/>
  <c r="Q191" i="5"/>
  <c r="Q307" i="5"/>
  <c r="Q807" i="5"/>
  <c r="Q859" i="5"/>
  <c r="Q890" i="5"/>
  <c r="Q779" i="5"/>
  <c r="Q924" i="5"/>
  <c r="Q1079" i="5"/>
  <c r="Q1124" i="5"/>
  <c r="Q1198" i="5"/>
  <c r="Q300" i="5"/>
  <c r="Q499" i="5"/>
  <c r="Q905" i="5"/>
  <c r="Q176" i="5"/>
  <c r="Q66" i="5"/>
  <c r="Q551" i="5"/>
  <c r="Q664" i="5"/>
  <c r="Q955" i="5"/>
  <c r="Q824" i="5"/>
  <c r="Q880" i="5"/>
  <c r="Q1047" i="5"/>
  <c r="Q1144" i="5"/>
  <c r="Q1199" i="5"/>
  <c r="Q56" i="5"/>
  <c r="P444" i="5"/>
  <c r="P577" i="5"/>
  <c r="Q243" i="5"/>
  <c r="Q121" i="5"/>
  <c r="Q205" i="5"/>
  <c r="Q152" i="5"/>
  <c r="Q500" i="5"/>
  <c r="Q626" i="5"/>
  <c r="Q445" i="5"/>
  <c r="Q40" i="5"/>
  <c r="Q603" i="5"/>
  <c r="Q402" i="5"/>
  <c r="Q142" i="5"/>
  <c r="Q1203" i="5"/>
  <c r="Q386" i="5"/>
  <c r="Q928" i="5"/>
  <c r="Q1141" i="5"/>
  <c r="Q25" i="5"/>
  <c r="Q794" i="5"/>
  <c r="Q1034" i="5"/>
  <c r="Q383" i="5"/>
  <c r="Q544" i="5"/>
  <c r="Q552" i="5"/>
  <c r="Q624" i="5"/>
  <c r="Q543" i="5"/>
  <c r="Q610" i="5"/>
  <c r="Q1100" i="5"/>
  <c r="Q1159" i="5"/>
  <c r="Q1038" i="5"/>
  <c r="Q661" i="5"/>
  <c r="Q685" i="5"/>
  <c r="Q215" i="5"/>
  <c r="Q1074" i="5"/>
  <c r="Q628" i="5"/>
  <c r="Q948" i="5"/>
  <c r="Q442" i="5"/>
  <c r="Q912" i="5"/>
  <c r="Q347" i="5"/>
  <c r="Q771" i="5"/>
  <c r="Q869" i="5"/>
  <c r="Q909" i="5"/>
  <c r="Q898" i="5"/>
  <c r="Q618" i="5"/>
  <c r="Q1054" i="5"/>
  <c r="Q1125" i="5"/>
  <c r="Q29" i="5"/>
  <c r="Q841" i="5"/>
  <c r="Q192" i="5"/>
  <c r="Q997" i="5"/>
  <c r="Q723" i="5"/>
  <c r="Q829" i="5"/>
  <c r="Q1201" i="5"/>
  <c r="Q1186" i="5"/>
  <c r="Q250" i="5"/>
  <c r="Q853" i="5"/>
  <c r="Q683" i="5"/>
  <c r="Q800" i="5"/>
  <c r="Q668" i="5"/>
  <c r="Q654" i="5"/>
  <c r="Q1001" i="5"/>
  <c r="Q1049" i="5"/>
  <c r="Q233" i="5"/>
  <c r="Q540" i="5"/>
  <c r="Q425" i="5"/>
  <c r="Q1013" i="5"/>
  <c r="Q1164" i="5"/>
  <c r="Q1042" i="5"/>
  <c r="Q915" i="5"/>
  <c r="Q1135" i="5"/>
  <c r="Q1179" i="5"/>
  <c r="Q335" i="5"/>
  <c r="Q158" i="5"/>
  <c r="Q699" i="5"/>
  <c r="Q1176" i="5"/>
  <c r="Q1192" i="5"/>
  <c r="Q666" i="5"/>
  <c r="Q1058" i="5"/>
  <c r="Q1157" i="5"/>
  <c r="Q1165" i="5"/>
  <c r="Q848" i="5"/>
  <c r="Q1101" i="5"/>
  <c r="Q976" i="5"/>
  <c r="Q709" i="5"/>
  <c r="Q724" i="5"/>
  <c r="Q1030" i="5"/>
  <c r="P748" i="5"/>
  <c r="P1165" i="5"/>
  <c r="Q318" i="5"/>
  <c r="Q310" i="5"/>
  <c r="Q113" i="5"/>
  <c r="Q47" i="5"/>
  <c r="Q692" i="5"/>
  <c r="Q272" i="5"/>
  <c r="Q623" i="5"/>
  <c r="Q360" i="5"/>
  <c r="Q770" i="5"/>
  <c r="Q587" i="5"/>
  <c r="Q49" i="5"/>
  <c r="Q602" i="5"/>
  <c r="Q338" i="5"/>
  <c r="Q1033" i="5"/>
  <c r="Q814" i="5"/>
  <c r="Q439" i="5"/>
  <c r="Q856" i="5"/>
  <c r="Q1063" i="5"/>
  <c r="Q257" i="5"/>
  <c r="Q741" i="5"/>
  <c r="Q459" i="5"/>
  <c r="Q527" i="5"/>
  <c r="Q590" i="5"/>
  <c r="Q798" i="5"/>
  <c r="Q1078" i="5"/>
  <c r="Q1173" i="5"/>
  <c r="Q1139" i="5"/>
  <c r="Q461" i="5"/>
  <c r="Q545" i="5"/>
  <c r="Q400" i="5"/>
  <c r="Q925" i="5"/>
  <c r="Q914" i="5"/>
  <c r="Q1182" i="5"/>
  <c r="Q720" i="5"/>
  <c r="Q990" i="5"/>
  <c r="Q329" i="5"/>
  <c r="Q512" i="5"/>
  <c r="Q471" i="5"/>
  <c r="Q640" i="5"/>
  <c r="Q1044" i="5"/>
  <c r="Q1075" i="5"/>
  <c r="Q935" i="5"/>
  <c r="Q538" i="5"/>
  <c r="Q240" i="5"/>
  <c r="Q262" i="5"/>
  <c r="Q228" i="5"/>
  <c r="Q756" i="5"/>
  <c r="Q1109" i="5"/>
  <c r="Q700" i="5"/>
  <c r="Q1052" i="5"/>
  <c r="Q884" i="5"/>
  <c r="Q364" i="5"/>
  <c r="Q144" i="5"/>
  <c r="Q226" i="5"/>
  <c r="Q813" i="5"/>
  <c r="Q897" i="5"/>
  <c r="Q957" i="5"/>
  <c r="Q970" i="5"/>
  <c r="Q637" i="5"/>
  <c r="Q145" i="5"/>
  <c r="Q876" i="5"/>
  <c r="Q594" i="5"/>
  <c r="Q821" i="5"/>
  <c r="Q710" i="5"/>
  <c r="Q996" i="5"/>
  <c r="Q827" i="5"/>
  <c r="Q1140" i="5"/>
  <c r="Q96" i="5"/>
  <c r="Q667" i="5"/>
  <c r="Q565" i="5"/>
  <c r="Q593" i="5"/>
  <c r="Q946" i="5"/>
  <c r="Q1117" i="5"/>
  <c r="Q1003" i="5"/>
  <c r="Q942" i="5"/>
  <c r="Q932" i="5"/>
  <c r="Q1046" i="5"/>
  <c r="Q1070" i="5"/>
  <c r="Q717" i="5"/>
  <c r="Q1194" i="5"/>
  <c r="Q961" i="5"/>
  <c r="Q989" i="5"/>
  <c r="Q950" i="5"/>
  <c r="P140" i="5"/>
  <c r="P973" i="5"/>
  <c r="Q199" i="5"/>
  <c r="Q614" i="5"/>
  <c r="Q382" i="5"/>
  <c r="Q136" i="5"/>
  <c r="Q241" i="5"/>
  <c r="Q24" i="5"/>
  <c r="Q778" i="5"/>
  <c r="Q146" i="5"/>
  <c r="Q410" i="5"/>
  <c r="Q244" i="5"/>
  <c r="Q353" i="5"/>
  <c r="Q885" i="5"/>
  <c r="Q220" i="5"/>
  <c r="Q166" i="5"/>
  <c r="Q1177" i="5"/>
  <c r="Q1014" i="5"/>
  <c r="Q123" i="5"/>
  <c r="Q969" i="5"/>
  <c r="Q1127" i="5"/>
  <c r="Q524" i="5"/>
  <c r="Q578" i="5"/>
  <c r="Q749" i="5"/>
  <c r="Q411" i="5"/>
  <c r="Q339" i="5"/>
  <c r="Q736" i="5"/>
  <c r="Q1156" i="5"/>
  <c r="Q967" i="5"/>
  <c r="Q691" i="5"/>
  <c r="Q434" i="5"/>
  <c r="Q211" i="5"/>
  <c r="Q330" i="5"/>
  <c r="Q649" i="5"/>
  <c r="Q1072" i="5"/>
  <c r="Q708" i="5"/>
  <c r="Q561" i="5"/>
  <c r="Q964" i="5"/>
  <c r="Q407" i="5"/>
  <c r="Q655" i="5"/>
  <c r="Q799" i="5"/>
  <c r="Q1073" i="5"/>
  <c r="Q1111" i="5"/>
  <c r="Q888" i="5"/>
  <c r="Q1007" i="5"/>
  <c r="Q803" i="5"/>
  <c r="Q110" i="5"/>
  <c r="Q719" i="5"/>
  <c r="Q390" i="5"/>
  <c r="Q1151" i="5"/>
  <c r="Q1172" i="5"/>
  <c r="Q1016" i="5"/>
  <c r="Q1089" i="5"/>
  <c r="Q865" i="5"/>
  <c r="Q143" i="5"/>
  <c r="Q196" i="5"/>
  <c r="Q403" i="5"/>
  <c r="Q920" i="5"/>
  <c r="Q908" i="5"/>
  <c r="Q834" i="5"/>
  <c r="Q1190" i="5"/>
  <c r="Q726" i="5"/>
  <c r="Q72" i="5"/>
  <c r="Q183" i="5"/>
  <c r="Q37" i="5"/>
  <c r="Q947" i="5"/>
  <c r="Q872" i="5"/>
  <c r="Q1037" i="5"/>
  <c r="Q1088" i="5"/>
  <c r="Q563" i="5"/>
  <c r="Q177" i="5"/>
  <c r="Q676" i="5"/>
  <c r="Q658" i="5"/>
  <c r="Q873" i="5"/>
  <c r="Q825" i="5"/>
  <c r="Q1162" i="5"/>
  <c r="Q896" i="5"/>
  <c r="Q1204" i="5"/>
  <c r="Q529" i="5"/>
  <c r="Q426" i="5"/>
  <c r="Q433" i="5"/>
  <c r="Q792" i="5"/>
  <c r="Q253" i="5"/>
  <c r="Q992" i="5"/>
  <c r="Q1071" i="5"/>
  <c r="P504" i="5"/>
  <c r="P392" i="5"/>
  <c r="Q53" i="5"/>
  <c r="Q519" i="5"/>
  <c r="Q64" i="5"/>
  <c r="Q221" i="5"/>
  <c r="Q252" i="5"/>
  <c r="Q286" i="5"/>
  <c r="Q61" i="5"/>
  <c r="Q230" i="5"/>
  <c r="Q418" i="5"/>
  <c r="Q122" i="5"/>
  <c r="Q642" i="5"/>
  <c r="Q835" i="5"/>
  <c r="Q198" i="5"/>
  <c r="Q468" i="5"/>
  <c r="Q1167" i="5"/>
  <c r="Q486" i="5"/>
  <c r="Q212" i="5"/>
  <c r="Q1015" i="5"/>
  <c r="Q1196" i="5"/>
  <c r="Q51" i="5"/>
  <c r="Q1045" i="5"/>
  <c r="Q675" i="5"/>
  <c r="Q378" i="5"/>
  <c r="Q174" i="5"/>
  <c r="Q874" i="5"/>
  <c r="Q1202" i="5"/>
  <c r="Q761" i="5"/>
  <c r="Q665" i="5"/>
  <c r="Q291" i="5"/>
  <c r="Q560" i="5"/>
  <c r="Q546" i="5"/>
  <c r="Q1103" i="5"/>
  <c r="Q1118" i="5"/>
  <c r="Q877" i="5"/>
  <c r="Q983" i="5"/>
  <c r="Q1060" i="5"/>
  <c r="Q680" i="5"/>
  <c r="Q612" i="5"/>
  <c r="Q227" i="5"/>
  <c r="Q1187" i="5"/>
  <c r="Q941" i="5"/>
  <c r="Q1200" i="5"/>
  <c r="Q417" i="5"/>
  <c r="Q1040" i="5"/>
  <c r="Q894" i="5"/>
  <c r="Q322" i="5"/>
  <c r="Q332" i="5"/>
  <c r="Q954" i="5"/>
  <c r="Q1029" i="5"/>
  <c r="Q926" i="5"/>
  <c r="Q886" i="5"/>
  <c r="Q808" i="5"/>
  <c r="Q453" i="5"/>
  <c r="Q366" i="5"/>
  <c r="Q531" i="5"/>
  <c r="Q986" i="5"/>
  <c r="Q1050" i="5"/>
  <c r="Q718" i="5"/>
  <c r="Q1163" i="5"/>
  <c r="Q953" i="5"/>
  <c r="Q492" i="5"/>
  <c r="Q304" i="5"/>
  <c r="Q279" i="5"/>
  <c r="Q1004" i="5"/>
  <c r="Q879" i="5"/>
  <c r="Q753" i="5"/>
  <c r="Q972" i="5"/>
  <c r="Q851" i="5"/>
  <c r="Q157" i="5"/>
  <c r="Q271" i="5"/>
  <c r="Q60" i="5"/>
  <c r="Q1035" i="5"/>
  <c r="Q936" i="5"/>
  <c r="Q748" i="5"/>
  <c r="Q585" i="5"/>
  <c r="Q466" i="5"/>
  <c r="Q351" i="5"/>
  <c r="Q1189" i="5"/>
  <c r="Q846" i="5"/>
  <c r="Q1180" i="5"/>
  <c r="Q314" i="5"/>
  <c r="Q916" i="5"/>
  <c r="Q357" i="5"/>
  <c r="Q730" i="5"/>
  <c r="P618" i="5"/>
  <c r="P653" i="5"/>
  <c r="P913" i="5"/>
  <c r="Q273" i="5"/>
  <c r="Q70" i="5"/>
  <c r="Q325" i="5"/>
  <c r="Q139" i="5"/>
  <c r="Q469" i="5"/>
  <c r="Q296" i="5"/>
  <c r="Q46" i="5"/>
  <c r="Q311" i="5"/>
  <c r="Q550" i="5"/>
  <c r="Q93" i="5"/>
  <c r="Q516" i="5"/>
  <c r="Q1150" i="5"/>
  <c r="Q838" i="5"/>
  <c r="Q645" i="5"/>
  <c r="Q919" i="5"/>
  <c r="Q284" i="5"/>
  <c r="Q219" i="5"/>
  <c r="Q1064" i="5"/>
  <c r="Q777" i="5"/>
  <c r="Q467" i="5"/>
  <c r="Q1123" i="5"/>
  <c r="Q784" i="5"/>
  <c r="Q862" i="5"/>
  <c r="Q484" i="5"/>
  <c r="Q579" i="5"/>
  <c r="Q1005" i="5"/>
  <c r="Q971" i="5"/>
  <c r="Q323" i="5"/>
  <c r="Q511" i="5"/>
  <c r="Q757" i="5"/>
  <c r="Q553" i="5"/>
  <c r="Q1195" i="5"/>
  <c r="Q1120" i="5"/>
  <c r="Q850" i="5"/>
  <c r="Q1134" i="5"/>
  <c r="Q1130" i="5"/>
  <c r="Q831" i="5"/>
  <c r="Q786" i="5"/>
  <c r="Q576" i="5"/>
  <c r="Q752" i="5"/>
  <c r="Q830" i="5"/>
  <c r="Q1133" i="5"/>
  <c r="Q1011" i="5"/>
  <c r="Q1160" i="5"/>
  <c r="Q449" i="5"/>
  <c r="Q861" i="5"/>
  <c r="Q384" i="5"/>
  <c r="Q875" i="5"/>
  <c r="Q985" i="5"/>
  <c r="Q1197" i="5"/>
  <c r="Q1099" i="5"/>
  <c r="Q744" i="5"/>
  <c r="Q837" i="5"/>
  <c r="Q611" i="5"/>
  <c r="Q398" i="5"/>
  <c r="Q1138" i="5"/>
  <c r="Q836" i="5"/>
  <c r="Q1121" i="5"/>
  <c r="Q893" i="5"/>
  <c r="Q982" i="5"/>
  <c r="Q695" i="5"/>
  <c r="Q638" i="5"/>
  <c r="Q208" i="5"/>
  <c r="Q1010" i="5"/>
  <c r="Q1110" i="5"/>
  <c r="Q940" i="5"/>
  <c r="Q1036" i="5"/>
  <c r="Q625" i="5"/>
  <c r="Q292" i="5"/>
  <c r="Q452" i="5"/>
  <c r="Q435" i="5"/>
  <c r="Q1076" i="5"/>
  <c r="Q1009" i="5"/>
  <c r="Q833" i="5"/>
  <c r="Q1087" i="5"/>
  <c r="Q1019" i="5"/>
  <c r="Q557" i="5"/>
  <c r="Q1193" i="5"/>
  <c r="Q548" i="5"/>
  <c r="Q1136" i="5"/>
  <c r="Q902" i="5"/>
  <c r="Q1026" i="5"/>
  <c r="Q729" i="5"/>
  <c r="P414" i="5"/>
  <c r="P919" i="5"/>
  <c r="P324" i="5"/>
  <c r="Q254" i="5"/>
  <c r="Q224" i="5"/>
  <c r="Q592" i="5"/>
  <c r="Q496" i="5"/>
  <c r="Q223" i="5"/>
  <c r="Q138" i="5"/>
  <c r="Q27" i="5"/>
  <c r="Q419" i="5"/>
  <c r="Q652" i="5"/>
  <c r="Q161" i="5"/>
  <c r="Q374" i="5"/>
  <c r="Q839" i="5"/>
  <c r="Q396" i="5"/>
  <c r="Q571" i="5"/>
  <c r="Q943" i="5"/>
  <c r="Q274" i="5"/>
  <c r="Q164" i="5"/>
  <c r="Q1184" i="5"/>
  <c r="Q895" i="5"/>
  <c r="Q669" i="5"/>
  <c r="Q21" i="5"/>
  <c r="Q210" i="5"/>
  <c r="Q119" i="5"/>
  <c r="Q679" i="5"/>
  <c r="Q892" i="5"/>
  <c r="Q577" i="5"/>
  <c r="Q977" i="5"/>
  <c r="Q188" i="5"/>
  <c r="Q1059" i="5"/>
  <c r="Q811" i="5"/>
  <c r="Q508" i="5"/>
  <c r="Q883" i="5"/>
  <c r="Q781" i="5"/>
  <c r="Q802" i="5"/>
  <c r="Q1171" i="5"/>
  <c r="Q354" i="5"/>
  <c r="Q71" i="5"/>
  <c r="Q288" i="5"/>
  <c r="Q773" i="5"/>
  <c r="Q1056" i="5"/>
  <c r="Q1119" i="5"/>
  <c r="Q1116" i="5"/>
  <c r="Q904" i="5"/>
  <c r="Q1142" i="5"/>
  <c r="Q162" i="5"/>
  <c r="Q455" i="5"/>
  <c r="Q441" i="5"/>
  <c r="Q855" i="5"/>
  <c r="Q1185" i="5"/>
  <c r="Q573" i="5"/>
  <c r="Q968" i="5"/>
  <c r="Q648" i="5"/>
  <c r="Q558" i="5"/>
  <c r="Q23" i="5"/>
  <c r="Q615" i="5"/>
  <c r="Q1043" i="5"/>
  <c r="Q678" i="5"/>
  <c r="Q1017" i="5"/>
  <c r="Q858" i="5"/>
  <c r="Q978" i="5"/>
  <c r="Q179" i="5"/>
  <c r="Q515" i="5"/>
  <c r="Q236" i="5"/>
  <c r="Q627" i="5"/>
  <c r="Q979" i="5"/>
  <c r="Q1183" i="5"/>
  <c r="Q973" i="5"/>
  <c r="Q1068" i="5"/>
  <c r="Q349" i="5"/>
  <c r="Q393" i="5"/>
  <c r="Q82" i="5"/>
  <c r="Q1105" i="5"/>
  <c r="Q1154" i="5"/>
  <c r="Q1129" i="5"/>
  <c r="Q1122" i="5"/>
  <c r="Q740" i="5"/>
  <c r="Q629" i="5"/>
  <c r="Q712" i="5"/>
  <c r="Q620" i="5"/>
  <c r="Q930" i="5"/>
  <c r="Q377" i="5"/>
  <c r="Q907" i="5"/>
  <c r="Q735" i="5"/>
  <c r="Q1081" i="5"/>
  <c r="Q1092" i="5"/>
  <c r="Q405" i="5"/>
  <c r="Q789" i="5"/>
  <c r="Q513" i="5"/>
  <c r="Q707" i="5"/>
  <c r="Q923" i="5"/>
  <c r="Q369" i="5"/>
  <c r="Q38" i="5"/>
  <c r="Q337" i="5"/>
  <c r="Q795" i="5"/>
  <c r="Q944" i="5"/>
  <c r="Q595" i="5"/>
  <c r="Q1128" i="5"/>
  <c r="Q343" i="5"/>
  <c r="Q1174" i="5"/>
  <c r="Q630" i="5"/>
  <c r="Q1147" i="5"/>
  <c r="Q704" i="5"/>
  <c r="Q966" i="5"/>
  <c r="Q910" i="5"/>
  <c r="Q684" i="5"/>
  <c r="Q489" i="5"/>
  <c r="Q984" i="5"/>
  <c r="Q367" i="5"/>
  <c r="Q506" i="5"/>
  <c r="Q485" i="5"/>
  <c r="Q698" i="5"/>
  <c r="Q562" i="5"/>
  <c r="Q22" i="5"/>
  <c r="P56" i="5"/>
  <c r="Q681" i="5"/>
  <c r="Q934" i="5"/>
  <c r="Q657" i="5"/>
  <c r="Q150" i="5"/>
  <c r="Q416" i="5"/>
  <c r="Q1084" i="5"/>
  <c r="Q870" i="5"/>
  <c r="Q1107" i="5"/>
  <c r="Q583" i="5"/>
  <c r="Q528" i="5"/>
  <c r="Q258" i="5"/>
  <c r="Q1067" i="5"/>
  <c r="Q156" i="5"/>
  <c r="Q790" i="5"/>
  <c r="Q454" i="5"/>
  <c r="Q1065" i="5"/>
  <c r="Q175" i="5"/>
  <c r="Q1090" i="5"/>
  <c r="Q514" i="5"/>
  <c r="Q1020" i="5"/>
  <c r="Q450" i="5"/>
  <c r="Q819" i="5"/>
  <c r="Q115" i="5"/>
  <c r="Q672" i="5"/>
  <c r="Q195" i="5"/>
  <c r="Q598" i="5"/>
  <c r="Q420" i="5"/>
  <c r="Q534" i="5"/>
  <c r="Q725" i="5"/>
  <c r="Q285" i="5"/>
  <c r="P308" i="5"/>
  <c r="Q503" i="5"/>
  <c r="Q793" i="5"/>
  <c r="Q1094" i="5"/>
  <c r="Q320" i="5"/>
  <c r="Q722" i="5"/>
  <c r="Q656" i="5"/>
  <c r="Q510" i="5"/>
  <c r="Q868" i="5"/>
  <c r="Q55" i="5"/>
  <c r="Q994" i="5"/>
  <c r="Q1143" i="5"/>
  <c r="Q818" i="5"/>
  <c r="Q1102" i="5"/>
  <c r="Q1106" i="5"/>
  <c r="Q1098" i="5"/>
  <c r="Q1108" i="5"/>
  <c r="Q88" i="5"/>
  <c r="Q643" i="5"/>
  <c r="Q361" i="5"/>
  <c r="Q580" i="5"/>
  <c r="Q346" i="5"/>
  <c r="Q887" i="5"/>
  <c r="Q542" i="5"/>
  <c r="Q636" i="5"/>
  <c r="Q187" i="5"/>
  <c r="Q87" i="5"/>
  <c r="Q1104" i="5"/>
  <c r="Q713" i="5"/>
  <c r="Q319" i="5"/>
  <c r="Q1148" i="5"/>
  <c r="Q737" i="5"/>
  <c r="Q962" i="5"/>
  <c r="Q1097" i="5"/>
  <c r="Q68" i="5"/>
  <c r="Q537" i="5"/>
  <c r="Q1000" i="5"/>
  <c r="Q1086" i="5"/>
  <c r="Q1132" i="5"/>
  <c r="Q502" i="5"/>
  <c r="Q1153" i="5"/>
  <c r="Q532" i="5"/>
  <c r="Q1066" i="5"/>
  <c r="Q721" i="5"/>
  <c r="Q1006" i="5"/>
  <c r="Q1082" i="5"/>
  <c r="Q1018" i="5"/>
  <c r="Q796" i="5"/>
  <c r="Q697" i="5"/>
  <c r="Q1158" i="5"/>
  <c r="Q213" i="5"/>
  <c r="Q911" i="5"/>
  <c r="Q193" i="5"/>
  <c r="Q497" i="5"/>
  <c r="Q762" i="5"/>
  <c r="Q134" i="5"/>
  <c r="Q958" i="5"/>
  <c r="Q867" i="5"/>
  <c r="Q117" i="5"/>
  <c r="Q650" i="5"/>
  <c r="Q871" i="5"/>
  <c r="Q921" i="5"/>
  <c r="Q1145" i="5"/>
  <c r="Q83" i="5"/>
  <c r="Q663" i="5"/>
  <c r="Q991" i="5"/>
  <c r="Q1175" i="5"/>
  <c r="Q617" i="5"/>
  <c r="Q963" i="5"/>
  <c r="Q769" i="5"/>
  <c r="Q482" i="5"/>
  <c r="Q975" i="5"/>
  <c r="Q635" i="5"/>
  <c r="Q1062" i="5"/>
  <c r="Q747" i="5"/>
  <c r="Q1149" i="5"/>
  <c r="Q1091" i="5"/>
  <c r="Q1096" i="5"/>
  <c r="Q1027" i="5"/>
  <c r="Q788" i="5"/>
  <c r="Q1012" i="5"/>
  <c r="Q1023" i="5"/>
  <c r="Q517" i="5"/>
  <c r="Q165" i="5"/>
  <c r="Q1126" i="5"/>
  <c r="Q483" i="5"/>
  <c r="Q89" i="5"/>
  <c r="Q197" i="5"/>
  <c r="Q1008" i="5"/>
  <c r="Q847" i="5"/>
  <c r="Q937" i="5"/>
  <c r="Q689" i="5"/>
  <c r="Q960" i="5"/>
  <c r="Q734" i="5"/>
  <c r="Q906" i="5"/>
  <c r="Q507" i="5"/>
  <c r="Q806" i="5"/>
  <c r="Q1115" i="5"/>
  <c r="Q147" i="5"/>
  <c r="Q804" i="5"/>
  <c r="Q268" i="5"/>
  <c r="Q632" i="5"/>
  <c r="Q424" i="5"/>
  <c r="Q1032" i="5"/>
  <c r="Q572" i="5"/>
  <c r="Q956" i="5"/>
  <c r="Q878" i="5"/>
  <c r="Q1152" i="5"/>
  <c r="Q826" i="5"/>
  <c r="Q901" i="5"/>
  <c r="Q882" i="5"/>
  <c r="Q1022" i="5"/>
  <c r="Q132" i="5"/>
  <c r="Q1057" i="5"/>
  <c r="Q1041" i="5"/>
  <c r="Q582" i="5"/>
  <c r="Q266" i="5"/>
  <c r="Q216" i="5"/>
  <c r="P974" i="5"/>
  <c r="J8" i="6"/>
  <c r="S37" i="2"/>
  <c r="S234" i="2"/>
  <c r="S32" i="2"/>
  <c r="S237" i="2"/>
  <c r="S112" i="2"/>
  <c r="W128" i="2"/>
  <c r="S250" i="2"/>
  <c r="S190" i="2"/>
  <c r="S276" i="2"/>
  <c r="W102" i="2"/>
  <c r="S138" i="2"/>
  <c r="S178" i="2"/>
  <c r="S31" i="2"/>
  <c r="S169" i="2"/>
  <c r="S245" i="2"/>
  <c r="S116" i="2"/>
  <c r="S189" i="2"/>
  <c r="S218" i="2"/>
  <c r="W146" i="2"/>
  <c r="S211" i="2"/>
  <c r="S53" i="2"/>
  <c r="S63" i="2"/>
  <c r="W184" i="2"/>
  <c r="S108" i="2"/>
  <c r="S283" i="2"/>
  <c r="S135" i="2"/>
  <c r="S126" i="2"/>
  <c r="W212" i="2"/>
  <c r="W103" i="2"/>
  <c r="S58" i="2"/>
  <c r="W287" i="2"/>
  <c r="S284" i="2"/>
  <c r="W92" i="2"/>
  <c r="S160" i="2"/>
  <c r="S264" i="2"/>
  <c r="S66" i="2"/>
  <c r="S131" i="2"/>
  <c r="O302" i="2"/>
  <c r="O298" i="2"/>
  <c r="O301" i="2"/>
  <c r="AI100" i="3"/>
  <c r="AJ100" i="3"/>
  <c r="AK100" i="3"/>
  <c r="AK277" i="3"/>
  <c r="AI277" i="3"/>
  <c r="AJ277" i="3"/>
  <c r="AI81" i="3"/>
  <c r="AK81" i="3"/>
  <c r="AJ81" i="3"/>
  <c r="AJ80" i="3"/>
  <c r="AK80" i="3"/>
  <c r="AI80" i="3"/>
  <c r="AI111" i="3"/>
  <c r="AK111" i="3"/>
  <c r="AJ111" i="3"/>
  <c r="AJ58" i="3"/>
  <c r="AK58" i="3"/>
  <c r="AI58" i="3"/>
  <c r="AH58" i="3" s="1"/>
  <c r="AI281" i="3"/>
  <c r="AH281" i="3" s="1"/>
  <c r="AJ281" i="3"/>
  <c r="AK281" i="3"/>
  <c r="AE87" i="3"/>
  <c r="AD87" i="3"/>
  <c r="AG87" i="3"/>
  <c r="AJ50" i="3"/>
  <c r="AK50" i="3"/>
  <c r="AI50" i="3"/>
  <c r="AH50" i="3" s="1"/>
  <c r="AJ204" i="3"/>
  <c r="AI204" i="3"/>
  <c r="AH204" i="3" s="1"/>
  <c r="AK204" i="3"/>
  <c r="AJ210" i="3"/>
  <c r="AK210" i="3"/>
  <c r="AI210" i="3"/>
  <c r="AI57" i="3"/>
  <c r="AJ57" i="3"/>
  <c r="AK57" i="3"/>
  <c r="AK28" i="3"/>
  <c r="AJ28" i="3"/>
  <c r="AI28" i="3"/>
  <c r="AJ60" i="3"/>
  <c r="AK60" i="3"/>
  <c r="AI60" i="3"/>
  <c r="AH60" i="3" s="1"/>
  <c r="AJ141" i="3"/>
  <c r="AI141" i="3"/>
  <c r="AK141" i="3"/>
  <c r="AK104" i="3"/>
  <c r="AJ104" i="3"/>
  <c r="AH104" i="3" s="1"/>
  <c r="AI104" i="3"/>
  <c r="AK130" i="3"/>
  <c r="AI130" i="3"/>
  <c r="AJ130" i="3"/>
  <c r="AB221" i="3"/>
  <c r="AB133" i="3"/>
  <c r="AA133" i="3"/>
  <c r="AE136" i="3"/>
  <c r="AG136" i="3"/>
  <c r="AD136" i="3"/>
  <c r="AB254" i="3"/>
  <c r="AA254" i="3"/>
  <c r="AE150" i="3"/>
  <c r="AH106" i="3"/>
  <c r="AB147" i="3"/>
  <c r="AB223" i="3"/>
  <c r="AA223" i="3"/>
  <c r="AA37" i="3"/>
  <c r="AH245" i="3"/>
  <c r="AA166" i="3"/>
  <c r="AB166" i="3"/>
  <c r="AA145" i="3"/>
  <c r="AB145" i="3"/>
  <c r="AB152" i="3"/>
  <c r="AA152" i="3"/>
  <c r="AA69" i="3"/>
  <c r="AB69" i="3"/>
  <c r="AJ27" i="3"/>
  <c r="AI27" i="3"/>
  <c r="AK27" i="3"/>
  <c r="AA117" i="3"/>
  <c r="AB117" i="3"/>
  <c r="AA207" i="3"/>
  <c r="AH236" i="3"/>
  <c r="AD171" i="3"/>
  <c r="AG171" i="3"/>
  <c r="AE171" i="3"/>
  <c r="AA143" i="3"/>
  <c r="AA185" i="3"/>
  <c r="AB185" i="3"/>
  <c r="AA123" i="3"/>
  <c r="AB123" i="3"/>
  <c r="AB77" i="3"/>
  <c r="AA77" i="3"/>
  <c r="AH33" i="3"/>
  <c r="AK167" i="3"/>
  <c r="AI167" i="3"/>
  <c r="AJ167" i="3"/>
  <c r="AE115" i="3"/>
  <c r="AD115" i="3"/>
  <c r="AG115" i="3"/>
  <c r="AD34" i="3"/>
  <c r="AE34" i="3"/>
  <c r="AG34" i="3"/>
  <c r="AB94" i="3"/>
  <c r="AA94" i="3"/>
  <c r="AH113" i="3"/>
  <c r="AB220" i="3"/>
  <c r="AA220" i="3"/>
  <c r="AH206" i="3"/>
  <c r="AH176" i="3"/>
  <c r="AH102" i="3"/>
  <c r="AB25" i="3"/>
  <c r="AA25" i="3"/>
  <c r="AB248" i="3"/>
  <c r="AA248" i="3"/>
  <c r="AA127" i="3"/>
  <c r="AB127" i="3"/>
  <c r="AK247" i="3"/>
  <c r="AI247" i="3"/>
  <c r="AJ247" i="3"/>
  <c r="AB150" i="3"/>
  <c r="AH168" i="3"/>
  <c r="AB125" i="3"/>
  <c r="AA125" i="3"/>
  <c r="AG147" i="3"/>
  <c r="AE147" i="3"/>
  <c r="AD147" i="3"/>
  <c r="AH179" i="3"/>
  <c r="AA252" i="3"/>
  <c r="AB252" i="3"/>
  <c r="AE32" i="3"/>
  <c r="AD32" i="3"/>
  <c r="AG32" i="3"/>
  <c r="AD212" i="3"/>
  <c r="AG212" i="3"/>
  <c r="AE212" i="3"/>
  <c r="AI173" i="3"/>
  <c r="AK173" i="3"/>
  <c r="AJ173" i="3"/>
  <c r="AD150" i="3"/>
  <c r="AB79" i="3"/>
  <c r="AA79" i="3"/>
  <c r="AD120" i="3"/>
  <c r="AG120" i="3"/>
  <c r="AE120" i="3"/>
  <c r="AD95" i="3"/>
  <c r="AE95" i="3"/>
  <c r="AJ29" i="3"/>
  <c r="AI29" i="3"/>
  <c r="AH29" i="3" s="1"/>
  <c r="AK29" i="3"/>
  <c r="AB140" i="3"/>
  <c r="AA140" i="3"/>
  <c r="AA199" i="3"/>
  <c r="AH90" i="3"/>
  <c r="AH59" i="3"/>
  <c r="AH46" i="3"/>
  <c r="AJ304" i="3"/>
  <c r="AK304" i="3"/>
  <c r="AI304" i="3"/>
  <c r="AH301" i="3"/>
  <c r="AG305" i="3"/>
  <c r="AE305" i="3"/>
  <c r="P271" i="5"/>
  <c r="P122" i="5"/>
  <c r="P797" i="5"/>
  <c r="P67" i="5"/>
  <c r="P267" i="5"/>
  <c r="P457" i="5"/>
  <c r="P440" i="5"/>
  <c r="P825" i="5"/>
  <c r="P200" i="5"/>
  <c r="P403" i="5"/>
  <c r="P132" i="5"/>
  <c r="P86" i="5"/>
  <c r="P318" i="5"/>
  <c r="P536" i="5"/>
  <c r="P408" i="5"/>
  <c r="P258" i="5"/>
  <c r="P805" i="5"/>
  <c r="P43" i="5"/>
  <c r="P150" i="5"/>
  <c r="P99" i="5"/>
  <c r="P595" i="5"/>
  <c r="P539" i="5"/>
  <c r="P319" i="5"/>
  <c r="P879" i="5"/>
  <c r="P741" i="5"/>
  <c r="P349" i="5"/>
  <c r="P293" i="5"/>
  <c r="P770" i="5"/>
  <c r="P646" i="5"/>
  <c r="P193" i="5"/>
  <c r="P147" i="5"/>
  <c r="P352" i="5"/>
  <c r="P609" i="5"/>
  <c r="P869" i="5"/>
  <c r="P732" i="5"/>
  <c r="P336" i="5"/>
  <c r="P774" i="5"/>
  <c r="P651" i="5"/>
  <c r="P1040" i="5"/>
  <c r="P972" i="5"/>
  <c r="P1083" i="5"/>
  <c r="P1000" i="5"/>
  <c r="P1171" i="5"/>
  <c r="P134" i="5"/>
  <c r="P163" i="5"/>
  <c r="P603" i="5"/>
  <c r="P943" i="5"/>
  <c r="P888" i="5"/>
  <c r="P956" i="5"/>
  <c r="P209" i="5"/>
  <c r="P91" i="5"/>
  <c r="P868" i="5"/>
  <c r="P220" i="5"/>
  <c r="P1200" i="5"/>
  <c r="P733" i="5"/>
  <c r="P739" i="5"/>
  <c r="P203" i="5"/>
  <c r="P355" i="5"/>
  <c r="P305" i="5"/>
  <c r="P762" i="5"/>
  <c r="P475" i="5"/>
  <c r="P232" i="5"/>
  <c r="P235" i="5"/>
  <c r="P153" i="5"/>
  <c r="P411" i="5"/>
  <c r="P401" i="5"/>
  <c r="P729" i="5"/>
  <c r="P227" i="5"/>
  <c r="P951" i="5"/>
  <c r="P898" i="5"/>
  <c r="P906" i="5"/>
  <c r="P185" i="5"/>
  <c r="P851" i="5"/>
  <c r="P1107" i="5"/>
  <c r="P993" i="5"/>
  <c r="P1184" i="5"/>
  <c r="P1089" i="5"/>
  <c r="P935" i="5"/>
  <c r="P731" i="5"/>
  <c r="P465" i="5"/>
  <c r="P543" i="5"/>
  <c r="P858" i="5"/>
  <c r="P1190" i="5"/>
  <c r="P1011" i="5"/>
  <c r="P1129" i="5"/>
  <c r="P354" i="5"/>
  <c r="P117" i="5"/>
  <c r="P508" i="5"/>
  <c r="P275" i="5"/>
  <c r="P423" i="5"/>
  <c r="P219" i="5"/>
  <c r="P738" i="5"/>
  <c r="P320" i="5"/>
  <c r="P425" i="5"/>
  <c r="P335" i="5"/>
  <c r="P141" i="5"/>
  <c r="P221" i="5"/>
  <c r="P176" i="5"/>
  <c r="P528" i="5"/>
  <c r="P128" i="5"/>
  <c r="P614" i="5"/>
  <c r="P36" i="5"/>
  <c r="P205" i="5"/>
  <c r="P284" i="5"/>
  <c r="P208" i="5"/>
  <c r="P593" i="5"/>
  <c r="P538" i="5"/>
  <c r="P678" i="5"/>
  <c r="P331" i="5"/>
  <c r="P1012" i="5"/>
  <c r="P591" i="5"/>
  <c r="P422" i="5"/>
  <c r="P785" i="5"/>
  <c r="P556" i="5"/>
  <c r="P197" i="5"/>
  <c r="P191" i="5"/>
  <c r="P567" i="5"/>
  <c r="P712" i="5"/>
  <c r="P809" i="5"/>
  <c r="P561" i="5"/>
  <c r="P569" i="5"/>
  <c r="P521" i="5"/>
  <c r="P649" i="5"/>
  <c r="P1182" i="5"/>
  <c r="P999" i="5"/>
  <c r="P1085" i="5"/>
  <c r="P1046" i="5"/>
  <c r="P198" i="5"/>
  <c r="P344" i="5"/>
  <c r="P469" i="5"/>
  <c r="P479" i="5"/>
  <c r="P594" i="5"/>
  <c r="P549" i="5"/>
  <c r="P777" i="5"/>
  <c r="P520" i="5"/>
  <c r="P366" i="5"/>
  <c r="P283" i="5"/>
  <c r="P54" i="5"/>
  <c r="P97" i="5"/>
  <c r="P204" i="5"/>
  <c r="P909" i="5"/>
  <c r="P853" i="5"/>
  <c r="P523" i="5"/>
  <c r="P71" i="5"/>
  <c r="P25" i="5"/>
  <c r="P161" i="5"/>
  <c r="P233" i="5"/>
  <c r="P691" i="5"/>
  <c r="P398" i="5"/>
  <c r="P588" i="5"/>
  <c r="P301" i="5"/>
  <c r="P1018" i="5"/>
  <c r="P493" i="5"/>
  <c r="P388" i="5"/>
  <c r="P781" i="5"/>
  <c r="P417" i="5"/>
  <c r="P100" i="5"/>
  <c r="P238" i="5"/>
  <c r="P772" i="5"/>
  <c r="P685" i="5"/>
  <c r="P631" i="5"/>
  <c r="P892" i="5"/>
  <c r="P900" i="5"/>
  <c r="P641" i="5"/>
  <c r="P804" i="5"/>
  <c r="P784" i="5"/>
  <c r="P1069" i="5"/>
  <c r="P976" i="5"/>
  <c r="P1192" i="5"/>
  <c r="P1095" i="5"/>
  <c r="P85" i="5"/>
  <c r="P397" i="5"/>
  <c r="P759" i="5"/>
  <c r="P334" i="5"/>
  <c r="P109" i="5"/>
  <c r="P125" i="5"/>
  <c r="P62" i="5"/>
  <c r="P726" i="5"/>
  <c r="P367" i="5"/>
  <c r="P622" i="5"/>
  <c r="P295" i="5"/>
  <c r="P321" i="5"/>
  <c r="P243" i="5"/>
  <c r="P332" i="5"/>
  <c r="P145" i="5"/>
  <c r="P572" i="5"/>
  <c r="P716" i="5"/>
  <c r="P239" i="5"/>
  <c r="P725" i="5"/>
  <c r="P146" i="5"/>
  <c r="P1136" i="5"/>
  <c r="P830" i="5"/>
  <c r="P607" i="5"/>
  <c r="P79" i="5"/>
  <c r="P370" i="5"/>
  <c r="P114" i="5"/>
  <c r="P251" i="5"/>
  <c r="P216" i="5"/>
  <c r="P768" i="5"/>
  <c r="P356" i="5"/>
  <c r="P143" i="5"/>
  <c r="P52" i="5"/>
  <c r="P59" i="5"/>
  <c r="P369" i="5"/>
  <c r="P259" i="5"/>
  <c r="P867" i="5"/>
  <c r="P434" i="5"/>
  <c r="P516" i="5"/>
  <c r="P793" i="5"/>
  <c r="P326" i="5"/>
  <c r="P218" i="5"/>
  <c r="P760" i="5"/>
  <c r="P705" i="5"/>
  <c r="P223" i="5"/>
  <c r="P120" i="5"/>
  <c r="P773" i="5"/>
  <c r="P487" i="5"/>
  <c r="P1005" i="5"/>
  <c r="P1026" i="5"/>
  <c r="P1098" i="5"/>
  <c r="P33" i="5"/>
  <c r="P791" i="5"/>
  <c r="P624" i="5"/>
  <c r="P1140" i="5"/>
  <c r="P1121" i="5"/>
  <c r="P1146" i="5"/>
  <c r="P1103" i="5"/>
  <c r="P167" i="5"/>
  <c r="P598" i="5"/>
  <c r="P212" i="5"/>
  <c r="P499" i="5"/>
  <c r="P470" i="5"/>
  <c r="P478" i="5"/>
  <c r="P77" i="5"/>
  <c r="P517" i="5"/>
  <c r="P575" i="5"/>
  <c r="P660" i="5"/>
  <c r="P96" i="5"/>
  <c r="P312" i="5"/>
  <c r="P391" i="5"/>
  <c r="P57" i="5"/>
  <c r="P42" i="5"/>
  <c r="P253" i="5"/>
  <c r="P547" i="5"/>
  <c r="P553" i="5"/>
  <c r="P565" i="5"/>
  <c r="P35" i="5"/>
  <c r="P119" i="5"/>
  <c r="P34" i="5"/>
  <c r="P636" i="5"/>
  <c r="P311" i="5"/>
  <c r="P557" i="5"/>
  <c r="P524" i="5"/>
  <c r="P353" i="5"/>
  <c r="P252" i="5"/>
  <c r="P450" i="5"/>
  <c r="P1037" i="5"/>
  <c r="P985" i="5"/>
  <c r="P990" i="5"/>
  <c r="P1119" i="5"/>
  <c r="P1166" i="5"/>
  <c r="P106" i="5"/>
  <c r="P280" i="5"/>
  <c r="P573" i="5"/>
  <c r="P494" i="5"/>
  <c r="P1122" i="5"/>
  <c r="P1115" i="5"/>
  <c r="P1156" i="5"/>
  <c r="P1033" i="5"/>
  <c r="P32" i="5"/>
  <c r="P29" i="5"/>
  <c r="P779" i="5"/>
  <c r="P302" i="5"/>
  <c r="P436" i="5"/>
  <c r="P861" i="5"/>
  <c r="P116" i="5"/>
  <c r="P1028" i="5"/>
  <c r="P510" i="5"/>
  <c r="P257" i="5"/>
  <c r="P74" i="5"/>
  <c r="P101" i="5"/>
  <c r="P152" i="5"/>
  <c r="P446" i="5"/>
  <c r="P488" i="5"/>
  <c r="P673" i="5"/>
  <c r="P51" i="5"/>
  <c r="P131" i="5"/>
  <c r="P165" i="5"/>
  <c r="P342" i="5"/>
  <c r="P164" i="5"/>
  <c r="P717" i="5"/>
  <c r="P737" i="5"/>
  <c r="P505" i="5"/>
  <c r="P1015" i="5"/>
  <c r="P690" i="5"/>
  <c r="P574" i="5"/>
  <c r="P66" i="5"/>
  <c r="P346" i="5"/>
  <c r="P270" i="5"/>
  <c r="P438" i="5"/>
  <c r="P1066" i="5"/>
  <c r="P452" i="5"/>
  <c r="P230" i="5"/>
  <c r="P246" i="5"/>
  <c r="P639" i="5"/>
  <c r="P430" i="5"/>
  <c r="P812" i="5"/>
  <c r="P912" i="5"/>
  <c r="P1116" i="5"/>
  <c r="P1205" i="5"/>
  <c r="P1134" i="5"/>
  <c r="P982" i="5"/>
  <c r="P214" i="5"/>
  <c r="P659" i="5"/>
  <c r="P386" i="5"/>
  <c r="P596" i="5"/>
  <c r="P210" i="5"/>
  <c r="P263" i="5"/>
  <c r="P278" i="5"/>
  <c r="P118" i="5"/>
  <c r="P780" i="5"/>
  <c r="P292" i="5"/>
  <c r="P822" i="5"/>
  <c r="P497" i="5"/>
  <c r="P405" i="5"/>
  <c r="P130" i="5"/>
  <c r="P55" i="5"/>
  <c r="P500" i="5"/>
  <c r="P456" i="5"/>
  <c r="P884" i="5"/>
  <c r="P627" i="5"/>
  <c r="P73" i="5"/>
  <c r="P290" i="5"/>
  <c r="P175" i="5"/>
  <c r="P489" i="5"/>
  <c r="P429" i="5"/>
  <c r="P358" i="5"/>
  <c r="P501" i="5"/>
  <c r="P514" i="5"/>
  <c r="P435" i="5"/>
  <c r="P589" i="5"/>
  <c r="P860" i="5"/>
  <c r="P1014" i="5"/>
  <c r="P1150" i="5"/>
  <c r="P1059" i="5"/>
  <c r="P850" i="5"/>
  <c r="P94" i="5"/>
  <c r="P461" i="5"/>
  <c r="P477" i="5"/>
  <c r="P615" i="5"/>
  <c r="P1062" i="5"/>
  <c r="P1204" i="5"/>
  <c r="P955" i="5"/>
  <c r="P276" i="5"/>
  <c r="P463" i="5"/>
  <c r="P1007" i="5"/>
  <c r="P168" i="5"/>
  <c r="P384" i="5"/>
  <c r="P39" i="5"/>
  <c r="P148" i="5"/>
  <c r="P1034" i="5"/>
  <c r="P341" i="5"/>
  <c r="P126" i="5"/>
  <c r="P192" i="5"/>
  <c r="P183" i="5"/>
  <c r="P451" i="5"/>
  <c r="P378" i="5"/>
  <c r="P84" i="5"/>
  <c r="P813" i="5"/>
  <c r="P190" i="5"/>
  <c r="P224" i="5"/>
  <c r="P247" i="5"/>
  <c r="P178" i="5"/>
  <c r="P459" i="5"/>
  <c r="P166" i="5"/>
  <c r="P876" i="5"/>
  <c r="P814" i="5"/>
  <c r="P1159" i="5"/>
  <c r="P789" i="5"/>
  <c r="P442" i="5"/>
  <c r="P519" i="5"/>
  <c r="P439" i="5"/>
  <c r="P172" i="5"/>
  <c r="P623" i="5"/>
  <c r="P404" i="5"/>
  <c r="P274" i="5"/>
  <c r="P303" i="5"/>
  <c r="P416" i="5"/>
  <c r="P173" i="5"/>
  <c r="P170" i="5"/>
  <c r="P796" i="5"/>
  <c r="P1073" i="5"/>
  <c r="P755" i="5"/>
  <c r="P823" i="5"/>
  <c r="P794" i="5"/>
  <c r="P135" i="5"/>
  <c r="P225" i="5"/>
  <c r="P249" i="5"/>
  <c r="P652" i="5"/>
  <c r="P682" i="5"/>
  <c r="P758" i="5"/>
  <c r="P37" i="5"/>
  <c r="P371" i="5"/>
  <c r="P359" i="5"/>
  <c r="P778" i="5"/>
  <c r="P816" i="5"/>
  <c r="P563" i="5"/>
  <c r="P571" i="5"/>
  <c r="P581" i="5"/>
  <c r="P24" i="5"/>
  <c r="P31" i="5"/>
  <c r="P798" i="5"/>
  <c r="P723" i="5"/>
  <c r="P1082" i="5"/>
  <c r="P667" i="5"/>
  <c r="P64" i="5"/>
  <c r="P23" i="5"/>
  <c r="P222" i="5"/>
  <c r="P50" i="5"/>
  <c r="P674" i="5"/>
  <c r="P663" i="5"/>
  <c r="P604" i="5"/>
  <c r="P612" i="5"/>
  <c r="P582" i="5"/>
  <c r="P534" i="5"/>
  <c r="P959" i="5"/>
  <c r="P1054" i="5"/>
  <c r="P560" i="5"/>
  <c r="P1052" i="5"/>
  <c r="P1053" i="5"/>
  <c r="P511" i="5"/>
  <c r="P948" i="5"/>
  <c r="P458" i="5"/>
  <c r="P564" i="5"/>
  <c r="P1035" i="5"/>
  <c r="P1076" i="5"/>
  <c r="P1132" i="5"/>
  <c r="P1111" i="5"/>
  <c r="P289" i="5"/>
  <c r="P160" i="5"/>
  <c r="P98" i="5"/>
  <c r="P245" i="5"/>
  <c r="P530" i="5"/>
  <c r="P407" i="5"/>
  <c r="P360" i="5"/>
  <c r="P840" i="5"/>
  <c r="P706" i="5"/>
  <c r="P261" i="5"/>
  <c r="P236" i="5"/>
  <c r="P255" i="5"/>
  <c r="P480" i="5"/>
  <c r="P138" i="5"/>
  <c r="P471" i="5"/>
  <c r="P800" i="5"/>
  <c r="P339" i="5"/>
  <c r="P103" i="5"/>
  <c r="P21" i="5"/>
  <c r="P537" i="5"/>
  <c r="P481" i="5"/>
  <c r="P88" i="5"/>
  <c r="P882" i="5"/>
  <c r="P724" i="5"/>
  <c r="P187" i="5"/>
  <c r="P711" i="5"/>
  <c r="P635" i="5"/>
  <c r="P327" i="5"/>
  <c r="P394" i="5"/>
  <c r="P40" i="5"/>
  <c r="P389" i="5"/>
  <c r="P194" i="5"/>
  <c r="P525" i="5"/>
  <c r="P483" i="5"/>
  <c r="P491" i="5"/>
  <c r="P486" i="5"/>
  <c r="P590" i="5"/>
  <c r="P1168" i="5"/>
  <c r="P1173" i="5"/>
  <c r="P1176" i="5"/>
  <c r="P924" i="5"/>
  <c r="P1024" i="5"/>
  <c r="P296" i="5"/>
  <c r="P229" i="5"/>
  <c r="P357" i="5"/>
  <c r="P584" i="5"/>
  <c r="P509" i="5"/>
  <c r="P502" i="5"/>
  <c r="P215" i="5"/>
  <c r="P177" i="5"/>
  <c r="P670" i="5"/>
  <c r="P1074" i="5"/>
  <c r="P954" i="5"/>
  <c r="P753" i="5"/>
  <c r="P761" i="5"/>
  <c r="P643" i="5"/>
  <c r="P123" i="5"/>
  <c r="P323" i="5"/>
  <c r="P602" i="5"/>
  <c r="P92" i="5"/>
  <c r="P490" i="5"/>
  <c r="P831" i="5"/>
  <c r="P307" i="5"/>
  <c r="P801" i="5"/>
  <c r="P201" i="5"/>
  <c r="P382" i="5"/>
  <c r="P554" i="5"/>
  <c r="P496" i="5"/>
  <c r="P693" i="5"/>
  <c r="P213" i="5"/>
  <c r="P363" i="5"/>
  <c r="P89" i="5"/>
  <c r="P373" i="5"/>
  <c r="P121" i="5"/>
  <c r="P413" i="5"/>
  <c r="P179" i="5"/>
  <c r="P136" i="5"/>
  <c r="P330" i="5"/>
  <c r="P984" i="5"/>
  <c r="P675" i="5"/>
  <c r="P1170" i="5"/>
  <c r="P722" i="5"/>
  <c r="P893" i="5"/>
  <c r="P743" i="5"/>
  <c r="P910" i="5"/>
  <c r="P437" i="5"/>
  <c r="P518" i="5"/>
  <c r="P325" i="5"/>
  <c r="P90" i="5"/>
  <c r="P464" i="5"/>
  <c r="P885" i="5"/>
  <c r="P782" i="5"/>
  <c r="P965" i="5"/>
  <c r="P655" i="5"/>
  <c r="P991" i="5"/>
  <c r="P998" i="5"/>
  <c r="P343" i="5"/>
  <c r="P418" i="5"/>
  <c r="P752" i="5"/>
  <c r="P960" i="5"/>
  <c r="P849" i="5"/>
  <c r="P708" i="5"/>
  <c r="P792" i="5"/>
  <c r="P1050" i="5"/>
  <c r="P979" i="5"/>
  <c r="P1055" i="5"/>
  <c r="P174" i="5"/>
  <c r="P124" i="5"/>
  <c r="P515" i="5"/>
  <c r="P1188" i="5"/>
  <c r="P966" i="5"/>
  <c r="P1100" i="5"/>
  <c r="P287" i="5"/>
  <c r="P340" i="5"/>
  <c r="P1145" i="5"/>
  <c r="P1036" i="5"/>
  <c r="P1174" i="5"/>
  <c r="P409" i="5"/>
  <c r="P449" i="5"/>
  <c r="P838" i="5"/>
  <c r="P934" i="5"/>
  <c r="P1021" i="5"/>
  <c r="P1002" i="5"/>
  <c r="P842" i="5"/>
  <c r="P856" i="5"/>
  <c r="P1189" i="5"/>
  <c r="P1164" i="5"/>
  <c r="P889" i="5"/>
  <c r="P1161" i="5"/>
  <c r="P1056" i="5"/>
  <c r="P756" i="5"/>
  <c r="P112" i="5"/>
  <c r="P616" i="5"/>
  <c r="P1202" i="5"/>
  <c r="P911" i="5"/>
  <c r="P431" i="5"/>
  <c r="P940" i="5"/>
  <c r="P988" i="5"/>
  <c r="P810" i="5"/>
  <c r="P137" i="5"/>
  <c r="P281" i="5"/>
  <c r="P1090" i="5"/>
  <c r="P694" i="5"/>
  <c r="P863" i="5"/>
  <c r="P946" i="5"/>
  <c r="P181" i="5"/>
  <c r="P1020" i="5"/>
  <c r="P93" i="5"/>
  <c r="P686" i="5"/>
  <c r="P306" i="5"/>
  <c r="P105" i="5"/>
  <c r="P568" i="5"/>
  <c r="P626" i="5"/>
  <c r="P684" i="5"/>
  <c r="P1045" i="5"/>
  <c r="P1186" i="5"/>
  <c r="P872" i="5"/>
  <c r="P826" i="5"/>
  <c r="P586" i="5"/>
  <c r="P1023" i="5"/>
  <c r="P1193" i="5"/>
  <c r="P677" i="5"/>
  <c r="P445" i="5"/>
  <c r="P531" i="5"/>
  <c r="P375" i="5"/>
  <c r="P727" i="5"/>
  <c r="P841" i="5"/>
  <c r="P380" i="5"/>
  <c r="P1187" i="5"/>
  <c r="P746" i="5"/>
  <c r="P997" i="5"/>
  <c r="P844" i="5"/>
  <c r="P621" i="5"/>
  <c r="P620" i="5"/>
  <c r="P918" i="5"/>
  <c r="P707" i="5"/>
  <c r="P802" i="5"/>
  <c r="P467" i="5"/>
  <c r="P968" i="5"/>
  <c r="P983" i="5"/>
  <c r="P1147" i="5"/>
  <c r="P1063" i="5"/>
  <c r="P764" i="5"/>
  <c r="P766" i="5"/>
  <c r="P852" i="5"/>
  <c r="P978" i="5"/>
  <c r="P1109" i="5"/>
  <c r="P206" i="5"/>
  <c r="P668" i="5"/>
  <c r="P512" i="5"/>
  <c r="P846" i="5"/>
  <c r="P1016" i="5"/>
  <c r="P1198" i="5"/>
  <c r="P786" i="5"/>
  <c r="P769" i="5"/>
  <c r="P870" i="5"/>
  <c r="P939" i="5"/>
  <c r="P656" i="5"/>
  <c r="P545" i="5"/>
  <c r="P337" i="5"/>
  <c r="P1030" i="5"/>
  <c r="P1169" i="5"/>
  <c r="P1172" i="5"/>
  <c r="P570" i="5"/>
  <c r="P129" i="5"/>
  <c r="P787" i="5"/>
  <c r="P957" i="5"/>
  <c r="P829" i="5"/>
  <c r="P466" i="5"/>
  <c r="P754" i="5"/>
  <c r="P807" i="5"/>
  <c r="P648" i="5"/>
  <c r="P551" i="5"/>
  <c r="P859" i="5"/>
  <c r="O572" i="5"/>
  <c r="O1020" i="5"/>
  <c r="O644" i="5"/>
  <c r="O1117" i="5"/>
  <c r="O781" i="5"/>
  <c r="O1048" i="5"/>
  <c r="O365" i="5"/>
  <c r="O1134" i="5"/>
  <c r="O86" i="5"/>
  <c r="P44" i="5"/>
  <c r="P217" i="5"/>
  <c r="P75" i="5"/>
  <c r="P633" i="5"/>
  <c r="P702" i="5"/>
  <c r="P1065" i="5"/>
  <c r="P104" i="5"/>
  <c r="P428" i="5"/>
  <c r="P195" i="5"/>
  <c r="P162" i="5"/>
  <c r="P286" i="5"/>
  <c r="P419" i="5"/>
  <c r="P69" i="5"/>
  <c r="P880" i="5"/>
  <c r="P544" i="5"/>
  <c r="P513" i="5"/>
  <c r="P1123" i="5"/>
  <c r="P803" i="5"/>
  <c r="P931" i="5"/>
  <c r="P460" i="5"/>
  <c r="P837" i="5"/>
  <c r="P1133" i="5"/>
  <c r="P1041" i="5"/>
  <c r="P550" i="5"/>
  <c r="P640" i="5"/>
  <c r="P498" i="5"/>
  <c r="P767" i="5"/>
  <c r="P300" i="5"/>
  <c r="P310" i="5"/>
  <c r="P713" i="5"/>
  <c r="P914" i="5"/>
  <c r="P1199" i="5"/>
  <c r="P923" i="5"/>
  <c r="P981" i="5"/>
  <c r="P808" i="5"/>
  <c r="P365" i="5"/>
  <c r="P945" i="5"/>
  <c r="P1125" i="5"/>
  <c r="P864" i="5"/>
  <c r="P182" i="5"/>
  <c r="P53" i="5"/>
  <c r="P865" i="5"/>
  <c r="P744" i="5"/>
  <c r="P799" i="5"/>
  <c r="P666" i="5"/>
  <c r="P836" i="5"/>
  <c r="P749" i="5"/>
  <c r="P1142" i="5"/>
  <c r="P1152" i="5"/>
  <c r="P387" i="5"/>
  <c r="P503" i="5"/>
  <c r="P650" i="5"/>
  <c r="P878" i="5"/>
  <c r="P1163" i="5"/>
  <c r="P902" i="5"/>
  <c r="P410" i="5"/>
  <c r="P484" i="5"/>
  <c r="P908" i="5"/>
  <c r="P788" i="5"/>
  <c r="P709" i="5"/>
  <c r="P328" i="5"/>
  <c r="P710" i="5"/>
  <c r="P1128" i="5"/>
  <c r="P1118" i="5"/>
  <c r="P1092" i="5"/>
  <c r="P189" i="5"/>
  <c r="P155" i="5"/>
  <c r="P1138" i="5"/>
  <c r="P1105" i="5"/>
  <c r="P1110" i="5"/>
  <c r="P664" i="5"/>
  <c r="P661" i="5"/>
  <c r="P47" i="5"/>
  <c r="P1017" i="5"/>
  <c r="P1162" i="5"/>
  <c r="P719" i="5"/>
  <c r="P447" i="5"/>
  <c r="P338" i="5"/>
  <c r="P279" i="5"/>
  <c r="P266" i="5"/>
  <c r="P226" i="5"/>
  <c r="P87" i="5"/>
  <c r="P890" i="5"/>
  <c r="P433" i="5"/>
  <c r="P715" i="5"/>
  <c r="P393" i="5"/>
  <c r="P949" i="5"/>
  <c r="P157" i="5"/>
  <c r="P188" i="5"/>
  <c r="P291" i="5"/>
  <c r="P827" i="5"/>
  <c r="P180" i="5"/>
  <c r="P695" i="5"/>
  <c r="P1087" i="5"/>
  <c r="P1203" i="5"/>
  <c r="P962" i="5"/>
  <c r="P730" i="5"/>
  <c r="P1042" i="5"/>
  <c r="P254" i="5"/>
  <c r="P875" i="5"/>
  <c r="P154" i="5"/>
  <c r="P76" i="5"/>
  <c r="P374" i="5"/>
  <c r="P566" i="5"/>
  <c r="P476" i="5"/>
  <c r="P980" i="5"/>
  <c r="P1167" i="5"/>
  <c r="P1148" i="5"/>
  <c r="P1096" i="5"/>
  <c r="P45" i="5"/>
  <c r="P383" i="5"/>
  <c r="P533" i="5"/>
  <c r="P847" i="5"/>
  <c r="P1008" i="5"/>
  <c r="P930" i="5"/>
  <c r="P555" i="5"/>
  <c r="P579" i="5"/>
  <c r="P1093" i="5"/>
  <c r="P1197" i="5"/>
  <c r="P1019" i="5"/>
  <c r="P742" i="5"/>
  <c r="P967" i="5"/>
  <c r="P1047" i="5"/>
  <c r="P1064" i="5"/>
  <c r="P1175" i="5"/>
  <c r="P657" i="5"/>
  <c r="P637" i="5"/>
  <c r="P916" i="5"/>
  <c r="P696" i="5"/>
  <c r="P1135" i="5"/>
  <c r="P38" i="5"/>
  <c r="P562" i="5"/>
  <c r="P30" i="5"/>
  <c r="P942" i="5"/>
  <c r="P1078" i="5"/>
  <c r="P1157" i="5"/>
  <c r="P688" i="5"/>
  <c r="P757" i="5"/>
  <c r="P1180" i="5"/>
  <c r="P1155" i="5"/>
  <c r="P1139" i="5"/>
  <c r="P922" i="5"/>
  <c r="P412" i="5"/>
  <c r="P522" i="5"/>
  <c r="P994" i="5"/>
  <c r="P1009" i="5"/>
  <c r="P671" i="5"/>
  <c r="P1075" i="5"/>
  <c r="P905" i="5"/>
  <c r="P1201" i="5"/>
  <c r="P1068" i="5"/>
  <c r="P424" i="5"/>
  <c r="P938" i="5"/>
  <c r="P597" i="5"/>
  <c r="P605" i="5"/>
  <c r="P234" i="5"/>
  <c r="P473" i="5"/>
  <c r="P81" i="5"/>
  <c r="P1079" i="5"/>
  <c r="P873" i="5"/>
  <c r="P903" i="5"/>
  <c r="P658" i="5"/>
  <c r="P385" i="5"/>
  <c r="P82" i="5"/>
  <c r="P377" i="5"/>
  <c r="P396" i="5"/>
  <c r="P144" i="5"/>
  <c r="P372" i="5"/>
  <c r="P1144" i="5"/>
  <c r="P1086" i="5"/>
  <c r="P207" i="5"/>
  <c r="P468" i="5"/>
  <c r="P941" i="5"/>
  <c r="P811" i="5"/>
  <c r="P256" i="5"/>
  <c r="P294" i="5"/>
  <c r="P548" i="5"/>
  <c r="P421" i="5"/>
  <c r="P297" i="5"/>
  <c r="P877" i="5"/>
  <c r="P345" i="5"/>
  <c r="P1114" i="5"/>
  <c r="P1126" i="5"/>
  <c r="P1177" i="5"/>
  <c r="P961" i="5"/>
  <c r="P83" i="5"/>
  <c r="P783" i="5"/>
  <c r="P587" i="5"/>
  <c r="P958" i="5"/>
  <c r="P1077" i="5"/>
  <c r="P1058" i="5"/>
  <c r="P887" i="5"/>
  <c r="P527" i="5"/>
  <c r="P1043" i="5"/>
  <c r="P953" i="5"/>
  <c r="P971" i="5"/>
  <c r="P184" i="5"/>
  <c r="P60" i="5"/>
  <c r="P896" i="5"/>
  <c r="P895" i="5"/>
  <c r="P854" i="5"/>
  <c r="P601" i="5"/>
  <c r="P964" i="5"/>
  <c r="P857" i="5"/>
  <c r="P680" i="5"/>
  <c r="P1081" i="5"/>
  <c r="P240" i="5"/>
  <c r="P244" i="5"/>
  <c r="P714" i="5"/>
  <c r="P1131" i="5"/>
  <c r="P1072" i="5"/>
  <c r="P1181" i="5"/>
  <c r="P228" i="5"/>
  <c r="P298" i="5"/>
  <c r="P843" i="5"/>
  <c r="P848" i="5"/>
  <c r="P1061" i="5"/>
  <c r="P1101" i="5"/>
  <c r="P672" i="5"/>
  <c r="P70" i="5"/>
  <c r="P348" i="5"/>
  <c r="P1194" i="5"/>
  <c r="P1003" i="5"/>
  <c r="P1137" i="5"/>
  <c r="P1151" i="5"/>
  <c r="P264" i="5"/>
  <c r="P750" i="5"/>
  <c r="P202" i="5"/>
  <c r="P541" i="5"/>
  <c r="P400" i="5"/>
  <c r="P27" i="5"/>
  <c r="P866" i="5"/>
  <c r="P49" i="5"/>
  <c r="P625" i="5"/>
  <c r="P1071" i="5"/>
  <c r="P704" i="5"/>
  <c r="P996" i="5"/>
  <c r="P399" i="5"/>
  <c r="P115" i="5"/>
  <c r="P317" i="5"/>
  <c r="P828" i="5"/>
  <c r="P698" i="5"/>
  <c r="P526" i="5"/>
  <c r="P683" i="5"/>
  <c r="P776" i="5"/>
  <c r="P474" i="5"/>
  <c r="P839" i="5"/>
  <c r="P1022" i="5"/>
  <c r="P1143" i="5"/>
  <c r="P78" i="5"/>
  <c r="P485" i="5"/>
  <c r="P669" i="5"/>
  <c r="P654" i="5"/>
  <c r="P613" i="5"/>
  <c r="P333" i="5"/>
  <c r="P642" i="5"/>
  <c r="P855" i="5"/>
  <c r="P832" i="5"/>
  <c r="P1039" i="5"/>
  <c r="P929" i="5"/>
  <c r="P559" i="5"/>
  <c r="P448" i="5"/>
  <c r="P763" i="5"/>
  <c r="P1153" i="5"/>
  <c r="P1106" i="5"/>
  <c r="P269" i="5"/>
  <c r="P629" i="5"/>
  <c r="P718" i="5"/>
  <c r="P925" i="5"/>
  <c r="P1094" i="5"/>
  <c r="P927" i="5"/>
  <c r="P681" i="5"/>
  <c r="P578" i="5"/>
  <c r="P1102" i="5"/>
  <c r="P995" i="5"/>
  <c r="P917" i="5"/>
  <c r="P611" i="5"/>
  <c r="P169" i="5"/>
  <c r="P1097" i="5"/>
  <c r="P1178" i="5"/>
  <c r="P1084" i="5"/>
  <c r="P171" i="5"/>
  <c r="P676" i="5"/>
  <c r="P1044" i="5"/>
  <c r="P936" i="5"/>
  <c r="P950" i="5"/>
  <c r="P108" i="5"/>
  <c r="P747" i="5"/>
  <c r="P628" i="5"/>
  <c r="P1048" i="5"/>
  <c r="P1158" i="5"/>
  <c r="P1179" i="5"/>
  <c r="P1160" i="5"/>
  <c r="P406" i="5"/>
  <c r="P765" i="5"/>
  <c r="P583" i="5"/>
  <c r="P1029" i="5"/>
  <c r="P1088" i="5"/>
  <c r="P133" i="5"/>
  <c r="P1141" i="5"/>
  <c r="P472" i="5"/>
  <c r="P692" i="5"/>
  <c r="O352" i="5"/>
  <c r="O794" i="5"/>
  <c r="O446" i="5"/>
  <c r="O882" i="5"/>
  <c r="O293" i="5"/>
  <c r="O979" i="5"/>
  <c r="O362" i="5"/>
  <c r="O1051" i="5"/>
  <c r="O203" i="5"/>
  <c r="O502" i="5"/>
  <c r="P689" i="5"/>
  <c r="P277" i="5"/>
  <c r="P881" i="5"/>
  <c r="P845" i="5"/>
  <c r="P1195" i="5"/>
  <c r="P48" i="5"/>
  <c r="P632" i="5"/>
  <c r="P390" i="5"/>
  <c r="P329" i="5"/>
  <c r="P268" i="5"/>
  <c r="P775" i="5"/>
  <c r="P299" i="5"/>
  <c r="P580" i="5"/>
  <c r="P824" i="5"/>
  <c r="P608" i="5"/>
  <c r="P901" i="5"/>
  <c r="P1183" i="5"/>
  <c r="P679" i="5"/>
  <c r="P309" i="5"/>
  <c r="P156" i="5"/>
  <c r="P975" i="5"/>
  <c r="P815" i="5"/>
  <c r="P455" i="5"/>
  <c r="P883" i="5"/>
  <c r="P970" i="5"/>
  <c r="P265" i="5"/>
  <c r="P576" i="5"/>
  <c r="P599" i="5"/>
  <c r="P248" i="5"/>
  <c r="P1124" i="5"/>
  <c r="P963" i="5"/>
  <c r="P862" i="5"/>
  <c r="P1032" i="5"/>
  <c r="P426" i="5"/>
  <c r="P697" i="5"/>
  <c r="P986" i="5"/>
  <c r="P926" i="5"/>
  <c r="P701" i="5"/>
  <c r="P127" i="5"/>
  <c r="P897" i="5"/>
  <c r="P420" i="5"/>
  <c r="P1049" i="5"/>
  <c r="P647" i="5"/>
  <c r="P928" i="5"/>
  <c r="P1112" i="5"/>
  <c r="P260" i="5"/>
  <c r="P1154" i="5"/>
  <c r="P795" i="5"/>
  <c r="P977" i="5"/>
  <c r="P462" i="5"/>
  <c r="P316" i="5"/>
  <c r="P600" i="5"/>
  <c r="P1091" i="5"/>
  <c r="P1099" i="5"/>
  <c r="P1060" i="5"/>
  <c r="P835" i="5"/>
  <c r="P921" i="5"/>
  <c r="P1117" i="5"/>
  <c r="P987" i="5"/>
  <c r="P211" i="5"/>
  <c r="P415" i="5"/>
  <c r="P585" i="5"/>
  <c r="P1057" i="5"/>
  <c r="P1130" i="5"/>
  <c r="P1120" i="5"/>
  <c r="P1070" i="5"/>
  <c r="P920" i="5"/>
  <c r="P891" i="5"/>
  <c r="P427" i="5"/>
  <c r="P1104" i="5"/>
  <c r="P703" i="5"/>
  <c r="P402" i="5"/>
  <c r="P894" i="5"/>
  <c r="P1127" i="5"/>
  <c r="P937" i="5"/>
  <c r="AD273" i="3"/>
  <c r="AD164" i="3"/>
  <c r="P149" i="5"/>
  <c r="P379" i="5"/>
  <c r="P728" i="5"/>
  <c r="P819" i="5"/>
  <c r="P507" i="5"/>
  <c r="P492" i="5"/>
  <c r="P139" i="5"/>
  <c r="P65" i="5"/>
  <c r="P818" i="5"/>
  <c r="P432" i="5"/>
  <c r="P158" i="5"/>
  <c r="P58" i="5"/>
  <c r="P142" i="5"/>
  <c r="P735" i="5"/>
  <c r="P351" i="5"/>
  <c r="P535" i="5"/>
  <c r="P314" i="5"/>
  <c r="P199" i="5"/>
  <c r="P347" i="5"/>
  <c r="P740" i="5"/>
  <c r="P630" i="5"/>
  <c r="P558" i="5"/>
  <c r="P272" i="5"/>
  <c r="P196" i="5"/>
  <c r="P63" i="5"/>
  <c r="P95" i="5"/>
  <c r="P610" i="5"/>
  <c r="P506" i="5"/>
  <c r="P102" i="5"/>
  <c r="P751" i="5"/>
  <c r="P833" i="5"/>
  <c r="P304" i="5"/>
  <c r="P617" i="5"/>
  <c r="P944" i="5"/>
  <c r="P381" i="5"/>
  <c r="P644" i="5"/>
  <c r="P700" i="5"/>
  <c r="P110" i="5"/>
  <c r="P72" i="5"/>
  <c r="P362" i="5"/>
  <c r="P1010" i="5"/>
  <c r="P285" i="5"/>
  <c r="P606" i="5"/>
  <c r="P662" i="5"/>
  <c r="P113" i="5"/>
  <c r="P231" i="5"/>
  <c r="P151" i="5"/>
  <c r="P634" i="5"/>
  <c r="P834" i="5"/>
  <c r="P495" i="5"/>
  <c r="P619" i="5"/>
  <c r="P552" i="5"/>
  <c r="P454" i="5"/>
  <c r="P734" i="5"/>
  <c r="P790" i="5"/>
  <c r="P241" i="5"/>
  <c r="P26" i="5"/>
  <c r="P46" i="5"/>
  <c r="P1004" i="5"/>
  <c r="P315" i="5"/>
  <c r="P250" i="5"/>
  <c r="P313" i="5"/>
  <c r="P28" i="5"/>
  <c r="P350" i="5"/>
  <c r="P41" i="5"/>
  <c r="AE273" i="3"/>
  <c r="AE161" i="3"/>
  <c r="AG161" i="3"/>
  <c r="AE164" i="3"/>
  <c r="P532" i="5"/>
  <c r="P540" i="5"/>
  <c r="P771" i="5"/>
  <c r="P376" i="5"/>
  <c r="P453" i="5"/>
  <c r="P932" i="5"/>
  <c r="P107" i="5"/>
  <c r="P237" i="5"/>
  <c r="P322" i="5"/>
  <c r="P273" i="5"/>
  <c r="P22" i="5"/>
  <c r="P806" i="5"/>
  <c r="P665" i="5"/>
  <c r="P721" i="5"/>
  <c r="P288" i="5"/>
  <c r="P111" i="5"/>
  <c r="F18" i="3"/>
  <c r="F19" i="3" s="1"/>
  <c r="O303" i="2"/>
  <c r="AI306" i="3"/>
  <c r="AJ306" i="3"/>
  <c r="AK306" i="3"/>
  <c r="AA255" i="3"/>
  <c r="AD255" i="3" s="1"/>
  <c r="AB41" i="3"/>
  <c r="AD41" i="3"/>
  <c r="AE41" i="3"/>
  <c r="AG41" i="3"/>
  <c r="AG231" i="3"/>
  <c r="AE231" i="3"/>
  <c r="AD231" i="3"/>
  <c r="AG221" i="3"/>
  <c r="AE221" i="3"/>
  <c r="AD221" i="3"/>
  <c r="AJ294" i="3"/>
  <c r="AK294" i="3"/>
  <c r="AI294" i="3"/>
  <c r="AJ291" i="3"/>
  <c r="AK291" i="3"/>
  <c r="AI291" i="3"/>
  <c r="AH114" i="3"/>
  <c r="J19" i="3"/>
  <c r="AG286" i="3"/>
  <c r="AD286" i="3"/>
  <c r="AE286" i="3"/>
  <c r="AD75" i="3"/>
  <c r="AE75" i="3"/>
  <c r="AG75" i="3"/>
  <c r="AB275" i="3"/>
  <c r="AA275" i="3"/>
  <c r="AH191" i="3"/>
  <c r="K19" i="3"/>
  <c r="AD287" i="3"/>
  <c r="AE287" i="3"/>
  <c r="AG287" i="3"/>
  <c r="AB97" i="3"/>
  <c r="AA97" i="3"/>
  <c r="AE148" i="3"/>
  <c r="AD148" i="3"/>
  <c r="AG148" i="3"/>
  <c r="AD177" i="3"/>
  <c r="AE177" i="3"/>
  <c r="AG177" i="3"/>
  <c r="AB213" i="3"/>
  <c r="AA213" i="3"/>
  <c r="I12" i="3"/>
  <c r="I13" i="3" s="1"/>
  <c r="H15" i="3"/>
  <c r="AE280" i="3"/>
  <c r="AE65" i="3"/>
  <c r="AD65" i="3"/>
  <c r="AG65" i="3"/>
  <c r="AA175" i="3"/>
  <c r="AB175" i="3"/>
  <c r="AE289" i="3"/>
  <c r="AD289" i="3"/>
  <c r="AG289" i="3"/>
  <c r="AG280" i="3"/>
  <c r="AD178" i="3"/>
  <c r="AE178" i="3"/>
  <c r="AG178" i="3"/>
  <c r="AA243" i="3"/>
  <c r="AB243" i="3"/>
  <c r="AG279" i="3"/>
  <c r="AE162" i="3"/>
  <c r="AG162" i="3"/>
  <c r="AD162" i="3"/>
  <c r="AG251" i="3"/>
  <c r="AE228" i="3"/>
  <c r="AD228" i="3"/>
  <c r="AG228" i="3"/>
  <c r="AE244" i="3"/>
  <c r="I19" i="3"/>
  <c r="I14" i="3" s="1"/>
  <c r="AE279" i="3"/>
  <c r="AG155" i="3"/>
  <c r="AD155" i="3"/>
  <c r="AE155" i="3"/>
  <c r="AD251" i="3"/>
  <c r="AG109" i="3"/>
  <c r="AE109" i="3"/>
  <c r="AD109" i="3"/>
  <c r="AD244" i="3"/>
  <c r="AB122" i="3"/>
  <c r="AA122" i="3"/>
  <c r="AB279" i="3"/>
  <c r="AD53" i="3"/>
  <c r="AE53" i="3"/>
  <c r="AG53" i="3"/>
  <c r="AE30" i="3"/>
  <c r="AG30" i="3"/>
  <c r="AD30" i="3"/>
  <c r="AH74" i="3"/>
  <c r="AI302" i="3"/>
  <c r="AJ302" i="3"/>
  <c r="AK302" i="3"/>
  <c r="AK299" i="3"/>
  <c r="AI299" i="3"/>
  <c r="AJ299" i="3"/>
  <c r="AI297" i="3"/>
  <c r="AJ297" i="3"/>
  <c r="AK297" i="3"/>
  <c r="AI288" i="3"/>
  <c r="AJ288" i="3"/>
  <c r="AK288" i="3"/>
  <c r="AI295" i="3"/>
  <c r="AJ295" i="3"/>
  <c r="AK295" i="3"/>
  <c r="AJ303" i="3"/>
  <c r="AK303" i="3"/>
  <c r="AI303" i="3"/>
  <c r="AJ298" i="3"/>
  <c r="AI298" i="3"/>
  <c r="AK298" i="3"/>
  <c r="AJ290" i="3"/>
  <c r="AK290" i="3"/>
  <c r="AI290" i="3"/>
  <c r="AI300" i="3"/>
  <c r="AJ300" i="3"/>
  <c r="AK300" i="3"/>
  <c r="AK292" i="3"/>
  <c r="AI292" i="3"/>
  <c r="AJ292" i="3"/>
  <c r="O300" i="2"/>
  <c r="O251" i="2"/>
  <c r="O250" i="2"/>
  <c r="O282" i="2"/>
  <c r="O286" i="2"/>
  <c r="O213" i="2"/>
  <c r="O224" i="2"/>
  <c r="O182" i="2"/>
  <c r="O231" i="2"/>
  <c r="O203" i="2"/>
  <c r="O276" i="2"/>
  <c r="O134" i="2"/>
  <c r="O138" i="2"/>
  <c r="O290" i="2"/>
  <c r="O260" i="2"/>
  <c r="O243" i="2"/>
  <c r="O216" i="2"/>
  <c r="O214" i="2"/>
  <c r="O164" i="2"/>
  <c r="O143" i="2"/>
  <c r="O183" i="2"/>
  <c r="O199" i="2"/>
  <c r="O271" i="2"/>
  <c r="O130" i="2"/>
  <c r="O278" i="2"/>
  <c r="O147" i="2"/>
  <c r="O275" i="2"/>
  <c r="O236" i="2"/>
  <c r="O228" i="2"/>
  <c r="O229" i="2"/>
  <c r="O159" i="2"/>
  <c r="O262" i="2"/>
  <c r="O195" i="2"/>
  <c r="O248" i="2"/>
  <c r="O198" i="2"/>
  <c r="O249" i="2"/>
  <c r="O225" i="2"/>
  <c r="O234" i="2"/>
  <c r="O267" i="2"/>
  <c r="O202" i="2"/>
  <c r="O172" i="2"/>
  <c r="O191" i="2"/>
  <c r="O220" i="2"/>
  <c r="O233" i="2"/>
  <c r="O167" i="2"/>
  <c r="O245" i="2"/>
  <c r="O277" i="2"/>
  <c r="O255" i="2"/>
  <c r="O215" i="2"/>
  <c r="O238" i="2"/>
  <c r="O279" i="2"/>
  <c r="O169" i="2"/>
  <c r="O179" i="2"/>
  <c r="O140" i="2"/>
  <c r="O204" i="2"/>
  <c r="O258" i="2"/>
  <c r="O209" i="2"/>
  <c r="O254" i="2"/>
  <c r="O227" i="2"/>
  <c r="O294" i="2"/>
  <c r="O153" i="2"/>
  <c r="O171" i="2"/>
  <c r="O137" i="2"/>
  <c r="O200" i="2"/>
  <c r="O265" i="2"/>
  <c r="O188" i="2"/>
  <c r="O284" i="2"/>
  <c r="O178" i="2"/>
  <c r="O129" i="2"/>
  <c r="O168" i="2"/>
  <c r="O239" i="2"/>
  <c r="O211" i="2"/>
  <c r="O170" i="2"/>
  <c r="O196" i="2"/>
  <c r="O222" i="2"/>
  <c r="O257" i="2"/>
  <c r="O232" i="2"/>
  <c r="O287" i="2"/>
  <c r="O149" i="2"/>
  <c r="O242" i="2"/>
  <c r="O154" i="2"/>
  <c r="O240" i="2"/>
  <c r="O148" i="2"/>
  <c r="O193" i="2"/>
  <c r="O296" i="2"/>
  <c r="O221" i="2"/>
  <c r="O131" i="2"/>
  <c r="O141" i="2"/>
  <c r="O269" i="2"/>
  <c r="O150" i="2"/>
  <c r="O226" i="2"/>
  <c r="O210" i="2"/>
  <c r="O207" i="2"/>
  <c r="O180" i="2"/>
  <c r="O289" i="2"/>
  <c r="O136" i="2"/>
  <c r="O268" i="2"/>
  <c r="O212" i="2"/>
  <c r="O190" i="2"/>
  <c r="O155" i="2"/>
  <c r="O174" i="2"/>
  <c r="O237" i="2"/>
  <c r="O252" i="2"/>
  <c r="O181" i="2"/>
  <c r="O281" i="2"/>
  <c r="O160" i="2"/>
  <c r="O297" i="2"/>
  <c r="O256" i="2"/>
  <c r="O157" i="2"/>
  <c r="O205" i="2"/>
  <c r="O293" i="2"/>
  <c r="O223" i="2"/>
  <c r="O163" i="2"/>
  <c r="O165" i="2"/>
  <c r="O145" i="2"/>
  <c r="O146" i="2"/>
  <c r="O272" i="2"/>
  <c r="O241" i="2"/>
  <c r="O201" i="2"/>
  <c r="O219" i="2"/>
  <c r="O235" i="2"/>
  <c r="O135" i="2"/>
  <c r="O194" i="2"/>
  <c r="O161" i="2"/>
  <c r="O151" i="2"/>
  <c r="O263" i="2"/>
  <c r="O189" i="2"/>
  <c r="O173" i="2"/>
  <c r="O299" i="2"/>
  <c r="O244" i="2"/>
  <c r="O247" i="2"/>
  <c r="O270" i="2"/>
  <c r="O162" i="2"/>
  <c r="C15" i="2"/>
  <c r="O261" i="2"/>
  <c r="O264" i="2"/>
  <c r="O192" i="2"/>
  <c r="O291" i="2"/>
  <c r="O186" i="2"/>
  <c r="O152" i="2"/>
  <c r="O259" i="2"/>
  <c r="O230" i="2"/>
  <c r="O175" i="2"/>
  <c r="O144" i="2"/>
  <c r="O206" i="2"/>
  <c r="O253" i="2"/>
  <c r="O142" i="2"/>
  <c r="O132" i="2"/>
  <c r="O185" i="2"/>
  <c r="O184" i="2"/>
  <c r="O295" i="2"/>
  <c r="O187" i="2"/>
  <c r="O280" i="2"/>
  <c r="O139" i="2"/>
  <c r="O246" i="2"/>
  <c r="O283" i="2"/>
  <c r="O273" i="2"/>
  <c r="O274" i="2"/>
  <c r="O133" i="2"/>
  <c r="O166" i="2"/>
  <c r="O217" i="2"/>
  <c r="O158" i="2"/>
  <c r="O197" i="2"/>
  <c r="O176" i="2"/>
  <c r="O285" i="2"/>
  <c r="O266" i="2"/>
  <c r="O288" i="2"/>
  <c r="O156" i="2"/>
  <c r="O177" i="2"/>
  <c r="O218" i="2"/>
  <c r="O208" i="2"/>
  <c r="C16" i="2"/>
  <c r="D18" i="2" s="1"/>
  <c r="S142" i="2"/>
  <c r="K137" i="2"/>
  <c r="W137" i="2"/>
  <c r="W188" i="2"/>
  <c r="K188" i="2"/>
  <c r="G35" i="2"/>
  <c r="V35" i="2"/>
  <c r="P35" i="2"/>
  <c r="W104" i="2"/>
  <c r="K255" i="2"/>
  <c r="W255" i="2"/>
  <c r="S71" i="2"/>
  <c r="K234" i="2"/>
  <c r="W234" i="2"/>
  <c r="S181" i="2"/>
  <c r="W109" i="2"/>
  <c r="I109" i="2"/>
  <c r="W32" i="2"/>
  <c r="S151" i="2"/>
  <c r="S180" i="2"/>
  <c r="K180" i="2"/>
  <c r="W180" i="2"/>
  <c r="W237" i="2"/>
  <c r="I237" i="2"/>
  <c r="W117" i="2"/>
  <c r="I117" i="2"/>
  <c r="W261" i="2"/>
  <c r="K261" i="2"/>
  <c r="W252" i="2"/>
  <c r="W160" i="2"/>
  <c r="K160" i="2"/>
  <c r="I53" i="2"/>
  <c r="W53" i="2"/>
  <c r="W76" i="2"/>
  <c r="W218" i="2"/>
  <c r="W264" i="2"/>
  <c r="K264" i="2"/>
  <c r="I127" i="2"/>
  <c r="W127" i="2"/>
  <c r="S85" i="2"/>
  <c r="W66" i="2"/>
  <c r="I66" i="2"/>
  <c r="K279" i="2"/>
  <c r="W279" i="2"/>
  <c r="S287" i="2"/>
  <c r="K287" i="2"/>
  <c r="W131" i="2"/>
  <c r="I131" i="2"/>
  <c r="K227" i="2"/>
  <c r="W227" i="2"/>
  <c r="W284" i="2"/>
  <c r="K284" i="2"/>
  <c r="J174" i="2"/>
  <c r="W174" i="2"/>
  <c r="S263" i="2"/>
  <c r="W112" i="2"/>
  <c r="I112" i="2"/>
  <c r="S38" i="2"/>
  <c r="S96" i="2"/>
  <c r="W217" i="2"/>
  <c r="K217" i="2"/>
  <c r="W271" i="2"/>
  <c r="S188" i="2"/>
  <c r="S104" i="2"/>
  <c r="S117" i="2"/>
  <c r="I52" i="2"/>
  <c r="W52" i="2"/>
  <c r="J100" i="2"/>
  <c r="W100" i="2"/>
  <c r="W241" i="2"/>
  <c r="K241" i="2"/>
  <c r="J155" i="2"/>
  <c r="W155" i="2"/>
  <c r="S46" i="2"/>
  <c r="W46" i="2"/>
  <c r="I46" i="2"/>
  <c r="S74" i="2"/>
  <c r="I74" i="2"/>
  <c r="W74" i="2"/>
  <c r="S67" i="2"/>
  <c r="I116" i="2"/>
  <c r="W116" i="2"/>
  <c r="W211" i="2"/>
  <c r="K211" i="2"/>
  <c r="W259" i="2"/>
  <c r="K259" i="2"/>
  <c r="I243" i="2"/>
  <c r="W243" i="2"/>
  <c r="S171" i="2"/>
  <c r="W171" i="2"/>
  <c r="J171" i="2"/>
  <c r="K203" i="2"/>
  <c r="W203" i="2"/>
  <c r="K166" i="2"/>
  <c r="W166" i="2"/>
  <c r="S107" i="2"/>
  <c r="W199" i="2"/>
  <c r="K199" i="2"/>
  <c r="W96" i="2"/>
  <c r="J96" i="2"/>
  <c r="W51" i="2"/>
  <c r="I51" i="2"/>
  <c r="S242" i="2"/>
  <c r="S110" i="2"/>
  <c r="W246" i="2"/>
  <c r="K246" i="2"/>
  <c r="P25" i="2"/>
  <c r="G25" i="2"/>
  <c r="V25" i="2"/>
  <c r="I45" i="2"/>
  <c r="W45" i="2"/>
  <c r="I115" i="2"/>
  <c r="W115" i="2"/>
  <c r="K181" i="2"/>
  <c r="W181" i="2"/>
  <c r="K258" i="2"/>
  <c r="W258" i="2"/>
  <c r="W67" i="2"/>
  <c r="I67" i="2"/>
  <c r="I84" i="2"/>
  <c r="W84" i="2"/>
  <c r="K150" i="2"/>
  <c r="W150" i="2"/>
  <c r="S269" i="2"/>
  <c r="S90" i="2"/>
  <c r="S64" i="2"/>
  <c r="K197" i="2"/>
  <c r="W197" i="2"/>
  <c r="S95" i="2"/>
  <c r="J95" i="2"/>
  <c r="W95" i="2"/>
  <c r="S267" i="2"/>
  <c r="W276" i="2"/>
  <c r="K276" i="2"/>
  <c r="W256" i="2"/>
  <c r="W282" i="2"/>
  <c r="K282" i="2"/>
  <c r="S84" i="2"/>
  <c r="I83" i="2"/>
  <c r="W83" i="2"/>
  <c r="W231" i="2"/>
  <c r="K231" i="2"/>
  <c r="P28" i="2"/>
  <c r="V28" i="2"/>
  <c r="G28" i="2"/>
  <c r="S52" i="2"/>
  <c r="S275" i="2"/>
  <c r="S103" i="2"/>
  <c r="S261" i="2"/>
  <c r="K238" i="2"/>
  <c r="W238" i="2"/>
  <c r="J140" i="2"/>
  <c r="W140" i="2"/>
  <c r="I110" i="2"/>
  <c r="W110" i="2"/>
  <c r="I113" i="2"/>
  <c r="W113" i="2"/>
  <c r="W204" i="2"/>
  <c r="K204" i="2"/>
  <c r="I50" i="2"/>
  <c r="W50" i="2"/>
  <c r="W43" i="2"/>
  <c r="I43" i="2"/>
  <c r="K280" i="2"/>
  <c r="W280" i="2"/>
  <c r="K215" i="2"/>
  <c r="W215" i="2"/>
  <c r="I114" i="2"/>
  <c r="W114" i="2"/>
  <c r="K194" i="2"/>
  <c r="W194" i="2"/>
  <c r="S106" i="2"/>
  <c r="I106" i="2"/>
  <c r="W106" i="2"/>
  <c r="W122" i="2"/>
  <c r="I122" i="2"/>
  <c r="K206" i="2"/>
  <c r="W206" i="2"/>
  <c r="W269" i="2"/>
  <c r="K269" i="2"/>
  <c r="J90" i="2"/>
  <c r="W90" i="2"/>
  <c r="S93" i="2"/>
  <c r="W93" i="2"/>
  <c r="I93" i="2"/>
  <c r="I78" i="2"/>
  <c r="W78" i="2"/>
  <c r="W257" i="2"/>
  <c r="K257" i="2"/>
  <c r="K273" i="2"/>
  <c r="W273" i="2"/>
  <c r="W91" i="2"/>
  <c r="J91" i="2"/>
  <c r="S78" i="2"/>
  <c r="S280" i="2"/>
  <c r="W176" i="2"/>
  <c r="W294" i="2"/>
  <c r="K294" i="2"/>
  <c r="S238" i="2"/>
  <c r="W186" i="2"/>
  <c r="K186" i="2"/>
  <c r="W275" i="2"/>
  <c r="W107" i="2"/>
  <c r="J177" i="2"/>
  <c r="W177" i="2"/>
  <c r="S115" i="2"/>
  <c r="K152" i="2"/>
  <c r="W152" i="2"/>
  <c r="W63" i="2"/>
  <c r="H63" i="2"/>
  <c r="I118" i="2"/>
  <c r="W118" i="2"/>
  <c r="W154" i="2"/>
  <c r="K154" i="2"/>
  <c r="S183" i="2"/>
  <c r="W121" i="2"/>
  <c r="W245" i="2"/>
  <c r="K245" i="2"/>
  <c r="W86" i="2"/>
  <c r="W64" i="2"/>
  <c r="W250" i="2"/>
  <c r="W75" i="2"/>
  <c r="W44" i="2"/>
  <c r="I44" i="2"/>
  <c r="S257" i="2"/>
  <c r="S243" i="2"/>
  <c r="S224" i="2"/>
  <c r="K224" i="2"/>
  <c r="W224" i="2"/>
  <c r="K132" i="2"/>
  <c r="W132" i="2"/>
  <c r="S273" i="2"/>
  <c r="J141" i="2"/>
  <c r="W141" i="2"/>
  <c r="W98" i="2"/>
  <c r="J98" i="2"/>
  <c r="S282" i="2"/>
  <c r="S258" i="2"/>
  <c r="W135" i="2"/>
  <c r="K138" i="2"/>
  <c r="W138" i="2"/>
  <c r="W178" i="2"/>
  <c r="J178" i="2"/>
  <c r="J101" i="2"/>
  <c r="W101" i="2"/>
  <c r="S255" i="2"/>
  <c r="S76" i="2"/>
  <c r="S246" i="2"/>
  <c r="K143" i="2"/>
  <c r="W143" i="2"/>
  <c r="W169" i="2"/>
  <c r="K169" i="2"/>
  <c r="J142" i="2"/>
  <c r="W142" i="2"/>
  <c r="S59" i="2"/>
  <c r="I59" i="2"/>
  <c r="W59" i="2"/>
  <c r="W236" i="2"/>
  <c r="K236" i="2"/>
  <c r="S43" i="2"/>
  <c r="K278" i="2"/>
  <c r="W278" i="2"/>
  <c r="S278" i="2"/>
  <c r="W198" i="2"/>
  <c r="K198" i="2"/>
  <c r="W253" i="2"/>
  <c r="K253" i="2"/>
  <c r="W40" i="2"/>
  <c r="I40" i="2"/>
  <c r="K205" i="2"/>
  <c r="W205" i="2"/>
  <c r="K183" i="2"/>
  <c r="W183" i="2"/>
  <c r="K262" i="2"/>
  <c r="W262" i="2"/>
  <c r="K235" i="2"/>
  <c r="W235" i="2"/>
  <c r="I120" i="2"/>
  <c r="W120" i="2"/>
  <c r="K191" i="2"/>
  <c r="W191" i="2"/>
  <c r="S124" i="2"/>
  <c r="W124" i="2"/>
  <c r="I124" i="2"/>
  <c r="W68" i="2"/>
  <c r="I68" i="2"/>
  <c r="P29" i="2"/>
  <c r="G29" i="2"/>
  <c r="V29" i="2"/>
  <c r="J164" i="2"/>
  <c r="W164" i="2"/>
  <c r="W133" i="2"/>
  <c r="K133" i="2"/>
  <c r="J87" i="2"/>
  <c r="W87" i="2"/>
  <c r="I190" i="2"/>
  <c r="W190" i="2"/>
  <c r="S109" i="2"/>
  <c r="K134" i="2"/>
  <c r="W134" i="2"/>
  <c r="S92" i="2"/>
  <c r="S113" i="2"/>
  <c r="S45" i="2"/>
  <c r="S118" i="2"/>
  <c r="W55" i="2"/>
  <c r="I55" i="2"/>
  <c r="S222" i="2"/>
  <c r="K222" i="2"/>
  <c r="W222" i="2"/>
  <c r="W228" i="2"/>
  <c r="K228" i="2"/>
  <c r="I58" i="2"/>
  <c r="W58" i="2"/>
  <c r="W149" i="2"/>
  <c r="J149" i="2"/>
  <c r="S253" i="2"/>
  <c r="S198" i="2"/>
  <c r="S40" i="2"/>
  <c r="W157" i="2"/>
  <c r="K157" i="2"/>
  <c r="K290" i="2"/>
  <c r="W290" i="2"/>
  <c r="W161" i="2"/>
  <c r="K161" i="2"/>
  <c r="W85" i="2"/>
  <c r="K170" i="2"/>
  <c r="W170" i="2"/>
  <c r="W126" i="2"/>
  <c r="I126" i="2"/>
  <c r="W165" i="2"/>
  <c r="K165" i="2"/>
  <c r="S133" i="2"/>
  <c r="S205" i="2"/>
  <c r="W105" i="2"/>
  <c r="K208" i="2"/>
  <c r="W208" i="2"/>
  <c r="I129" i="2"/>
  <c r="W129" i="2"/>
  <c r="S87" i="2"/>
  <c r="S212" i="2"/>
  <c r="K233" i="2"/>
  <c r="W233" i="2"/>
  <c r="K283" i="2"/>
  <c r="W283" i="2"/>
  <c r="S225" i="2"/>
  <c r="K147" i="2"/>
  <c r="W147" i="2"/>
  <c r="K195" i="2"/>
  <c r="W195" i="2"/>
  <c r="S137" i="2"/>
  <c r="S100" i="2"/>
  <c r="S177" i="2"/>
  <c r="S149" i="2"/>
  <c r="S174" i="2"/>
  <c r="K232" i="2"/>
  <c r="W232" i="2"/>
  <c r="W223" i="2"/>
  <c r="K223" i="2"/>
  <c r="K185" i="2"/>
  <c r="W185" i="2"/>
  <c r="I71" i="2"/>
  <c r="W71" i="2"/>
  <c r="W189" i="2"/>
  <c r="K189" i="2"/>
  <c r="W151" i="2"/>
  <c r="K151" i="2"/>
  <c r="K239" i="2"/>
  <c r="W239" i="2"/>
  <c r="G21" i="2"/>
  <c r="V21" i="2"/>
  <c r="P21" i="2"/>
  <c r="W159" i="2"/>
  <c r="K159" i="2"/>
  <c r="S259" i="2"/>
  <c r="K281" i="2"/>
  <c r="W281" i="2"/>
  <c r="W99" i="2"/>
  <c r="J99" i="2"/>
  <c r="S203" i="2"/>
  <c r="J88" i="2"/>
  <c r="W88" i="2"/>
  <c r="S199" i="2"/>
  <c r="W263" i="2"/>
  <c r="K263" i="2"/>
  <c r="S206" i="2"/>
  <c r="H38" i="2"/>
  <c r="W38" i="2"/>
  <c r="K225" i="2"/>
  <c r="W225" i="2"/>
  <c r="S55" i="2"/>
  <c r="S223" i="2"/>
  <c r="S146" i="2"/>
  <c r="S184" i="2"/>
  <c r="S141" i="2"/>
  <c r="H37" i="2"/>
  <c r="W37" i="2"/>
  <c r="I31" i="2"/>
  <c r="W31" i="2"/>
  <c r="E4" i="5"/>
  <c r="J17" i="4"/>
  <c r="I17" i="4"/>
  <c r="K17" i="4"/>
  <c r="H17" i="4"/>
  <c r="AK233" i="4"/>
  <c r="AM233" i="4"/>
  <c r="AJ233" i="4"/>
  <c r="AK122" i="4"/>
  <c r="AM122" i="4"/>
  <c r="AJ122" i="4"/>
  <c r="AJ261" i="4"/>
  <c r="AM261" i="4"/>
  <c r="AK261" i="4"/>
  <c r="AM103" i="4"/>
  <c r="AJ103" i="4"/>
  <c r="AK103" i="4"/>
  <c r="AM25" i="4"/>
  <c r="AK25" i="4"/>
  <c r="AJ25" i="4"/>
  <c r="AK113" i="4"/>
  <c r="AJ113" i="4"/>
  <c r="AM113" i="4"/>
  <c r="AJ278" i="4"/>
  <c r="AK278" i="4"/>
  <c r="AM278" i="4"/>
  <c r="AJ33" i="4"/>
  <c r="AK33" i="4"/>
  <c r="AM33" i="4"/>
  <c r="AK197" i="4"/>
  <c r="AJ197" i="4"/>
  <c r="AM197" i="4"/>
  <c r="AJ144" i="4"/>
  <c r="AM144" i="4"/>
  <c r="AK144" i="4"/>
  <c r="AJ24" i="4"/>
  <c r="AK24" i="4"/>
  <c r="AM24" i="4"/>
  <c r="AM57" i="4"/>
  <c r="AJ57" i="4"/>
  <c r="AK57" i="4"/>
  <c r="AM179" i="4"/>
  <c r="AJ179" i="4"/>
  <c r="AK179" i="4"/>
  <c r="AK198" i="4"/>
  <c r="AJ198" i="4"/>
  <c r="AM198" i="4"/>
  <c r="AK96" i="4"/>
  <c r="AJ96" i="4"/>
  <c r="AM96" i="4"/>
  <c r="AM56" i="4"/>
  <c r="AJ56" i="4"/>
  <c r="AK56" i="4"/>
  <c r="AK242" i="4"/>
  <c r="AJ242" i="4"/>
  <c r="AM242" i="4"/>
  <c r="AJ262" i="4"/>
  <c r="AM262" i="4"/>
  <c r="AK262" i="4"/>
  <c r="AK136" i="4"/>
  <c r="AM136" i="4"/>
  <c r="AJ136" i="4"/>
  <c r="AK22" i="4"/>
  <c r="AJ22" i="4"/>
  <c r="AM22" i="4"/>
  <c r="AJ239" i="4"/>
  <c r="AM239" i="4"/>
  <c r="AK239" i="4"/>
  <c r="AM71" i="4"/>
  <c r="AJ71" i="4"/>
  <c r="AK71" i="4"/>
  <c r="AM64" i="4"/>
  <c r="AJ64" i="4"/>
  <c r="AK64" i="4"/>
  <c r="AK28" i="4"/>
  <c r="AM28" i="4"/>
  <c r="AJ28" i="4"/>
  <c r="AK91" i="4"/>
  <c r="AJ91" i="4"/>
  <c r="AM91" i="4"/>
  <c r="AK29" i="4"/>
  <c r="AM29" i="4"/>
  <c r="AJ29" i="4"/>
  <c r="AJ128" i="4"/>
  <c r="AK128" i="4"/>
  <c r="AM128" i="4"/>
  <c r="AM222" i="4"/>
  <c r="AK222" i="4"/>
  <c r="AJ222" i="4"/>
  <c r="AJ109" i="4"/>
  <c r="AM109" i="4"/>
  <c r="AK109" i="4"/>
  <c r="AJ146" i="4"/>
  <c r="AM146" i="4"/>
  <c r="AK146" i="4"/>
  <c r="AJ226" i="4"/>
  <c r="AK226" i="4"/>
  <c r="AM226" i="4"/>
  <c r="AM43" i="4"/>
  <c r="AJ43" i="4"/>
  <c r="AK43" i="4"/>
  <c r="AM191" i="4"/>
  <c r="AK191" i="4"/>
  <c r="AJ191" i="4"/>
  <c r="AK231" i="4"/>
  <c r="AM231" i="4"/>
  <c r="AJ231" i="4"/>
  <c r="AM132" i="4"/>
  <c r="AJ132" i="4"/>
  <c r="AK132" i="4"/>
  <c r="AM61" i="4"/>
  <c r="AK61" i="4"/>
  <c r="AJ61" i="4"/>
  <c r="AJ106" i="4"/>
  <c r="AM106" i="4"/>
  <c r="AK106" i="4"/>
  <c r="AJ279" i="4"/>
  <c r="AK279" i="4"/>
  <c r="AM279" i="4"/>
  <c r="AK94" i="4"/>
  <c r="AM94" i="4"/>
  <c r="AJ94" i="4"/>
  <c r="AM207" i="4"/>
  <c r="AJ207" i="4"/>
  <c r="AK207" i="4"/>
  <c r="AM183" i="4"/>
  <c r="AJ183" i="4"/>
  <c r="AK183" i="4"/>
  <c r="AK44" i="4"/>
  <c r="AJ44" i="4"/>
  <c r="AM44" i="4"/>
  <c r="AK263" i="4"/>
  <c r="AM263" i="4"/>
  <c r="AJ263" i="4"/>
  <c r="AJ110" i="4"/>
  <c r="AM110" i="4"/>
  <c r="AK110" i="4"/>
  <c r="AM257" i="4"/>
  <c r="AJ257" i="4"/>
  <c r="AK257" i="4"/>
  <c r="AM205" i="4"/>
  <c r="AK205" i="4"/>
  <c r="AJ205" i="4"/>
  <c r="AJ168" i="4"/>
  <c r="AM168" i="4"/>
  <c r="AK168" i="4"/>
  <c r="AK121" i="4"/>
  <c r="AJ121" i="4"/>
  <c r="AM121" i="4"/>
  <c r="AJ148" i="4"/>
  <c r="AK148" i="4"/>
  <c r="AM148" i="4"/>
  <c r="AM195" i="4"/>
  <c r="AJ195" i="4"/>
  <c r="AK195" i="4"/>
  <c r="AM228" i="4"/>
  <c r="AK228" i="4"/>
  <c r="AJ228" i="4"/>
  <c r="AK83" i="4"/>
  <c r="AM83" i="4"/>
  <c r="AJ83" i="4"/>
  <c r="AM275" i="4"/>
  <c r="AJ275" i="4"/>
  <c r="AK275" i="4"/>
  <c r="AM253" i="4"/>
  <c r="AJ253" i="4"/>
  <c r="AK253" i="4"/>
  <c r="AJ265" i="4"/>
  <c r="AM265" i="4"/>
  <c r="AK265" i="4"/>
  <c r="AK88" i="4"/>
  <c r="AM88" i="4"/>
  <c r="AJ88" i="4"/>
  <c r="AM174" i="4"/>
  <c r="AJ174" i="4"/>
  <c r="AK174" i="4"/>
  <c r="AK134" i="4"/>
  <c r="AJ134" i="4"/>
  <c r="AM134" i="4"/>
  <c r="AK35" i="4"/>
  <c r="AM35" i="4"/>
  <c r="AJ35" i="4"/>
  <c r="AM46" i="4"/>
  <c r="AK46" i="4"/>
  <c r="AJ46" i="4"/>
  <c r="AK267" i="4"/>
  <c r="AJ267" i="4"/>
  <c r="AM267" i="4"/>
  <c r="AM58" i="4"/>
  <c r="AJ58" i="4"/>
  <c r="AK58" i="4"/>
  <c r="AJ86" i="4"/>
  <c r="AM86" i="4"/>
  <c r="AK86" i="4"/>
  <c r="AK107" i="4"/>
  <c r="AJ107" i="4"/>
  <c r="AM107" i="4"/>
  <c r="AK81" i="4"/>
  <c r="AM81" i="4"/>
  <c r="AJ81" i="4"/>
  <c r="AK52" i="4"/>
  <c r="AJ52" i="4"/>
  <c r="AM52" i="4"/>
  <c r="AM60" i="4"/>
  <c r="AK60" i="4"/>
  <c r="AJ60" i="4"/>
  <c r="AM208" i="4"/>
  <c r="AK208" i="4"/>
  <c r="AJ208" i="4"/>
  <c r="AJ209" i="4"/>
  <c r="AM209" i="4"/>
  <c r="AK209" i="4"/>
  <c r="AJ178" i="4"/>
  <c r="AK178" i="4"/>
  <c r="AM178" i="4"/>
  <c r="AJ282" i="4"/>
  <c r="AK282" i="4"/>
  <c r="AM282" i="4"/>
  <c r="AJ211" i="4"/>
  <c r="AK211" i="4"/>
  <c r="AM211" i="4"/>
  <c r="AK186" i="4"/>
  <c r="AJ186" i="4"/>
  <c r="AM186" i="4"/>
  <c r="AJ172" i="4"/>
  <c r="AM172" i="4"/>
  <c r="AK172" i="4"/>
  <c r="AJ251" i="4"/>
  <c r="AM251" i="4"/>
  <c r="AK251" i="4"/>
  <c r="AK151" i="4"/>
  <c r="AJ151" i="4"/>
  <c r="AM151" i="4"/>
  <c r="AJ237" i="4"/>
  <c r="AK237" i="4"/>
  <c r="AM237" i="4"/>
  <c r="AM199" i="4"/>
  <c r="AK199" i="4"/>
  <c r="AJ199" i="4"/>
  <c r="AJ74" i="4"/>
  <c r="AK74" i="4"/>
  <c r="AM74" i="4"/>
  <c r="AM181" i="4"/>
  <c r="AJ181" i="4"/>
  <c r="AK181" i="4"/>
  <c r="AK225" i="4"/>
  <c r="AJ225" i="4"/>
  <c r="AM225" i="4"/>
  <c r="AJ104" i="4"/>
  <c r="AM104" i="4"/>
  <c r="AK104" i="4"/>
  <c r="AK232" i="4"/>
  <c r="AJ232" i="4"/>
  <c r="AM232" i="4"/>
  <c r="AJ31" i="4"/>
  <c r="AK31" i="4"/>
  <c r="AM31" i="4"/>
  <c r="AJ175" i="4"/>
  <c r="AK175" i="4"/>
  <c r="AM175" i="4"/>
  <c r="AK143" i="4"/>
  <c r="AM143" i="4"/>
  <c r="AJ143" i="4"/>
  <c r="AM141" i="4"/>
  <c r="AK141" i="4"/>
  <c r="AJ141" i="4"/>
  <c r="AK90" i="4"/>
  <c r="AJ90" i="4"/>
  <c r="AM90" i="4"/>
  <c r="AJ193" i="4"/>
  <c r="AM193" i="4"/>
  <c r="AK193" i="4"/>
  <c r="AM92" i="4"/>
  <c r="AJ92" i="4"/>
  <c r="AK92" i="4"/>
  <c r="AJ27" i="4"/>
  <c r="AM27" i="4"/>
  <c r="AK27" i="4"/>
  <c r="AJ236" i="4"/>
  <c r="AM236" i="4"/>
  <c r="AK236" i="4"/>
  <c r="AK203" i="4"/>
  <c r="AM203" i="4"/>
  <c r="AJ203" i="4"/>
  <c r="AK135" i="4"/>
  <c r="AJ135" i="4"/>
  <c r="AM135" i="4"/>
  <c r="AK160" i="4"/>
  <c r="AM160" i="4"/>
  <c r="AJ160" i="4"/>
  <c r="AM245" i="4"/>
  <c r="AJ245" i="4"/>
  <c r="AK245" i="4"/>
  <c r="AK79" i="4"/>
  <c r="AM79" i="4"/>
  <c r="AJ79" i="4"/>
  <c r="AK76" i="4"/>
  <c r="AM76" i="4"/>
  <c r="AJ76" i="4"/>
  <c r="AK69" i="4"/>
  <c r="AJ69" i="4"/>
  <c r="AM69" i="4"/>
  <c r="AJ116" i="4"/>
  <c r="AM116" i="4"/>
  <c r="AK116" i="4"/>
  <c r="AJ21" i="4"/>
  <c r="AK21" i="4"/>
  <c r="AM21" i="4"/>
  <c r="AK268" i="4"/>
  <c r="AM268" i="4"/>
  <c r="AJ268" i="4"/>
  <c r="AK99" i="4"/>
  <c r="AJ99" i="4"/>
  <c r="AM99" i="4"/>
  <c r="AJ246" i="4"/>
  <c r="AK246" i="4"/>
  <c r="AM246" i="4"/>
  <c r="AM213" i="4"/>
  <c r="AK213" i="4"/>
  <c r="AJ213" i="4"/>
  <c r="AM152" i="4"/>
  <c r="AJ152" i="4"/>
  <c r="AK152" i="4"/>
  <c r="AM224" i="4"/>
  <c r="AJ224" i="4"/>
  <c r="AK224" i="4"/>
  <c r="AJ163" i="4"/>
  <c r="AK163" i="4"/>
  <c r="AM163" i="4"/>
  <c r="AJ227" i="4"/>
  <c r="AM227" i="4"/>
  <c r="AK227" i="4"/>
  <c r="AK126" i="4"/>
  <c r="AM126" i="4"/>
  <c r="AJ126" i="4"/>
  <c r="AJ162" i="4"/>
  <c r="AM162" i="4"/>
  <c r="AK162" i="4"/>
  <c r="AM37" i="4"/>
  <c r="AK37" i="4"/>
  <c r="AJ37" i="4"/>
  <c r="AJ120" i="4"/>
  <c r="AM120" i="4"/>
  <c r="AK120" i="4"/>
  <c r="AK82" i="4"/>
  <c r="AJ82" i="4"/>
  <c r="AM82" i="4"/>
  <c r="AJ49" i="4"/>
  <c r="AK49" i="4"/>
  <c r="AM49" i="4"/>
  <c r="AK23" i="4"/>
  <c r="AM23" i="4"/>
  <c r="AJ23" i="4"/>
  <c r="AJ173" i="4"/>
  <c r="AM173" i="4"/>
  <c r="AK173" i="4"/>
  <c r="AJ150" i="4"/>
  <c r="AK150" i="4"/>
  <c r="AM150" i="4"/>
  <c r="AM100" i="4"/>
  <c r="AJ100" i="4"/>
  <c r="AK100" i="4"/>
  <c r="AJ80" i="4"/>
  <c r="AK80" i="4"/>
  <c r="AM80" i="4"/>
  <c r="AJ154" i="4"/>
  <c r="AK154" i="4"/>
  <c r="AM154" i="4"/>
  <c r="AM254" i="4"/>
  <c r="AK254" i="4"/>
  <c r="AJ254" i="4"/>
  <c r="AM167" i="4"/>
  <c r="AK167" i="4"/>
  <c r="AJ167" i="4"/>
  <c r="AJ124" i="4"/>
  <c r="AK124" i="4"/>
  <c r="AM124" i="4"/>
  <c r="AM235" i="4"/>
  <c r="AK235" i="4"/>
  <c r="AJ235" i="4"/>
  <c r="AM249" i="4"/>
  <c r="AK249" i="4"/>
  <c r="AJ249" i="4"/>
  <c r="AK164" i="4"/>
  <c r="AJ164" i="4"/>
  <c r="AM164" i="4"/>
  <c r="AJ153" i="4"/>
  <c r="AM153" i="4"/>
  <c r="AK153" i="4"/>
  <c r="AJ73" i="4"/>
  <c r="AK73" i="4"/>
  <c r="AM73" i="4"/>
  <c r="AJ112" i="4"/>
  <c r="AK112" i="4"/>
  <c r="AM112" i="4"/>
  <c r="AK84" i="4"/>
  <c r="AM84" i="4"/>
  <c r="AJ84" i="4"/>
  <c r="AK130" i="4"/>
  <c r="AJ130" i="4"/>
  <c r="AM130" i="4"/>
  <c r="AJ93" i="4"/>
  <c r="AK93" i="4"/>
  <c r="AM93" i="4"/>
  <c r="AJ266" i="4"/>
  <c r="AK266" i="4"/>
  <c r="AM266" i="4"/>
  <c r="AM281" i="4"/>
  <c r="AJ281" i="4"/>
  <c r="AK281" i="4"/>
  <c r="AM210" i="4"/>
  <c r="AJ210" i="4"/>
  <c r="AK210" i="4"/>
  <c r="AK155" i="4"/>
  <c r="AJ155" i="4"/>
  <c r="AM155" i="4"/>
  <c r="AM177" i="4"/>
  <c r="AJ177" i="4"/>
  <c r="AK177" i="4"/>
  <c r="AM158" i="4"/>
  <c r="AJ158" i="4"/>
  <c r="AK158" i="4"/>
  <c r="AM147" i="4"/>
  <c r="AJ147" i="4"/>
  <c r="AK147" i="4"/>
  <c r="AK48" i="4"/>
  <c r="AM48" i="4"/>
  <c r="AJ48" i="4"/>
  <c r="AM53" i="4"/>
  <c r="AJ53" i="4"/>
  <c r="AK53" i="4"/>
  <c r="AM159" i="4"/>
  <c r="AK159" i="4"/>
  <c r="AJ159" i="4"/>
  <c r="AJ274" i="4"/>
  <c r="AK274" i="4"/>
  <c r="AM274" i="4"/>
  <c r="AK138" i="4"/>
  <c r="AM138" i="4"/>
  <c r="AJ138" i="4"/>
  <c r="AM238" i="4"/>
  <c r="AJ238" i="4"/>
  <c r="AK238" i="4"/>
  <c r="AM39" i="4"/>
  <c r="AK39" i="4"/>
  <c r="AJ39" i="4"/>
  <c r="AK108" i="4"/>
  <c r="AM108" i="4"/>
  <c r="AJ108" i="4"/>
  <c r="AK47" i="4"/>
  <c r="AM47" i="4"/>
  <c r="AJ47" i="4"/>
  <c r="AJ200" i="4"/>
  <c r="AM200" i="4"/>
  <c r="AK200" i="4"/>
  <c r="AK241" i="4"/>
  <c r="AJ241" i="4"/>
  <c r="AM241" i="4"/>
  <c r="AK260" i="4"/>
  <c r="AM260" i="4"/>
  <c r="AJ260" i="4"/>
  <c r="AM165" i="4"/>
  <c r="AK165" i="4"/>
  <c r="AJ165" i="4"/>
  <c r="AM273" i="4"/>
  <c r="AJ273" i="4"/>
  <c r="AK273" i="4"/>
  <c r="AJ129" i="4"/>
  <c r="AK129" i="4"/>
  <c r="AM129" i="4"/>
  <c r="AJ248" i="4"/>
  <c r="AM248" i="4"/>
  <c r="AK248" i="4"/>
  <c r="AM45" i="4"/>
  <c r="AK45" i="4"/>
  <c r="AJ45" i="4"/>
  <c r="AJ247" i="4"/>
  <c r="AM247" i="4"/>
  <c r="AK247" i="4"/>
  <c r="AJ215" i="4"/>
  <c r="AM215" i="4"/>
  <c r="AK215" i="4"/>
  <c r="AJ259" i="4"/>
  <c r="AM259" i="4"/>
  <c r="AK259" i="4"/>
  <c r="AM206" i="4"/>
  <c r="AK206" i="4"/>
  <c r="AJ206" i="4"/>
  <c r="AJ78" i="4"/>
  <c r="AM78" i="4"/>
  <c r="AK78" i="4"/>
  <c r="AM176" i="4"/>
  <c r="AJ176" i="4"/>
  <c r="AK176" i="4"/>
  <c r="AM269" i="4"/>
  <c r="AJ269" i="4"/>
  <c r="AK269" i="4"/>
  <c r="AM32" i="4"/>
  <c r="AJ32" i="4"/>
  <c r="AK32" i="4"/>
  <c r="O18" i="5"/>
  <c r="P18" i="5"/>
  <c r="Q18" i="5"/>
  <c r="AH307" i="3" l="1"/>
  <c r="AE86" i="3"/>
  <c r="AG137" i="3"/>
  <c r="AD86" i="3"/>
  <c r="AD62" i="3"/>
  <c r="AG62" i="3"/>
  <c r="AH291" i="3"/>
  <c r="AA291" i="3" s="1"/>
  <c r="AE40" i="3"/>
  <c r="AD40" i="3"/>
  <c r="AG40" i="3"/>
  <c r="AA203" i="3"/>
  <c r="AB203" i="3"/>
  <c r="AB91" i="3"/>
  <c r="AA91" i="3"/>
  <c r="AH276" i="3"/>
  <c r="AB98" i="3"/>
  <c r="AA98" i="3"/>
  <c r="AB272" i="3"/>
  <c r="AA272" i="3"/>
  <c r="AA158" i="3"/>
  <c r="AB158" i="3"/>
  <c r="AD93" i="3"/>
  <c r="AE93" i="3"/>
  <c r="AG93" i="3"/>
  <c r="AA284" i="3"/>
  <c r="AB284" i="3"/>
  <c r="AH167" i="3"/>
  <c r="AA167" i="3" s="1"/>
  <c r="AH130" i="3"/>
  <c r="AA130" i="3" s="1"/>
  <c r="AH57" i="3"/>
  <c r="AE182" i="3"/>
  <c r="AD182" i="3"/>
  <c r="AG182" i="3"/>
  <c r="AB105" i="3"/>
  <c r="AA105" i="3"/>
  <c r="AE31" i="3"/>
  <c r="AG31" i="3"/>
  <c r="AD31" i="3"/>
  <c r="AG219" i="3"/>
  <c r="AE219" i="3"/>
  <c r="AD219" i="3"/>
  <c r="AD188" i="3"/>
  <c r="AG188" i="3"/>
  <c r="AE188" i="3"/>
  <c r="AG229" i="3"/>
  <c r="AE229" i="3"/>
  <c r="AD229" i="3"/>
  <c r="AH235" i="3"/>
  <c r="AG70" i="3"/>
  <c r="AE70" i="3"/>
  <c r="AD70" i="3"/>
  <c r="AE51" i="3"/>
  <c r="AG51" i="3"/>
  <c r="AD51" i="3"/>
  <c r="AE61" i="3"/>
  <c r="AG61" i="3"/>
  <c r="AD61" i="3"/>
  <c r="AA128" i="3"/>
  <c r="AB128" i="3"/>
  <c r="AA180" i="3"/>
  <c r="AB180" i="3"/>
  <c r="AA116" i="3"/>
  <c r="AB116" i="3"/>
  <c r="AE43" i="3"/>
  <c r="AD43" i="3"/>
  <c r="AG43" i="3"/>
  <c r="AB263" i="3"/>
  <c r="AA263" i="3"/>
  <c r="AA44" i="3"/>
  <c r="AB44" i="3"/>
  <c r="AH28" i="3"/>
  <c r="AB28" i="3" s="1"/>
  <c r="AB181" i="3"/>
  <c r="AA181" i="3"/>
  <c r="AA184" i="3"/>
  <c r="AB184" i="3"/>
  <c r="AA216" i="3"/>
  <c r="AB216" i="3"/>
  <c r="AB101" i="3"/>
  <c r="AA101" i="3"/>
  <c r="AA83" i="3"/>
  <c r="AB83" i="3"/>
  <c r="AA258" i="3"/>
  <c r="AB258" i="3"/>
  <c r="AE259" i="3"/>
  <c r="AG259" i="3"/>
  <c r="AD259" i="3"/>
  <c r="AH296" i="3"/>
  <c r="AB240" i="3"/>
  <c r="AA240" i="3"/>
  <c r="AG55" i="3"/>
  <c r="AD55" i="3"/>
  <c r="AE55" i="3"/>
  <c r="AB282" i="3"/>
  <c r="AA282" i="3"/>
  <c r="AH293" i="3"/>
  <c r="F17" i="6"/>
  <c r="E6" i="5"/>
  <c r="E9" i="5" s="1"/>
  <c r="E10" i="5" s="1"/>
  <c r="AB59" i="3"/>
  <c r="AA59" i="3"/>
  <c r="AH173" i="3"/>
  <c r="AA176" i="3"/>
  <c r="AB176" i="3"/>
  <c r="AA33" i="3"/>
  <c r="AB33" i="3"/>
  <c r="AE145" i="3"/>
  <c r="AG145" i="3"/>
  <c r="AD145" i="3"/>
  <c r="AG223" i="3"/>
  <c r="AE223" i="3"/>
  <c r="AD223" i="3"/>
  <c r="AB90" i="3"/>
  <c r="AA90" i="3"/>
  <c r="AA206" i="3"/>
  <c r="AB206" i="3"/>
  <c r="AG77" i="3"/>
  <c r="AE77" i="3"/>
  <c r="AD77" i="3"/>
  <c r="AH27" i="3"/>
  <c r="AB104" i="3"/>
  <c r="AA104" i="3"/>
  <c r="AG199" i="3"/>
  <c r="AD199" i="3"/>
  <c r="AE199" i="3"/>
  <c r="AG125" i="3"/>
  <c r="AE125" i="3"/>
  <c r="AD125" i="3"/>
  <c r="AG127" i="3"/>
  <c r="AD127" i="3"/>
  <c r="AE127" i="3"/>
  <c r="AE220" i="3"/>
  <c r="AD220" i="3"/>
  <c r="AG220" i="3"/>
  <c r="AG166" i="3"/>
  <c r="AD166" i="3"/>
  <c r="AE166" i="3"/>
  <c r="AG133" i="3"/>
  <c r="AD133" i="3"/>
  <c r="AE133" i="3"/>
  <c r="AA28" i="3"/>
  <c r="AG140" i="3"/>
  <c r="AE140" i="3"/>
  <c r="AD140" i="3"/>
  <c r="AD248" i="3"/>
  <c r="AG248" i="3"/>
  <c r="AE248" i="3"/>
  <c r="AB236" i="3"/>
  <c r="AA236" i="3"/>
  <c r="AB106" i="3"/>
  <c r="AA106" i="3"/>
  <c r="AB204" i="3"/>
  <c r="AA204" i="3"/>
  <c r="AH111" i="3"/>
  <c r="AH277" i="3"/>
  <c r="AH303" i="3"/>
  <c r="AB303" i="3" s="1"/>
  <c r="AH304" i="3"/>
  <c r="AA304" i="3" s="1"/>
  <c r="AB168" i="3"/>
  <c r="AA168" i="3"/>
  <c r="AA113" i="3"/>
  <c r="AB113" i="3"/>
  <c r="AE123" i="3"/>
  <c r="AG123" i="3"/>
  <c r="AD123" i="3"/>
  <c r="AG69" i="3"/>
  <c r="AE69" i="3"/>
  <c r="AD69" i="3"/>
  <c r="AH141" i="3"/>
  <c r="AH80" i="3"/>
  <c r="AD79" i="3"/>
  <c r="AE79" i="3"/>
  <c r="AG79" i="3"/>
  <c r="AD252" i="3"/>
  <c r="AE252" i="3"/>
  <c r="AG252" i="3"/>
  <c r="AD25" i="3"/>
  <c r="AG25" i="3"/>
  <c r="AE25" i="3"/>
  <c r="AE94" i="3"/>
  <c r="AD94" i="3"/>
  <c r="AG94" i="3"/>
  <c r="AG207" i="3"/>
  <c r="AD207" i="3"/>
  <c r="AE207" i="3"/>
  <c r="AG152" i="3"/>
  <c r="AD152" i="3"/>
  <c r="AE152" i="3"/>
  <c r="AE254" i="3"/>
  <c r="AG254" i="3"/>
  <c r="AD254" i="3"/>
  <c r="AB50" i="3"/>
  <c r="AA50" i="3"/>
  <c r="AA281" i="3"/>
  <c r="AB281" i="3"/>
  <c r="AA29" i="3"/>
  <c r="AB29" i="3"/>
  <c r="AB179" i="3"/>
  <c r="AA179" i="3"/>
  <c r="AG185" i="3"/>
  <c r="AE185" i="3"/>
  <c r="AD185" i="3"/>
  <c r="AB245" i="3"/>
  <c r="AA245" i="3"/>
  <c r="AB130" i="3"/>
  <c r="AB60" i="3"/>
  <c r="AA60" i="3"/>
  <c r="AB57" i="3"/>
  <c r="AA57" i="3"/>
  <c r="AB58" i="3"/>
  <c r="AA58" i="3"/>
  <c r="AA46" i="3"/>
  <c r="AB46" i="3"/>
  <c r="AH247" i="3"/>
  <c r="AA102" i="3"/>
  <c r="AB102" i="3"/>
  <c r="AE143" i="3"/>
  <c r="AD143" i="3"/>
  <c r="AG143" i="3"/>
  <c r="AG117" i="3"/>
  <c r="AE117" i="3"/>
  <c r="AD117" i="3"/>
  <c r="AG37" i="3"/>
  <c r="AE37" i="3"/>
  <c r="AD37" i="3"/>
  <c r="AH210" i="3"/>
  <c r="AH81" i="3"/>
  <c r="AH100" i="3"/>
  <c r="AA301" i="3"/>
  <c r="AB301" i="3"/>
  <c r="AB304" i="3"/>
  <c r="AH306" i="3"/>
  <c r="AG255" i="3"/>
  <c r="AE255" i="3"/>
  <c r="I15" i="3"/>
  <c r="J12" i="3"/>
  <c r="J13" i="3" s="1"/>
  <c r="J14" i="3"/>
  <c r="AD243" i="3"/>
  <c r="AG243" i="3"/>
  <c r="AE243" i="3"/>
  <c r="AB114" i="3"/>
  <c r="AA114" i="3"/>
  <c r="AG122" i="3"/>
  <c r="AD122" i="3"/>
  <c r="AE122" i="3"/>
  <c r="AB291" i="3"/>
  <c r="AB74" i="3"/>
  <c r="AA74" i="3"/>
  <c r="AB191" i="3"/>
  <c r="AA191" i="3"/>
  <c r="AH297" i="3"/>
  <c r="AB297" i="3" s="1"/>
  <c r="AD275" i="3"/>
  <c r="AG275" i="3"/>
  <c r="AE275" i="3"/>
  <c r="AH294" i="3"/>
  <c r="AE175" i="3"/>
  <c r="AG175" i="3"/>
  <c r="AD175" i="3"/>
  <c r="AE213" i="3"/>
  <c r="AD213" i="3"/>
  <c r="AG213" i="3"/>
  <c r="AD97" i="3"/>
  <c r="AG97" i="3"/>
  <c r="AE97" i="3"/>
  <c r="AH290" i="3"/>
  <c r="AH292" i="3"/>
  <c r="AH295" i="3"/>
  <c r="AH299" i="3"/>
  <c r="AH298" i="3"/>
  <c r="AA303" i="3"/>
  <c r="AH288" i="3"/>
  <c r="AH300" i="3"/>
  <c r="AH302" i="3"/>
  <c r="W25" i="2"/>
  <c r="I25" i="2"/>
  <c r="S21" i="2"/>
  <c r="S25" i="2"/>
  <c r="F18" i="2"/>
  <c r="F19" i="2" s="1"/>
  <c r="C18" i="2"/>
  <c r="H21" i="2"/>
  <c r="W21" i="2"/>
  <c r="S28" i="2"/>
  <c r="I28" i="2"/>
  <c r="I29" i="2"/>
  <c r="W29" i="2"/>
  <c r="W28" i="2"/>
  <c r="S29" i="2"/>
  <c r="S35" i="2"/>
  <c r="H35" i="2"/>
  <c r="W35" i="2"/>
  <c r="AK19" i="4"/>
  <c r="AI11" i="4"/>
  <c r="M745" i="5" l="1"/>
  <c r="M455" i="5"/>
  <c r="AA307" i="3"/>
  <c r="AB307" i="3"/>
  <c r="V39" i="5"/>
  <c r="M881" i="5"/>
  <c r="M887" i="5"/>
  <c r="N887" i="5" s="1"/>
  <c r="M701" i="5"/>
  <c r="M495" i="5"/>
  <c r="M932" i="5"/>
  <c r="M917" i="5"/>
  <c r="N917" i="5" s="1"/>
  <c r="M53" i="5"/>
  <c r="V34" i="5"/>
  <c r="V27" i="5"/>
  <c r="M355" i="5"/>
  <c r="R355" i="5" s="1"/>
  <c r="M916" i="5"/>
  <c r="M1199" i="5"/>
  <c r="M214" i="5"/>
  <c r="M958" i="5"/>
  <c r="N958" i="5" s="1"/>
  <c r="M924" i="5"/>
  <c r="M782" i="5"/>
  <c r="M1163" i="5"/>
  <c r="M903" i="5"/>
  <c r="N903" i="5" s="1"/>
  <c r="M1053" i="5"/>
  <c r="M714" i="5"/>
  <c r="M87" i="5"/>
  <c r="M981" i="5"/>
  <c r="R981" i="5" s="1"/>
  <c r="M308" i="5"/>
  <c r="M452" i="5"/>
  <c r="M684" i="5"/>
  <c r="M392" i="5"/>
  <c r="R392" i="5" s="1"/>
  <c r="M555" i="5"/>
  <c r="M954" i="5"/>
  <c r="M332" i="5"/>
  <c r="M140" i="5"/>
  <c r="R140" i="5" s="1"/>
  <c r="M898" i="5"/>
  <c r="M656" i="5"/>
  <c r="M219" i="5"/>
  <c r="M131" i="5"/>
  <c r="N131" i="5" s="1"/>
  <c r="M754" i="5"/>
  <c r="M673" i="5"/>
  <c r="M311" i="5"/>
  <c r="M868" i="5"/>
  <c r="N868" i="5" s="1"/>
  <c r="M1031" i="5"/>
  <c r="M1178" i="5"/>
  <c r="M120" i="5"/>
  <c r="M386" i="5"/>
  <c r="N386" i="5" s="1"/>
  <c r="M436" i="5"/>
  <c r="M454" i="5"/>
  <c r="M1197" i="5"/>
  <c r="M744" i="5"/>
  <c r="R744" i="5" s="1"/>
  <c r="M507" i="5"/>
  <c r="M727" i="5"/>
  <c r="M734" i="5"/>
  <c r="M94" i="5"/>
  <c r="R94" i="5" s="1"/>
  <c r="M947" i="5"/>
  <c r="M1194" i="5"/>
  <c r="M388" i="5"/>
  <c r="M953" i="5"/>
  <c r="N953" i="5" s="1"/>
  <c r="M147" i="5"/>
  <c r="V29" i="5"/>
  <c r="M913" i="5"/>
  <c r="M777" i="5"/>
  <c r="R777" i="5" s="1"/>
  <c r="M1061" i="5"/>
  <c r="M1039" i="5"/>
  <c r="M671" i="5"/>
  <c r="M524" i="5"/>
  <c r="R524" i="5" s="1"/>
  <c r="M32" i="5"/>
  <c r="M578" i="5"/>
  <c r="M679" i="5"/>
  <c r="M271" i="5"/>
  <c r="N271" i="5" s="1"/>
  <c r="M822" i="5"/>
  <c r="M683" i="5"/>
  <c r="M72" i="5"/>
  <c r="M421" i="5"/>
  <c r="N421" i="5" s="1"/>
  <c r="M1169" i="5"/>
  <c r="M182" i="5"/>
  <c r="M310" i="5"/>
  <c r="M346" i="5"/>
  <c r="R346" i="5" s="1"/>
  <c r="M929" i="5"/>
  <c r="M508" i="5"/>
  <c r="M198" i="5"/>
  <c r="M217" i="5"/>
  <c r="N217" i="5" s="1"/>
  <c r="M245" i="5"/>
  <c r="M962" i="5"/>
  <c r="M215" i="5"/>
  <c r="M945" i="5"/>
  <c r="N945" i="5" s="1"/>
  <c r="M832" i="5"/>
  <c r="M506" i="5"/>
  <c r="M687" i="5"/>
  <c r="M175" i="5"/>
  <c r="R175" i="5" s="1"/>
  <c r="M1136" i="5"/>
  <c r="M66" i="5"/>
  <c r="M484" i="5"/>
  <c r="M312" i="5"/>
  <c r="R312" i="5" s="1"/>
  <c r="M317" i="5"/>
  <c r="M528" i="5"/>
  <c r="M1184" i="5"/>
  <c r="V26" i="5"/>
  <c r="M611" i="5"/>
  <c r="M337" i="5"/>
  <c r="M758" i="5"/>
  <c r="M137" i="5"/>
  <c r="N137" i="5" s="1"/>
  <c r="M1097" i="5"/>
  <c r="M382" i="5"/>
  <c r="M1054" i="5"/>
  <c r="M380" i="5"/>
  <c r="N380" i="5" s="1"/>
  <c r="M522" i="5"/>
  <c r="M660" i="5"/>
  <c r="M1069" i="5"/>
  <c r="M718" i="5"/>
  <c r="R718" i="5" s="1"/>
  <c r="M1117" i="5"/>
  <c r="M247" i="5"/>
  <c r="M753" i="5"/>
  <c r="M640" i="5"/>
  <c r="N640" i="5" s="1"/>
  <c r="M1014" i="5"/>
  <c r="M778" i="5"/>
  <c r="M429" i="5"/>
  <c r="M551" i="5"/>
  <c r="R551" i="5" s="1"/>
  <c r="M856" i="5"/>
  <c r="M1073" i="5"/>
  <c r="M384" i="5"/>
  <c r="M798" i="5"/>
  <c r="N798" i="5" s="1"/>
  <c r="M428" i="5"/>
  <c r="M200" i="5"/>
  <c r="M691" i="5"/>
  <c r="M220" i="5"/>
  <c r="N220" i="5" s="1"/>
  <c r="M900" i="5"/>
  <c r="M560" i="5"/>
  <c r="M115" i="5"/>
  <c r="M835" i="5"/>
  <c r="R835" i="5" s="1"/>
  <c r="M302" i="5"/>
  <c r="M313" i="5"/>
  <c r="M662" i="5"/>
  <c r="M729" i="5"/>
  <c r="N729" i="5" s="1"/>
  <c r="M905" i="5"/>
  <c r="M1122" i="5"/>
  <c r="M643" i="5"/>
  <c r="M1125" i="5"/>
  <c r="R1125" i="5" s="1"/>
  <c r="M1003" i="5"/>
  <c r="M889" i="5"/>
  <c r="M747" i="5"/>
  <c r="M538" i="5"/>
  <c r="R538" i="5" s="1"/>
  <c r="M843" i="5"/>
  <c r="M967" i="5"/>
  <c r="M743" i="5"/>
  <c r="M741" i="5"/>
  <c r="N741" i="5" s="1"/>
  <c r="M109" i="5"/>
  <c r="M956" i="5"/>
  <c r="M1200" i="5"/>
  <c r="M737" i="5"/>
  <c r="N737" i="5" s="1"/>
  <c r="M315" i="5"/>
  <c r="M104" i="5"/>
  <c r="M1144" i="5"/>
  <c r="M1000" i="5"/>
  <c r="R1000" i="5" s="1"/>
  <c r="M726" i="5"/>
  <c r="M199" i="5"/>
  <c r="M746" i="5"/>
  <c r="M639" i="5"/>
  <c r="R639" i="5" s="1"/>
  <c r="M991" i="5"/>
  <c r="M817" i="5"/>
  <c r="M837" i="5"/>
  <c r="M582" i="5"/>
  <c r="N582" i="5" s="1"/>
  <c r="V18" i="5"/>
  <c r="M93" i="5"/>
  <c r="M59" i="5"/>
  <c r="M712" i="5"/>
  <c r="N712" i="5" s="1"/>
  <c r="M566" i="5"/>
  <c r="M1004" i="5"/>
  <c r="M117" i="5"/>
  <c r="M1182" i="5"/>
  <c r="N1182" i="5" s="1"/>
  <c r="M357" i="5"/>
  <c r="R357" i="5" s="1"/>
  <c r="M1050" i="5"/>
  <c r="M246" i="5"/>
  <c r="M304" i="5"/>
  <c r="R304" i="5" s="1"/>
  <c r="M634" i="5"/>
  <c r="M243" i="5"/>
  <c r="M618" i="5"/>
  <c r="M439" i="5"/>
  <c r="R439" i="5" s="1"/>
  <c r="M269" i="5"/>
  <c r="R269" i="5" s="1"/>
  <c r="M126" i="5"/>
  <c r="M298" i="5"/>
  <c r="M82" i="5"/>
  <c r="R82" i="5" s="1"/>
  <c r="M295" i="5"/>
  <c r="M282" i="5"/>
  <c r="M1040" i="5"/>
  <c r="M632" i="5"/>
  <c r="R632" i="5" s="1"/>
  <c r="M955" i="5"/>
  <c r="R955" i="5" s="1"/>
  <c r="M404" i="5"/>
  <c r="M232" i="5"/>
  <c r="M781" i="5"/>
  <c r="N781" i="5" s="1"/>
  <c r="M1010" i="5"/>
  <c r="M111" i="5"/>
  <c r="M1076" i="5"/>
  <c r="M545" i="5"/>
  <c r="N545" i="5" s="1"/>
  <c r="M742" i="5"/>
  <c r="N742" i="5" s="1"/>
  <c r="M369" i="5"/>
  <c r="M400" i="5"/>
  <c r="M446" i="5"/>
  <c r="N446" i="5" s="1"/>
  <c r="M1187" i="5"/>
  <c r="M918" i="5"/>
  <c r="M976" i="5"/>
  <c r="M188" i="5"/>
  <c r="R188" i="5" s="1"/>
  <c r="M229" i="5"/>
  <c r="R229" i="5" s="1"/>
  <c r="M969" i="5"/>
  <c r="M573" i="5"/>
  <c r="M105" i="5"/>
  <c r="N105" i="5" s="1"/>
  <c r="M537" i="5"/>
  <c r="M549" i="5"/>
  <c r="M123" i="5"/>
  <c r="M597" i="5"/>
  <c r="N597" i="5" s="1"/>
  <c r="M143" i="5"/>
  <c r="R143" i="5" s="1"/>
  <c r="M784" i="5"/>
  <c r="M512" i="5"/>
  <c r="M361" i="5"/>
  <c r="N361" i="5" s="1"/>
  <c r="M34" i="5"/>
  <c r="M249" i="5"/>
  <c r="M138" i="5"/>
  <c r="M1152" i="5"/>
  <c r="R1152" i="5" s="1"/>
  <c r="M850" i="5"/>
  <c r="R850" i="5" s="1"/>
  <c r="M1038" i="5"/>
  <c r="M601" i="5"/>
  <c r="M695" i="5"/>
  <c r="R695" i="5" s="1"/>
  <c r="M1205" i="5"/>
  <c r="M804" i="5"/>
  <c r="M122" i="5"/>
  <c r="M1120" i="5"/>
  <c r="N1120" i="5" s="1"/>
  <c r="M412" i="5"/>
  <c r="N412" i="5" s="1"/>
  <c r="M207" i="5"/>
  <c r="M975" i="5"/>
  <c r="M505" i="5"/>
  <c r="N505" i="5" s="1"/>
  <c r="M334" i="5"/>
  <c r="M153" i="5"/>
  <c r="M678" i="5"/>
  <c r="M879" i="5"/>
  <c r="R879" i="5" s="1"/>
  <c r="M791" i="5"/>
  <c r="R791" i="5" s="1"/>
  <c r="M696" i="5"/>
  <c r="M803" i="5"/>
  <c r="M1147" i="5"/>
  <c r="N1147" i="5" s="1"/>
  <c r="M1177" i="5"/>
  <c r="M614" i="5"/>
  <c r="M589" i="5"/>
  <c r="M190" i="5"/>
  <c r="N190" i="5" s="1"/>
  <c r="M327" i="5"/>
  <c r="R327" i="5" s="1"/>
  <c r="M810" i="5"/>
  <c r="M251" i="5"/>
  <c r="M284" i="5"/>
  <c r="N284" i="5" s="1"/>
  <c r="M535" i="5"/>
  <c r="M55" i="5"/>
  <c r="M598" i="5"/>
  <c r="M797" i="5"/>
  <c r="R797" i="5" s="1"/>
  <c r="M1088" i="5"/>
  <c r="N1088" i="5" s="1"/>
  <c r="M403" i="5"/>
  <c r="M979" i="5"/>
  <c r="M1141" i="5"/>
  <c r="R1141" i="5" s="1"/>
  <c r="M432" i="5"/>
  <c r="M661" i="5"/>
  <c r="M866" i="5"/>
  <c r="V2" i="5"/>
  <c r="M523" i="5"/>
  <c r="N523" i="5" s="1"/>
  <c r="M221" i="5"/>
  <c r="M928" i="5"/>
  <c r="M278" i="5"/>
  <c r="R278" i="5" s="1"/>
  <c r="M318" i="5"/>
  <c r="M1192" i="5"/>
  <c r="M237" i="5"/>
  <c r="M780" i="5"/>
  <c r="R780" i="5" s="1"/>
  <c r="M999" i="5"/>
  <c r="N999" i="5" s="1"/>
  <c r="M490" i="5"/>
  <c r="M757" i="5"/>
  <c r="M626" i="5"/>
  <c r="R626" i="5" s="1"/>
  <c r="M266" i="5"/>
  <c r="M935" i="5"/>
  <c r="M389" i="5"/>
  <c r="M107" i="5"/>
  <c r="R107" i="5" s="1"/>
  <c r="M648" i="5"/>
  <c r="R648" i="5" s="1"/>
  <c r="M230" i="5"/>
  <c r="M756" i="5"/>
  <c r="M725" i="5"/>
  <c r="N725" i="5" s="1"/>
  <c r="M326" i="5"/>
  <c r="M647" i="5"/>
  <c r="M256" i="5"/>
  <c r="M427" i="5"/>
  <c r="N427" i="5" s="1"/>
  <c r="M654" i="5"/>
  <c r="N654" i="5" s="1"/>
  <c r="M1161" i="5"/>
  <c r="M399" i="5"/>
  <c r="M698" i="5"/>
  <c r="N698" i="5" s="1"/>
  <c r="M324" i="5"/>
  <c r="M119" i="5"/>
  <c r="M1103" i="5"/>
  <c r="M74" i="5"/>
  <c r="R74" i="5" s="1"/>
  <c r="M413" i="5"/>
  <c r="N413" i="5" s="1"/>
  <c r="M987" i="5"/>
  <c r="M191" i="5"/>
  <c r="M541" i="5"/>
  <c r="R541" i="5" s="1"/>
  <c r="M1180" i="5"/>
  <c r="M1055" i="5"/>
  <c r="M890" i="5"/>
  <c r="M892" i="5"/>
  <c r="R892" i="5" s="1"/>
  <c r="M356" i="5"/>
  <c r="R356" i="5" s="1"/>
  <c r="M675" i="5"/>
  <c r="M765" i="5"/>
  <c r="M1012" i="5"/>
  <c r="R1012" i="5" s="1"/>
  <c r="M368" i="5"/>
  <c r="M44" i="5"/>
  <c r="M493" i="5"/>
  <c r="M702" i="5"/>
  <c r="N702" i="5" s="1"/>
  <c r="M1060" i="5"/>
  <c r="R1060" i="5" s="1"/>
  <c r="M69" i="5"/>
  <c r="M482" i="5"/>
  <c r="M1019" i="5"/>
  <c r="N1019" i="5" s="1"/>
  <c r="M149" i="5"/>
  <c r="M394" i="5"/>
  <c r="V11" i="5"/>
  <c r="M156" i="5"/>
  <c r="R156" i="5" s="1"/>
  <c r="M520" i="5"/>
  <c r="R520" i="5" s="1"/>
  <c r="M441" i="5"/>
  <c r="M338" i="5"/>
  <c r="M1146" i="5"/>
  <c r="N1146" i="5" s="1"/>
  <c r="M738" i="5"/>
  <c r="M751" i="5"/>
  <c r="M844" i="5"/>
  <c r="M645" i="5"/>
  <c r="N645" i="5" s="1"/>
  <c r="M586" i="5"/>
  <c r="N586" i="5" s="1"/>
  <c r="M47" i="5"/>
  <c r="M896" i="5"/>
  <c r="M1090" i="5"/>
  <c r="N1090" i="5" s="1"/>
  <c r="M1096" i="5"/>
  <c r="M834" i="5"/>
  <c r="M49" i="5"/>
  <c r="M622" i="5"/>
  <c r="R622" i="5" s="1"/>
  <c r="M1104" i="5"/>
  <c r="R1104" i="5" s="1"/>
  <c r="M134" i="5"/>
  <c r="M783" i="5"/>
  <c r="M865" i="5"/>
  <c r="N865" i="5" s="1"/>
  <c r="M354" i="5"/>
  <c r="M340" i="5"/>
  <c r="M1059" i="5"/>
  <c r="M1158" i="5"/>
  <c r="N1158" i="5" s="1"/>
  <c r="M141" i="5"/>
  <c r="N141" i="5" s="1"/>
  <c r="M599" i="5"/>
  <c r="M910" i="5"/>
  <c r="M124" i="5"/>
  <c r="R124" i="5" s="1"/>
  <c r="M1164" i="5"/>
  <c r="M606" i="5"/>
  <c r="N606" i="5" s="1"/>
  <c r="M874" i="5"/>
  <c r="M521" i="5"/>
  <c r="N521" i="5" s="1"/>
  <c r="V37" i="5"/>
  <c r="M96" i="5"/>
  <c r="M61" i="5"/>
  <c r="M270" i="5"/>
  <c r="R270" i="5" s="1"/>
  <c r="M885" i="5"/>
  <c r="M959" i="5"/>
  <c r="R959" i="5" s="1"/>
  <c r="M936" i="5"/>
  <c r="M853" i="5"/>
  <c r="N853" i="5" s="1"/>
  <c r="M771" i="5"/>
  <c r="R771" i="5" s="1"/>
  <c r="M1035" i="5"/>
  <c r="M1020" i="5"/>
  <c r="M845" i="5"/>
  <c r="R845" i="5" s="1"/>
  <c r="M502" i="5"/>
  <c r="M110" i="5"/>
  <c r="R110" i="5" s="1"/>
  <c r="M1056" i="5"/>
  <c r="M144" i="5"/>
  <c r="R144" i="5" s="1"/>
  <c r="M262" i="5"/>
  <c r="N262" i="5" s="1"/>
  <c r="M67" i="5"/>
  <c r="M951" i="5"/>
  <c r="M409" i="5"/>
  <c r="R409" i="5" s="1"/>
  <c r="M473" i="5"/>
  <c r="M883" i="5"/>
  <c r="N883" i="5" s="1"/>
  <c r="M118" i="5"/>
  <c r="M1109" i="5"/>
  <c r="R1109" i="5" s="1"/>
  <c r="M470" i="5"/>
  <c r="R470" i="5" s="1"/>
  <c r="M43" i="5"/>
  <c r="M263" i="5"/>
  <c r="M1203" i="5"/>
  <c r="N1203" i="5" s="1"/>
  <c r="M254" i="5"/>
  <c r="M319" i="5"/>
  <c r="N319" i="5" s="1"/>
  <c r="M383" i="5"/>
  <c r="M445" i="5"/>
  <c r="R445" i="5" s="1"/>
  <c r="M867" i="5"/>
  <c r="N867" i="5" s="1"/>
  <c r="M306" i="5"/>
  <c r="M56" i="5"/>
  <c r="M670" i="5"/>
  <c r="R670" i="5" s="1"/>
  <c r="M593" i="5"/>
  <c r="M558" i="5"/>
  <c r="N558" i="5" s="1"/>
  <c r="M519" i="5"/>
  <c r="M267" i="5"/>
  <c r="N267" i="5" s="1"/>
  <c r="M451" i="5"/>
  <c r="N451" i="5" s="1"/>
  <c r="M183" i="5"/>
  <c r="M561" i="5"/>
  <c r="M590" i="5"/>
  <c r="R590" i="5" s="1"/>
  <c r="M213" i="5"/>
  <c r="M1048" i="5"/>
  <c r="R1048" i="5" s="1"/>
  <c r="M693" i="5"/>
  <c r="M173" i="5"/>
  <c r="R173" i="5" s="1"/>
  <c r="M116" i="5"/>
  <c r="R116" i="5" s="1"/>
  <c r="M952" i="5"/>
  <c r="M847" i="5"/>
  <c r="M768" i="5"/>
  <c r="R768" i="5" s="1"/>
  <c r="M539" i="5"/>
  <c r="M73" i="5"/>
  <c r="N73" i="5" s="1"/>
  <c r="M78" i="5"/>
  <c r="M236" i="5"/>
  <c r="N236" i="5" s="1"/>
  <c r="M588" i="5"/>
  <c r="R588" i="5" s="1"/>
  <c r="M904" i="5"/>
  <c r="M873" i="5"/>
  <c r="M374" i="5"/>
  <c r="N374" i="5" s="1"/>
  <c r="M610" i="5"/>
  <c r="M651" i="5"/>
  <c r="N651" i="5" s="1"/>
  <c r="M406" i="5"/>
  <c r="M255" i="5"/>
  <c r="R255" i="5" s="1"/>
  <c r="M703" i="5"/>
  <c r="R703" i="5" s="1"/>
  <c r="M497" i="5"/>
  <c r="M1085" i="5"/>
  <c r="M51" i="5"/>
  <c r="R51" i="5" s="1"/>
  <c r="M1133" i="5"/>
  <c r="M708" i="5"/>
  <c r="R708" i="5" s="1"/>
  <c r="M722" i="5"/>
  <c r="M982" i="5"/>
  <c r="N982" i="5" s="1"/>
  <c r="M416" i="5"/>
  <c r="R416" i="5" s="1"/>
  <c r="M1174" i="5"/>
  <c r="M1121" i="5"/>
  <c r="M950" i="5"/>
  <c r="R950" i="5" s="1"/>
  <c r="M705" i="5"/>
  <c r="M1181" i="5"/>
  <c r="N1181" i="5" s="1"/>
  <c r="M1066" i="5"/>
  <c r="M692" i="5"/>
  <c r="N692" i="5" s="1"/>
  <c r="M467" i="5"/>
  <c r="R467" i="5" s="1"/>
  <c r="M1108" i="5"/>
  <c r="M940" i="5"/>
  <c r="M653" i="5"/>
  <c r="R653" i="5" s="1"/>
  <c r="M525" i="5"/>
  <c r="M699" i="5"/>
  <c r="N699" i="5" s="1"/>
  <c r="M550" i="5"/>
  <c r="M760" i="5"/>
  <c r="N760" i="5" s="1"/>
  <c r="M1100" i="5"/>
  <c r="N1100" i="5" s="1"/>
  <c r="M478" i="5"/>
  <c r="M567" i="5"/>
  <c r="M387" i="5"/>
  <c r="N387" i="5" s="1"/>
  <c r="M974" i="5"/>
  <c r="M1099" i="5"/>
  <c r="R1099" i="5" s="1"/>
  <c r="M888" i="5"/>
  <c r="M1110" i="5"/>
  <c r="N1110" i="5" s="1"/>
  <c r="M544" i="5"/>
  <c r="N544" i="5" s="1"/>
  <c r="M1127" i="5"/>
  <c r="V36" i="5"/>
  <c r="M761" i="5"/>
  <c r="R761" i="5" s="1"/>
  <c r="M350" i="5"/>
  <c r="M45" i="5"/>
  <c r="N45" i="5" s="1"/>
  <c r="M265" i="5"/>
  <c r="M222" i="5"/>
  <c r="R222" i="5" s="1"/>
  <c r="M440" i="5"/>
  <c r="N440" i="5" s="1"/>
  <c r="M1170" i="5"/>
  <c r="M233" i="5"/>
  <c r="M986" i="5"/>
  <c r="N986" i="5" s="1"/>
  <c r="M70" i="5"/>
  <c r="M145" i="5"/>
  <c r="R145" i="5" s="1"/>
  <c r="M821" i="5"/>
  <c r="M321" i="5"/>
  <c r="N321" i="5" s="1"/>
  <c r="M785" i="5"/>
  <c r="N785" i="5" s="1"/>
  <c r="M364" i="5"/>
  <c r="M479" i="5"/>
  <c r="M1006" i="5"/>
  <c r="N1006" i="5" s="1"/>
  <c r="M801" i="5"/>
  <c r="M572" i="5"/>
  <c r="R572" i="5" s="1"/>
  <c r="M842" i="5"/>
  <c r="M378" i="5"/>
  <c r="N378" i="5" s="1"/>
  <c r="M290" i="5"/>
  <c r="N290" i="5" s="1"/>
  <c r="M475" i="5"/>
  <c r="M547" i="5"/>
  <c r="M1057" i="5"/>
  <c r="R1057" i="5" s="1"/>
  <c r="M772" i="5"/>
  <c r="M195" i="5"/>
  <c r="N195" i="5" s="1"/>
  <c r="M171" i="5"/>
  <c r="M752" i="5"/>
  <c r="R752" i="5" s="1"/>
  <c r="M808" i="5"/>
  <c r="N808" i="5" s="1"/>
  <c r="M642" i="5"/>
  <c r="M417" i="5"/>
  <c r="M1195" i="5"/>
  <c r="N1195" i="5" s="1"/>
  <c r="M65" i="5"/>
  <c r="M949" i="5"/>
  <c r="R949" i="5" s="1"/>
  <c r="M1196" i="5"/>
  <c r="M575" i="5"/>
  <c r="N575" i="5" s="1"/>
  <c r="M799" i="5"/>
  <c r="N799" i="5" s="1"/>
  <c r="M776" i="5"/>
  <c r="M390" i="5"/>
  <c r="M184" i="5"/>
  <c r="N184" i="5" s="1"/>
  <c r="M23" i="5"/>
  <c r="M849" i="5"/>
  <c r="N849" i="5" s="1"/>
  <c r="M709" i="5"/>
  <c r="M476" i="5"/>
  <c r="N476" i="5" s="1"/>
  <c r="V25" i="5"/>
  <c r="M359" i="5"/>
  <c r="M88" i="5"/>
  <c r="M649" i="5"/>
  <c r="N649" i="5" s="1"/>
  <c r="M80" i="5"/>
  <c r="M961" i="5"/>
  <c r="N961" i="5" s="1"/>
  <c r="M1168" i="5"/>
  <c r="M788" i="5"/>
  <c r="N788" i="5" s="1"/>
  <c r="M657" i="5"/>
  <c r="N657" i="5" s="1"/>
  <c r="M148" i="5"/>
  <c r="M420" i="5"/>
  <c r="M884" i="5"/>
  <c r="R884" i="5" s="1"/>
  <c r="V32" i="5"/>
  <c r="M732" i="5"/>
  <c r="N732" i="5" s="1"/>
  <c r="M1044" i="5"/>
  <c r="M176" i="5"/>
  <c r="N176" i="5" s="1"/>
  <c r="M814" i="5"/>
  <c r="R814" i="5" s="1"/>
  <c r="M717" i="5"/>
  <c r="M273" i="5"/>
  <c r="M1113" i="5"/>
  <c r="N1113" i="5" s="1"/>
  <c r="M740" i="5"/>
  <c r="M210" i="5"/>
  <c r="N210" i="5" s="1"/>
  <c r="M1111" i="5"/>
  <c r="M280" i="5"/>
  <c r="R280" i="5" s="1"/>
  <c r="M212" i="5"/>
  <c r="N212" i="5" s="1"/>
  <c r="M279" i="5"/>
  <c r="M548" i="5"/>
  <c r="M926" i="5"/>
  <c r="R926" i="5" s="1"/>
  <c r="M163" i="5"/>
  <c r="M1115" i="5"/>
  <c r="N1115" i="5" s="1"/>
  <c r="M925" i="5"/>
  <c r="M543" i="5"/>
  <c r="R543" i="5" s="1"/>
  <c r="M457" i="5"/>
  <c r="N457" i="5" s="1"/>
  <c r="M24" i="5"/>
  <c r="M108" i="5"/>
  <c r="M77" i="5"/>
  <c r="N77" i="5" s="1"/>
  <c r="M556" i="5"/>
  <c r="M769" i="5"/>
  <c r="R769" i="5" s="1"/>
  <c r="V31" i="5"/>
  <c r="M335" i="5"/>
  <c r="R335" i="5" s="1"/>
  <c r="M244" i="5"/>
  <c r="N244" i="5" s="1"/>
  <c r="M201" i="5"/>
  <c r="M526" i="5"/>
  <c r="M996" i="5"/>
  <c r="N996" i="5" s="1"/>
  <c r="M1193" i="5"/>
  <c r="M1028" i="5"/>
  <c r="R1028" i="5" s="1"/>
  <c r="M534" i="5"/>
  <c r="M869" i="5"/>
  <c r="N869" i="5" s="1"/>
  <c r="M293" i="5"/>
  <c r="R293" i="5" s="1"/>
  <c r="M433" i="5"/>
  <c r="M607" i="5"/>
  <c r="M540" i="5"/>
  <c r="N540" i="5" s="1"/>
  <c r="M309" i="5"/>
  <c r="M285" i="5"/>
  <c r="N285" i="5" s="1"/>
  <c r="M1051" i="5"/>
  <c r="M480" i="5"/>
  <c r="R480" i="5" s="1"/>
  <c r="M858" i="5"/>
  <c r="N858" i="5" s="1"/>
  <c r="M595" i="5"/>
  <c r="M462" i="5"/>
  <c r="M983" i="5"/>
  <c r="R983" i="5" s="1"/>
  <c r="M177" i="5"/>
  <c r="M297" i="5"/>
  <c r="N297" i="5" s="1"/>
  <c r="M516" i="5"/>
  <c r="M275" i="5"/>
  <c r="R275" i="5" s="1"/>
  <c r="M933" i="5"/>
  <c r="N933" i="5" s="1"/>
  <c r="M1204" i="5"/>
  <c r="M174" i="5"/>
  <c r="M358" i="5"/>
  <c r="N358" i="5" s="1"/>
  <c r="M471" i="5"/>
  <c r="AB167" i="3"/>
  <c r="AB296" i="3"/>
  <c r="AA296" i="3"/>
  <c r="AE101" i="3"/>
  <c r="AG101" i="3"/>
  <c r="AD101" i="3"/>
  <c r="AG91" i="3"/>
  <c r="AE91" i="3"/>
  <c r="AD91" i="3"/>
  <c r="M828" i="5"/>
  <c r="M731" i="5"/>
  <c r="N731" i="5" s="1"/>
  <c r="M192" i="5"/>
  <c r="N192" i="5" s="1"/>
  <c r="M938" i="5"/>
  <c r="M98" i="5"/>
  <c r="M160" i="5"/>
  <c r="N160" i="5" s="1"/>
  <c r="M28" i="5"/>
  <c r="M997" i="5"/>
  <c r="N997" i="5" s="1"/>
  <c r="M424" i="5"/>
  <c r="M877" i="5"/>
  <c r="N877" i="5" s="1"/>
  <c r="M723" i="5"/>
  <c r="R723" i="5" s="1"/>
  <c r="M992" i="5"/>
  <c r="M827" i="5"/>
  <c r="M351" i="5"/>
  <c r="N351" i="5" s="1"/>
  <c r="M546" i="5"/>
  <c r="M294" i="5"/>
  <c r="R294" i="5" s="1"/>
  <c r="M579" i="5"/>
  <c r="M789" i="5"/>
  <c r="R789" i="5" s="1"/>
  <c r="M228" i="5"/>
  <c r="N228" i="5" s="1"/>
  <c r="M303" i="5"/>
  <c r="M915" i="5"/>
  <c r="M435" i="5"/>
  <c r="R435" i="5" s="1"/>
  <c r="M739" i="5"/>
  <c r="M425" i="5"/>
  <c r="N425" i="5" s="1"/>
  <c r="M426" i="5"/>
  <c r="M157" i="5"/>
  <c r="R157" i="5" s="1"/>
  <c r="M627" i="5"/>
  <c r="N627" i="5" s="1"/>
  <c r="M442" i="5"/>
  <c r="M301" i="5"/>
  <c r="M314" i="5"/>
  <c r="R314" i="5" s="1"/>
  <c r="M730" i="5"/>
  <c r="M250" i="5"/>
  <c r="R250" i="5" s="1"/>
  <c r="M128" i="5"/>
  <c r="M1151" i="5"/>
  <c r="R1151" i="5" s="1"/>
  <c r="M136" i="5"/>
  <c r="R136" i="5" s="1"/>
  <c r="V16" i="5"/>
  <c r="M1114" i="5"/>
  <c r="M1091" i="5"/>
  <c r="R1091" i="5" s="1"/>
  <c r="M652" i="5"/>
  <c r="M1030" i="5"/>
  <c r="N1030" i="5" s="1"/>
  <c r="M674" i="5"/>
  <c r="M100" i="5"/>
  <c r="R100" i="5" s="1"/>
  <c r="M882" i="5"/>
  <c r="R882" i="5" s="1"/>
  <c r="M1013" i="5"/>
  <c r="M1119" i="5"/>
  <c r="M395" i="5"/>
  <c r="N395" i="5" s="1"/>
  <c r="M557" i="5"/>
  <c r="M839" i="5"/>
  <c r="R839" i="5" s="1"/>
  <c r="M33" i="5"/>
  <c r="M1190" i="5"/>
  <c r="N1190" i="5" s="1"/>
  <c r="M773" i="5"/>
  <c r="N773" i="5" s="1"/>
  <c r="M496" i="5"/>
  <c r="M289" i="5"/>
  <c r="AG282" i="3"/>
  <c r="AD282" i="3"/>
  <c r="AE282" i="3"/>
  <c r="AG116" i="3"/>
  <c r="AD116" i="3"/>
  <c r="AE116" i="3"/>
  <c r="AD44" i="3"/>
  <c r="AG44" i="3"/>
  <c r="AE44" i="3"/>
  <c r="AG158" i="3"/>
  <c r="AE158" i="3"/>
  <c r="AD158" i="3"/>
  <c r="AE216" i="3"/>
  <c r="AG216" i="3"/>
  <c r="AD216" i="3"/>
  <c r="AD263" i="3"/>
  <c r="AG263" i="3"/>
  <c r="AE263" i="3"/>
  <c r="AE180" i="3"/>
  <c r="AD180" i="3"/>
  <c r="AG180" i="3"/>
  <c r="AG272" i="3"/>
  <c r="AE272" i="3"/>
  <c r="AD272" i="3"/>
  <c r="AE203" i="3"/>
  <c r="AG203" i="3"/>
  <c r="AD203" i="3"/>
  <c r="AD105" i="3"/>
  <c r="AG105" i="3"/>
  <c r="AE105" i="3"/>
  <c r="AD258" i="3"/>
  <c r="AG258" i="3"/>
  <c r="AE258" i="3"/>
  <c r="AD184" i="3"/>
  <c r="AE184" i="3"/>
  <c r="AG184" i="3"/>
  <c r="AG128" i="3"/>
  <c r="AE128" i="3"/>
  <c r="AD128" i="3"/>
  <c r="AE284" i="3"/>
  <c r="AD284" i="3"/>
  <c r="AG284" i="3"/>
  <c r="AD98" i="3"/>
  <c r="AG98" i="3"/>
  <c r="AE98" i="3"/>
  <c r="AD240" i="3"/>
  <c r="AE240" i="3"/>
  <c r="AG240" i="3"/>
  <c r="AD181" i="3"/>
  <c r="AG181" i="3"/>
  <c r="AE181" i="3"/>
  <c r="AD83" i="3"/>
  <c r="AE83" i="3"/>
  <c r="AG83" i="3"/>
  <c r="AB235" i="3"/>
  <c r="AA235" i="3"/>
  <c r="AA276" i="3"/>
  <c r="AB276" i="3"/>
  <c r="M410" i="5"/>
  <c r="R410" i="5" s="1"/>
  <c r="M407" i="5"/>
  <c r="M438" i="5"/>
  <c r="R438" i="5" s="1"/>
  <c r="M838" i="5"/>
  <c r="R838" i="5" s="1"/>
  <c r="M242" i="5"/>
  <c r="M450" i="5"/>
  <c r="M715" i="5"/>
  <c r="R715" i="5" s="1"/>
  <c r="M252" i="5"/>
  <c r="N252" i="5" s="1"/>
  <c r="M1145" i="5"/>
  <c r="R1145" i="5" s="1"/>
  <c r="M971" i="5"/>
  <c r="M934" i="5"/>
  <c r="N934" i="5" s="1"/>
  <c r="M852" i="5"/>
  <c r="R852" i="5" s="1"/>
  <c r="M1080" i="5"/>
  <c r="M603" i="5"/>
  <c r="M960" i="5"/>
  <c r="R960" i="5" s="1"/>
  <c r="M793" i="5"/>
  <c r="N793" i="5" s="1"/>
  <c r="M328" i="5"/>
  <c r="N328" i="5" s="1"/>
  <c r="M796" i="5"/>
  <c r="M459" i="5"/>
  <c r="N459" i="5" s="1"/>
  <c r="M826" i="5"/>
  <c r="N826" i="5" s="1"/>
  <c r="M569" i="5"/>
  <c r="M287" i="5"/>
  <c r="M800" i="5"/>
  <c r="N800" i="5" s="1"/>
  <c r="M594" i="5"/>
  <c r="M320" i="5"/>
  <c r="N320" i="5" s="1"/>
  <c r="M767" i="5"/>
  <c r="M166" i="5"/>
  <c r="N166" i="5" s="1"/>
  <c r="M509" i="5"/>
  <c r="R509" i="5" s="1"/>
  <c r="M168" i="5"/>
  <c r="R168" i="5" s="1"/>
  <c r="M460" i="5"/>
  <c r="M375" i="5"/>
  <c r="R375" i="5" s="1"/>
  <c r="M127" i="5"/>
  <c r="M807" i="5"/>
  <c r="R807" i="5" s="1"/>
  <c r="M1067" i="5"/>
  <c r="M668" i="5"/>
  <c r="R668" i="5" s="1"/>
  <c r="M36" i="5"/>
  <c r="R36" i="5" s="1"/>
  <c r="M1134" i="5"/>
  <c r="M690" i="5"/>
  <c r="M135" i="5"/>
  <c r="R135" i="5" s="1"/>
  <c r="M636" i="5"/>
  <c r="M231" i="5"/>
  <c r="R231" i="5" s="1"/>
  <c r="M202" i="5"/>
  <c r="M552" i="5"/>
  <c r="R552" i="5" s="1"/>
  <c r="M418" i="5"/>
  <c r="N418" i="5" s="1"/>
  <c r="M300" i="5"/>
  <c r="M878" i="5"/>
  <c r="M1124" i="5"/>
  <c r="R1124" i="5" s="1"/>
  <c r="M112" i="5"/>
  <c r="M631" i="5"/>
  <c r="R631" i="5" s="1"/>
  <c r="M211" i="5"/>
  <c r="M1074" i="5"/>
  <c r="N1074" i="5" s="1"/>
  <c r="M91" i="5"/>
  <c r="R91" i="5" s="1"/>
  <c r="M686" i="5"/>
  <c r="M185" i="5"/>
  <c r="M39" i="5"/>
  <c r="N39" i="5" s="1"/>
  <c r="M362" i="5"/>
  <c r="M463" i="5"/>
  <c r="N463" i="5" s="1"/>
  <c r="M1075" i="5"/>
  <c r="M823" i="5"/>
  <c r="R823" i="5" s="1"/>
  <c r="M677" i="5"/>
  <c r="R677" i="5" s="1"/>
  <c r="M381" i="5"/>
  <c r="M353" i="5"/>
  <c r="M257" i="5"/>
  <c r="N257" i="5" s="1"/>
  <c r="M486" i="5"/>
  <c r="M633" i="5"/>
  <c r="R633" i="5" s="1"/>
  <c r="M1094" i="5"/>
  <c r="M1107" i="5"/>
  <c r="R1107" i="5" s="1"/>
  <c r="M146" i="5"/>
  <c r="N146" i="5" s="1"/>
  <c r="M330" i="5"/>
  <c r="M1165" i="5"/>
  <c r="V21" i="5"/>
  <c r="M259" i="5"/>
  <c r="R259" i="5" s="1"/>
  <c r="M1041" i="5"/>
  <c r="R1041" i="5" s="1"/>
  <c r="M1077" i="5"/>
  <c r="V15" i="5"/>
  <c r="M941" i="5"/>
  <c r="R941" i="5" s="1"/>
  <c r="M474" i="5"/>
  <c r="M95" i="5"/>
  <c r="M870" i="5"/>
  <c r="R870" i="5" s="1"/>
  <c r="M583" i="5"/>
  <c r="M621" i="5"/>
  <c r="N621" i="5" s="1"/>
  <c r="M820" i="5"/>
  <c r="M919" i="5"/>
  <c r="R919" i="5" s="1"/>
  <c r="M815" i="5"/>
  <c r="N815" i="5" s="1"/>
  <c r="M1084" i="5"/>
  <c r="M323" i="5"/>
  <c r="M604" i="5"/>
  <c r="N604" i="5" s="1"/>
  <c r="M307" i="5"/>
  <c r="M35" i="5"/>
  <c r="R35" i="5" s="1"/>
  <c r="M957" i="5"/>
  <c r="M1064" i="5"/>
  <c r="N1064" i="5" s="1"/>
  <c r="M376" i="5"/>
  <c r="N376" i="5" s="1"/>
  <c r="M48" i="5"/>
  <c r="M225" i="5"/>
  <c r="M1045" i="5"/>
  <c r="R1045" i="5" s="1"/>
  <c r="M972" i="5"/>
  <c r="N972" i="5" s="1"/>
  <c r="M444" i="5"/>
  <c r="N444" i="5" s="1"/>
  <c r="M851" i="5"/>
  <c r="V42" i="5"/>
  <c r="M577" i="5"/>
  <c r="R577" i="5" s="1"/>
  <c r="M26" i="5"/>
  <c r="M872" i="5"/>
  <c r="M515" i="5"/>
  <c r="N515" i="5" s="1"/>
  <c r="M366" i="5"/>
  <c r="M886" i="5"/>
  <c r="N886" i="5" s="1"/>
  <c r="M706" i="5"/>
  <c r="M162" i="5"/>
  <c r="R162" i="5" s="1"/>
  <c r="M792" i="5"/>
  <c r="N792" i="5" s="1"/>
  <c r="M713" i="5"/>
  <c r="M235" i="5"/>
  <c r="M1089" i="5"/>
  <c r="N1089" i="5" s="1"/>
  <c r="M1201" i="5"/>
  <c r="M664" i="5"/>
  <c r="N664" i="5" s="1"/>
  <c r="M423" i="5"/>
  <c r="M724" i="5"/>
  <c r="R724" i="5" s="1"/>
  <c r="M86" i="5"/>
  <c r="R86" i="5" s="1"/>
  <c r="M487" i="5"/>
  <c r="M494" i="5"/>
  <c r="M676" i="5"/>
  <c r="R676" i="5" s="1"/>
  <c r="M635" i="5"/>
  <c r="M1183" i="5"/>
  <c r="N1183" i="5" s="1"/>
  <c r="M876" i="5"/>
  <c r="M106" i="5"/>
  <c r="N106" i="5" s="1"/>
  <c r="M30" i="5"/>
  <c r="R30" i="5" s="1"/>
  <c r="M291" i="5"/>
  <c r="M371" i="5"/>
  <c r="M1149" i="5"/>
  <c r="N1149" i="5" s="1"/>
  <c r="V5" i="5"/>
  <c r="M628" i="5"/>
  <c r="N628" i="5" s="1"/>
  <c r="M79" i="5"/>
  <c r="M775" i="5"/>
  <c r="N775" i="5" s="1"/>
  <c r="M602" i="5"/>
  <c r="R602" i="5" s="1"/>
  <c r="M1065" i="5"/>
  <c r="M264" i="5"/>
  <c r="M1042" i="5"/>
  <c r="R1042" i="5" s="1"/>
  <c r="M829" i="5"/>
  <c r="R829" i="5" s="1"/>
  <c r="M680" i="5"/>
  <c r="N680" i="5" s="1"/>
  <c r="M694" i="5"/>
  <c r="M83" i="5"/>
  <c r="R83" i="5" s="1"/>
  <c r="M296" i="5"/>
  <c r="R296" i="5" s="1"/>
  <c r="V7" i="5"/>
  <c r="M824" i="5"/>
  <c r="M491" i="5"/>
  <c r="R491" i="5" s="1"/>
  <c r="M1033" i="5"/>
  <c r="R1033" i="5" s="1"/>
  <c r="M906" i="5"/>
  <c r="N906" i="5" s="1"/>
  <c r="M29" i="5"/>
  <c r="N29" i="5" s="1"/>
  <c r="M1140" i="5"/>
  <c r="N1140" i="5" s="1"/>
  <c r="V9" i="5"/>
  <c r="M1105" i="5"/>
  <c r="M1126" i="5"/>
  <c r="M22" i="5"/>
  <c r="R22" i="5" s="1"/>
  <c r="M863" i="5"/>
  <c r="M21" i="5"/>
  <c r="R21" i="5" s="1"/>
  <c r="M1155" i="5"/>
  <c r="V13" i="5"/>
  <c r="M942" i="5"/>
  <c r="R942" i="5" s="1"/>
  <c r="M568" i="5"/>
  <c r="M937" i="5"/>
  <c r="M836" i="5"/>
  <c r="R836" i="5" s="1"/>
  <c r="M1159" i="5"/>
  <c r="M1024" i="5"/>
  <c r="N1024" i="5" s="1"/>
  <c r="M811" i="5"/>
  <c r="M58" i="5"/>
  <c r="R58" i="5" s="1"/>
  <c r="M893" i="5"/>
  <c r="R893" i="5" s="1"/>
  <c r="M325" i="5"/>
  <c r="M172" i="5"/>
  <c r="M27" i="5"/>
  <c r="N27" i="5" s="1"/>
  <c r="M398" i="5"/>
  <c r="M226" i="5"/>
  <c r="R226" i="5" s="1"/>
  <c r="M42" i="5"/>
  <c r="M848" i="5"/>
  <c r="N848" i="5" s="1"/>
  <c r="M846" i="5"/>
  <c r="R846" i="5" s="1"/>
  <c r="M1148" i="5"/>
  <c r="M813" i="5"/>
  <c r="M620" i="5"/>
  <c r="R620" i="5" s="1"/>
  <c r="M914" i="5"/>
  <c r="M193" i="5"/>
  <c r="N193" i="5" s="1"/>
  <c r="M1011" i="5"/>
  <c r="M238" i="5"/>
  <c r="N238" i="5" s="1"/>
  <c r="M443" i="5"/>
  <c r="N443" i="5" s="1"/>
  <c r="M1015" i="5"/>
  <c r="M980" i="5"/>
  <c r="M1070" i="5"/>
  <c r="N1070" i="5" s="1"/>
  <c r="M855" i="5"/>
  <c r="N855" i="5" s="1"/>
  <c r="M860" i="5"/>
  <c r="R860" i="5" s="1"/>
  <c r="AB293" i="3"/>
  <c r="AA293" i="3"/>
  <c r="M1167" i="5"/>
  <c r="N1167" i="5" s="1"/>
  <c r="M899" i="5"/>
  <c r="M1116" i="5"/>
  <c r="M511" i="5"/>
  <c r="R511" i="5" s="1"/>
  <c r="M857" i="5"/>
  <c r="M341" i="5"/>
  <c r="R341" i="5" s="1"/>
  <c r="M1079" i="5"/>
  <c r="M1008" i="5"/>
  <c r="N1008" i="5" s="1"/>
  <c r="M720" i="5"/>
  <c r="R720" i="5" s="1"/>
  <c r="M396" i="5"/>
  <c r="V4" i="5"/>
  <c r="M453" i="5"/>
  <c r="R453" i="5" s="1"/>
  <c r="V3" i="5"/>
  <c r="M968" i="5"/>
  <c r="R968" i="5" s="1"/>
  <c r="M1016" i="5"/>
  <c r="N1016" i="5" s="1"/>
  <c r="M367" i="5"/>
  <c r="N367" i="5" s="1"/>
  <c r="M161" i="5"/>
  <c r="N161" i="5" s="1"/>
  <c r="M613" i="5"/>
  <c r="M114" i="5"/>
  <c r="N114" i="5" s="1"/>
  <c r="M1043" i="5"/>
  <c r="R1043" i="5" s="1"/>
  <c r="M466" i="5"/>
  <c r="M205" i="5"/>
  <c r="N205" i="5" s="1"/>
  <c r="V35" i="5"/>
  <c r="M260" i="5"/>
  <c r="N260" i="5" s="1"/>
  <c r="M38" i="5"/>
  <c r="R38" i="5" s="1"/>
  <c r="M532" i="5"/>
  <c r="M948" i="5"/>
  <c r="M1191" i="5"/>
  <c r="N1191" i="5" s="1"/>
  <c r="M591" i="5"/>
  <c r="M253" i="5"/>
  <c r="R253" i="5" s="1"/>
  <c r="M498" i="5"/>
  <c r="M1175" i="5"/>
  <c r="R1175" i="5" s="1"/>
  <c r="M1129" i="5"/>
  <c r="N1129" i="5" s="1"/>
  <c r="M179" i="5"/>
  <c r="M411" i="5"/>
  <c r="M970" i="5"/>
  <c r="R970" i="5" s="1"/>
  <c r="M1037" i="5"/>
  <c r="M469" i="5"/>
  <c r="R469" i="5" s="1"/>
  <c r="M1098" i="5"/>
  <c r="M1092" i="5"/>
  <c r="R1092" i="5" s="1"/>
  <c r="M688" i="5"/>
  <c r="N688" i="5" s="1"/>
  <c r="M379" i="5"/>
  <c r="V30" i="5"/>
  <c r="M763" i="5"/>
  <c r="N763" i="5" s="1"/>
  <c r="M1188" i="5"/>
  <c r="M862" i="5"/>
  <c r="R862" i="5" s="1"/>
  <c r="M503" i="5"/>
  <c r="M707" i="5"/>
  <c r="N707" i="5" s="1"/>
  <c r="M216" i="5"/>
  <c r="R216" i="5" s="1"/>
  <c r="M1118" i="5"/>
  <c r="M584" i="5"/>
  <c r="M1068" i="5"/>
  <c r="N1068" i="5" s="1"/>
  <c r="M531" i="5"/>
  <c r="N531" i="5" s="1"/>
  <c r="M203" i="5"/>
  <c r="N203" i="5" s="1"/>
  <c r="M276" i="5"/>
  <c r="M833" i="5"/>
  <c r="N833" i="5" s="1"/>
  <c r="M458" i="5"/>
  <c r="N458" i="5" s="1"/>
  <c r="M102" i="5"/>
  <c r="M37" i="5"/>
  <c r="M875" i="5"/>
  <c r="N875" i="5" s="1"/>
  <c r="M1083" i="5"/>
  <c r="M139" i="5"/>
  <c r="N139" i="5" s="1"/>
  <c r="M596" i="5"/>
  <c r="M616" i="5"/>
  <c r="N616" i="5" s="1"/>
  <c r="M85" i="5"/>
  <c r="N85" i="5" s="1"/>
  <c r="M194" i="5"/>
  <c r="M790" i="5"/>
  <c r="M125" i="5"/>
  <c r="N125" i="5" s="1"/>
  <c r="M169" i="5"/>
  <c r="R169" i="5" s="1"/>
  <c r="M447" i="5"/>
  <c r="R447" i="5" s="1"/>
  <c r="M90" i="5"/>
  <c r="M57" i="5"/>
  <c r="R57" i="5" s="1"/>
  <c r="M218" i="5"/>
  <c r="N218" i="5" s="1"/>
  <c r="M170" i="5"/>
  <c r="M923" i="5"/>
  <c r="V19" i="5"/>
  <c r="M894" i="5"/>
  <c r="M197" i="5"/>
  <c r="R197" i="5" s="1"/>
  <c r="M365" i="5"/>
  <c r="N365" i="5" s="1"/>
  <c r="M150" i="5"/>
  <c r="R150" i="5" s="1"/>
  <c r="M363" i="5"/>
  <c r="R363" i="5" s="1"/>
  <c r="M465" i="5"/>
  <c r="M721" i="5"/>
  <c r="M1102" i="5"/>
  <c r="R1102" i="5" s="1"/>
  <c r="M978" i="5"/>
  <c r="R978" i="5" s="1"/>
  <c r="M530" i="5"/>
  <c r="R530" i="5" s="1"/>
  <c r="M258" i="5"/>
  <c r="M911" i="5"/>
  <c r="N911" i="5" s="1"/>
  <c r="M764" i="5"/>
  <c r="R764" i="5" s="1"/>
  <c r="M559" i="5"/>
  <c r="M1093" i="5"/>
  <c r="M669" i="5"/>
  <c r="N669" i="5" s="1"/>
  <c r="M248" i="5"/>
  <c r="R248" i="5" s="1"/>
  <c r="M1101" i="5"/>
  <c r="R1101" i="5" s="1"/>
  <c r="M360" i="5"/>
  <c r="M1166" i="5"/>
  <c r="N1166" i="5" s="1"/>
  <c r="M499" i="5"/>
  <c r="R499" i="5" s="1"/>
  <c r="M750" i="5"/>
  <c r="M659" i="5"/>
  <c r="M663" i="5"/>
  <c r="R663" i="5" s="1"/>
  <c r="M766" i="5"/>
  <c r="N766" i="5" s="1"/>
  <c r="M576" i="5"/>
  <c r="N576" i="5" s="1"/>
  <c r="M345" i="5"/>
  <c r="M615" i="5"/>
  <c r="N615" i="5" s="1"/>
  <c r="M434" i="5"/>
  <c r="R434" i="5" s="1"/>
  <c r="M966" i="5"/>
  <c r="M1022" i="5"/>
  <c r="M488" i="5"/>
  <c r="R488" i="5" s="1"/>
  <c r="M600" i="5"/>
  <c r="M612" i="5"/>
  <c r="N612" i="5" s="1"/>
  <c r="M1023" i="5"/>
  <c r="M477" i="5"/>
  <c r="N477" i="5" s="1"/>
  <c r="M377" i="5"/>
  <c r="N377" i="5" s="1"/>
  <c r="M580" i="5"/>
  <c r="R580" i="5" s="1"/>
  <c r="M585" i="5"/>
  <c r="M196" i="5"/>
  <c r="R196" i="5" s="1"/>
  <c r="M223" i="5"/>
  <c r="M1160" i="5"/>
  <c r="R1160" i="5" s="1"/>
  <c r="V10" i="5"/>
  <c r="M468" i="5"/>
  <c r="N468" i="5" s="1"/>
  <c r="M373" i="5"/>
  <c r="R373" i="5" s="1"/>
  <c r="M391" i="5"/>
  <c r="M931" i="5"/>
  <c r="V28" i="5"/>
  <c r="M517" i="5"/>
  <c r="M762" i="5"/>
  <c r="R762" i="5" s="1"/>
  <c r="M641" i="5"/>
  <c r="M408" i="5"/>
  <c r="R408" i="5" s="1"/>
  <c r="M464" i="5"/>
  <c r="R464" i="5" s="1"/>
  <c r="M261" i="5"/>
  <c r="M902" i="5"/>
  <c r="M481" i="5"/>
  <c r="N481" i="5" s="1"/>
  <c r="M1052" i="5"/>
  <c r="M483" i="5"/>
  <c r="R483" i="5" s="1"/>
  <c r="M283" i="5"/>
  <c r="N283" i="5" s="1"/>
  <c r="M103" i="5"/>
  <c r="N103" i="5" s="1"/>
  <c r="M405" i="5"/>
  <c r="N405" i="5" s="1"/>
  <c r="M518" i="5"/>
  <c r="M1176" i="5"/>
  <c r="M1062" i="5"/>
  <c r="N1062" i="5" s="1"/>
  <c r="M563" i="5"/>
  <c r="R563" i="5" s="1"/>
  <c r="M554" i="5"/>
  <c r="R554" i="5" s="1"/>
  <c r="M1154" i="5"/>
  <c r="M430" i="5"/>
  <c r="R430" i="5" s="1"/>
  <c r="M965" i="5"/>
  <c r="R965" i="5" s="1"/>
  <c r="M422" i="5"/>
  <c r="V38" i="5"/>
  <c r="M329" i="5"/>
  <c r="N329" i="5" s="1"/>
  <c r="M1063" i="5"/>
  <c r="M592" i="5"/>
  <c r="N592" i="5" s="1"/>
  <c r="M637" i="5"/>
  <c r="M749" i="5"/>
  <c r="N749" i="5" s="1"/>
  <c r="M316" i="5"/>
  <c r="R316" i="5" s="1"/>
  <c r="M132" i="5"/>
  <c r="M646" i="5"/>
  <c r="R646" i="5" s="1"/>
  <c r="M97" i="5"/>
  <c r="R97" i="5" s="1"/>
  <c r="M943" i="5"/>
  <c r="M1139" i="5"/>
  <c r="R1139" i="5" s="1"/>
  <c r="V8" i="5"/>
  <c r="M998" i="5"/>
  <c r="N998" i="5" s="1"/>
  <c r="M667" i="5"/>
  <c r="R667" i="5" s="1"/>
  <c r="M68" i="5"/>
  <c r="M129" i="5"/>
  <c r="M719" i="5"/>
  <c r="N719" i="5" s="1"/>
  <c r="M1072" i="5"/>
  <c r="R1072" i="5" s="1"/>
  <c r="M735" i="5"/>
  <c r="N735" i="5" s="1"/>
  <c r="M995" i="5"/>
  <c r="M40" i="5"/>
  <c r="N40" i="5" s="1"/>
  <c r="M930" i="5"/>
  <c r="R930" i="5" s="1"/>
  <c r="M1081" i="5"/>
  <c r="M854" i="5"/>
  <c r="M609" i="5"/>
  <c r="N609" i="5" s="1"/>
  <c r="M336" i="5"/>
  <c r="R336" i="5" s="1"/>
  <c r="M180" i="5"/>
  <c r="R180" i="5" s="1"/>
  <c r="M84" i="5"/>
  <c r="M224" i="5"/>
  <c r="N224" i="5" s="1"/>
  <c r="M831" i="5"/>
  <c r="N831" i="5" s="1"/>
  <c r="M666" i="5"/>
  <c r="M154" i="5"/>
  <c r="V20" i="5"/>
  <c r="M939" i="5"/>
  <c r="M1186" i="5"/>
  <c r="R1186" i="5" s="1"/>
  <c r="M1202" i="5"/>
  <c r="N1202" i="5" s="1"/>
  <c r="M529" i="5"/>
  <c r="N529" i="5" s="1"/>
  <c r="M805" i="5"/>
  <c r="N805" i="5" s="1"/>
  <c r="M736" i="5"/>
  <c r="N736" i="5" s="1"/>
  <c r="M181" i="5"/>
  <c r="M895" i="5"/>
  <c r="N895" i="5" s="1"/>
  <c r="M861" i="5"/>
  <c r="N861" i="5" s="1"/>
  <c r="M485" i="5"/>
  <c r="N485" i="5" s="1"/>
  <c r="M711" i="5"/>
  <c r="N711" i="5" s="1"/>
  <c r="M342" i="5"/>
  <c r="R342" i="5" s="1"/>
  <c r="M977" i="5"/>
  <c r="N977" i="5" s="1"/>
  <c r="M993" i="5"/>
  <c r="R993" i="5" s="1"/>
  <c r="M186" i="5"/>
  <c r="R186" i="5" s="1"/>
  <c r="M816" i="5"/>
  <c r="N816" i="5" s="1"/>
  <c r="M1002" i="5"/>
  <c r="M533" i="5"/>
  <c r="N533" i="5" s="1"/>
  <c r="M239" i="5"/>
  <c r="M204" i="5"/>
  <c r="N204" i="5" s="1"/>
  <c r="M920" i="5"/>
  <c r="N920" i="5" s="1"/>
  <c r="M393" i="5"/>
  <c r="M825" i="5"/>
  <c r="M779" i="5"/>
  <c r="N779" i="5" s="1"/>
  <c r="M985" i="5"/>
  <c r="R985" i="5" s="1"/>
  <c r="M178" i="5"/>
  <c r="R178" i="5" s="1"/>
  <c r="M1018" i="5"/>
  <c r="M1157" i="5"/>
  <c r="N1157" i="5" s="1"/>
  <c r="M682" i="5"/>
  <c r="N682" i="5" s="1"/>
  <c r="M1017" i="5"/>
  <c r="M1143" i="5"/>
  <c r="M187" i="5"/>
  <c r="R187" i="5" s="1"/>
  <c r="M1137" i="5"/>
  <c r="M989" i="5"/>
  <c r="R989" i="5" s="1"/>
  <c r="M994" i="5"/>
  <c r="N994" i="5" s="1"/>
  <c r="M624" i="5"/>
  <c r="R624" i="5" s="1"/>
  <c r="M988" i="5"/>
  <c r="R988" i="5" s="1"/>
  <c r="M787" i="5"/>
  <c r="M859" i="5"/>
  <c r="M841" i="5"/>
  <c r="R841" i="5" s="1"/>
  <c r="M142" i="5"/>
  <c r="R142" i="5" s="1"/>
  <c r="M25" i="5"/>
  <c r="R25" i="5" s="1"/>
  <c r="M1032" i="5"/>
  <c r="M1025" i="5"/>
  <c r="N1025" i="5" s="1"/>
  <c r="M774" i="5"/>
  <c r="R774" i="5" s="1"/>
  <c r="M130" i="5"/>
  <c r="M414" i="5"/>
  <c r="M76" i="5"/>
  <c r="N76" i="5" s="1"/>
  <c r="M158" i="5"/>
  <c r="N158" i="5" s="1"/>
  <c r="M234" i="5"/>
  <c r="N234" i="5" s="1"/>
  <c r="M770" i="5"/>
  <c r="M1009" i="5"/>
  <c r="R1009" i="5" s="1"/>
  <c r="V6" i="5"/>
  <c r="M1029" i="5"/>
  <c r="M897" i="5"/>
  <c r="R897" i="5" s="1"/>
  <c r="M415" i="5"/>
  <c r="N415" i="5" s="1"/>
  <c r="M347" i="5"/>
  <c r="M802" i="5"/>
  <c r="N802" i="5" s="1"/>
  <c r="M349" i="5"/>
  <c r="M331" i="5"/>
  <c r="N331" i="5" s="1"/>
  <c r="M638" i="5"/>
  <c r="N638" i="5" s="1"/>
  <c r="M623" i="5"/>
  <c r="M52" i="5"/>
  <c r="N52" i="5" s="1"/>
  <c r="M75" i="5"/>
  <c r="N75" i="5" s="1"/>
  <c r="M449" i="5"/>
  <c r="V23" i="5"/>
  <c r="M299" i="5"/>
  <c r="M286" i="5"/>
  <c r="R286" i="5" s="1"/>
  <c r="M348" i="5"/>
  <c r="N348" i="5" s="1"/>
  <c r="M689" i="5"/>
  <c r="M570" i="5"/>
  <c r="R570" i="5" s="1"/>
  <c r="M62" i="5"/>
  <c r="N62" i="5" s="1"/>
  <c r="V24" i="5"/>
  <c r="M1156" i="5"/>
  <c r="N1156" i="5" s="1"/>
  <c r="M644" i="5"/>
  <c r="N644" i="5" s="1"/>
  <c r="M240" i="5"/>
  <c r="N240" i="5" s="1"/>
  <c r="M472" i="5"/>
  <c r="N472" i="5" s="1"/>
  <c r="M268" i="5"/>
  <c r="M565" i="5"/>
  <c r="M504" i="5"/>
  <c r="N504" i="5" s="1"/>
  <c r="M1198" i="5"/>
  <c r="M658" i="5"/>
  <c r="N658" i="5" s="1"/>
  <c r="M372" i="5"/>
  <c r="M748" i="5"/>
  <c r="R748" i="5" s="1"/>
  <c r="M89" i="5"/>
  <c r="R89" i="5" s="1"/>
  <c r="M922" i="5"/>
  <c r="M1185" i="5"/>
  <c r="M352" i="5"/>
  <c r="N352" i="5" s="1"/>
  <c r="M912" i="5"/>
  <c r="M655" i="5"/>
  <c r="N655" i="5" s="1"/>
  <c r="M209" i="5"/>
  <c r="M571" i="5"/>
  <c r="N571" i="5" s="1"/>
  <c r="M840" i="5"/>
  <c r="N840" i="5" s="1"/>
  <c r="M880" i="5"/>
  <c r="N880" i="5" s="1"/>
  <c r="M587" i="5"/>
  <c r="R587" i="5" s="1"/>
  <c r="M907" i="5"/>
  <c r="N907" i="5" s="1"/>
  <c r="M685" i="5"/>
  <c r="N685" i="5" s="1"/>
  <c r="M281" i="5"/>
  <c r="R281" i="5" s="1"/>
  <c r="M510" i="5"/>
  <c r="M92" i="5"/>
  <c r="N92" i="5" s="1"/>
  <c r="M63" i="5"/>
  <c r="R63" i="5" s="1"/>
  <c r="M159" i="5"/>
  <c r="N159" i="5" s="1"/>
  <c r="M370" i="5"/>
  <c r="R370" i="5" s="1"/>
  <c r="M617" i="5"/>
  <c r="N617" i="5" s="1"/>
  <c r="V43" i="5"/>
  <c r="M1179" i="5"/>
  <c r="R1179" i="5" s="1"/>
  <c r="M448" i="5"/>
  <c r="M1047" i="5"/>
  <c r="N1047" i="5" s="1"/>
  <c r="M165" i="5"/>
  <c r="N165" i="5" s="1"/>
  <c r="M344" i="5"/>
  <c r="M167" i="5"/>
  <c r="M871" i="5"/>
  <c r="N871" i="5" s="1"/>
  <c r="M1123" i="5"/>
  <c r="M121" i="5"/>
  <c r="N121" i="5" s="1"/>
  <c r="M489" i="5"/>
  <c r="M1082" i="5"/>
  <c r="N1082" i="5" s="1"/>
  <c r="M54" i="5"/>
  <c r="N54" i="5" s="1"/>
  <c r="M431" i="5"/>
  <c r="M1001" i="5"/>
  <c r="M1189" i="5"/>
  <c r="N1189" i="5" s="1"/>
  <c r="M1071" i="5"/>
  <c r="M1138" i="5"/>
  <c r="N1138" i="5" s="1"/>
  <c r="M818" i="5"/>
  <c r="M241" i="5"/>
  <c r="N241" i="5" s="1"/>
  <c r="M99" i="5"/>
  <c r="N99" i="5" s="1"/>
  <c r="M1049" i="5"/>
  <c r="M901" i="5"/>
  <c r="M206" i="5"/>
  <c r="N206" i="5" s="1"/>
  <c r="M514" i="5"/>
  <c r="M50" i="5"/>
  <c r="N50" i="5" s="1"/>
  <c r="M1150" i="5"/>
  <c r="M574" i="5"/>
  <c r="R574" i="5" s="1"/>
  <c r="M274" i="5"/>
  <c r="N274" i="5" s="1"/>
  <c r="M619" i="5"/>
  <c r="M402" i="5"/>
  <c r="M963" i="5"/>
  <c r="N963" i="5" s="1"/>
  <c r="M501" i="5"/>
  <c r="M151" i="5"/>
  <c r="R151" i="5" s="1"/>
  <c r="M1007" i="5"/>
  <c r="V22" i="5"/>
  <c r="M809" i="5"/>
  <c r="N809" i="5" s="1"/>
  <c r="M1058" i="5"/>
  <c r="M46" i="5"/>
  <c r="M1128" i="5"/>
  <c r="R1128" i="5" s="1"/>
  <c r="V17" i="5"/>
  <c r="M322" i="5"/>
  <c r="R322" i="5" s="1"/>
  <c r="M81" i="5"/>
  <c r="N81" i="5" s="1"/>
  <c r="M625" i="5"/>
  <c r="N625" i="5" s="1"/>
  <c r="M71" i="5"/>
  <c r="N71" i="5" s="1"/>
  <c r="M819" i="5"/>
  <c r="M830" i="5"/>
  <c r="R830" i="5" s="1"/>
  <c r="M272" i="5"/>
  <c r="R272" i="5" s="1"/>
  <c r="M1112" i="5"/>
  <c r="R1112" i="5" s="1"/>
  <c r="M133" i="5"/>
  <c r="N133" i="5" s="1"/>
  <c r="M1135" i="5"/>
  <c r="R1135" i="5" s="1"/>
  <c r="M333" i="5"/>
  <c r="R333" i="5" s="1"/>
  <c r="M1005" i="5"/>
  <c r="N1005" i="5" s="1"/>
  <c r="V41" i="5"/>
  <c r="M60" i="5"/>
  <c r="M728" i="5"/>
  <c r="N728" i="5" s="1"/>
  <c r="M113" i="5"/>
  <c r="N113" i="5" s="1"/>
  <c r="M227" i="5"/>
  <c r="N227" i="5" s="1"/>
  <c r="M343" i="5"/>
  <c r="N343" i="5" s="1"/>
  <c r="M927" i="5"/>
  <c r="R927" i="5" s="1"/>
  <c r="M665" i="5"/>
  <c r="N665" i="5" s="1"/>
  <c r="M164" i="5"/>
  <c r="M1087" i="5"/>
  <c r="N1087" i="5" s="1"/>
  <c r="M964" i="5"/>
  <c r="R964" i="5" s="1"/>
  <c r="M973" i="5"/>
  <c r="N973" i="5" s="1"/>
  <c r="M733" i="5"/>
  <c r="N733" i="5" s="1"/>
  <c r="M339" i="5"/>
  <c r="M152" i="5"/>
  <c r="R152" i="5" s="1"/>
  <c r="M292" i="5"/>
  <c r="N292" i="5" s="1"/>
  <c r="M629" i="5"/>
  <c r="M189" i="5"/>
  <c r="M608" i="5"/>
  <c r="R608" i="5" s="1"/>
  <c r="M1027" i="5"/>
  <c r="M984" i="5"/>
  <c r="N984" i="5" s="1"/>
  <c r="M1106" i="5"/>
  <c r="M681" i="5"/>
  <c r="N681" i="5" s="1"/>
  <c r="M1172" i="5"/>
  <c r="R1172" i="5" s="1"/>
  <c r="M1131" i="5"/>
  <c r="M909" i="5"/>
  <c r="M864" i="5"/>
  <c r="N864" i="5" s="1"/>
  <c r="M990" i="5"/>
  <c r="M806" i="5"/>
  <c r="R806" i="5" s="1"/>
  <c r="M41" i="5"/>
  <c r="M944" i="5"/>
  <c r="R944" i="5" s="1"/>
  <c r="M672" i="5"/>
  <c r="N672" i="5" s="1"/>
  <c r="M794" i="5"/>
  <c r="M716" i="5"/>
  <c r="M527" i="5"/>
  <c r="N527" i="5" s="1"/>
  <c r="M946" i="5"/>
  <c r="N946" i="5" s="1"/>
  <c r="V33" i="5"/>
  <c r="M1171" i="5"/>
  <c r="R1171" i="5" s="1"/>
  <c r="M385" i="5"/>
  <c r="R385" i="5" s="1"/>
  <c r="M1173" i="5"/>
  <c r="R1173" i="5" s="1"/>
  <c r="M786" i="5"/>
  <c r="R786" i="5" s="1"/>
  <c r="M536" i="5"/>
  <c r="N536" i="5" s="1"/>
  <c r="M155" i="5"/>
  <c r="N155" i="5" s="1"/>
  <c r="M1078" i="5"/>
  <c r="N1078" i="5" s="1"/>
  <c r="M1142" i="5"/>
  <c r="R1142" i="5" s="1"/>
  <c r="M812" i="5"/>
  <c r="N812" i="5" s="1"/>
  <c r="M1021" i="5"/>
  <c r="N1021" i="5" s="1"/>
  <c r="M908" i="5"/>
  <c r="N908" i="5" s="1"/>
  <c r="M288" i="5"/>
  <c r="N288" i="5" s="1"/>
  <c r="M605" i="5"/>
  <c r="N605" i="5" s="1"/>
  <c r="M1130" i="5"/>
  <c r="R1130" i="5" s="1"/>
  <c r="M700" i="5"/>
  <c r="R700" i="5" s="1"/>
  <c r="M759" i="5"/>
  <c r="R759" i="5" s="1"/>
  <c r="M891" i="5"/>
  <c r="M1046" i="5"/>
  <c r="R1046" i="5" s="1"/>
  <c r="M562" i="5"/>
  <c r="N562" i="5" s="1"/>
  <c r="M277" i="5"/>
  <c r="M31" i="5"/>
  <c r="R31" i="5" s="1"/>
  <c r="M564" i="5"/>
  <c r="R564" i="5" s="1"/>
  <c r="M401" i="5"/>
  <c r="N401" i="5" s="1"/>
  <c r="M650" i="5"/>
  <c r="N650" i="5" s="1"/>
  <c r="M437" i="5"/>
  <c r="M492" i="5"/>
  <c r="R492" i="5" s="1"/>
  <c r="M921" i="5"/>
  <c r="N921" i="5" s="1"/>
  <c r="M208" i="5"/>
  <c r="M305" i="5"/>
  <c r="R305" i="5" s="1"/>
  <c r="M710" i="5"/>
  <c r="N710" i="5" s="1"/>
  <c r="M542" i="5"/>
  <c r="N542" i="5" s="1"/>
  <c r="M630" i="5"/>
  <c r="R630" i="5" s="1"/>
  <c r="M1036" i="5"/>
  <c r="N1036" i="5" s="1"/>
  <c r="V40" i="5"/>
  <c r="M581" i="5"/>
  <c r="N581" i="5" s="1"/>
  <c r="M1095" i="5"/>
  <c r="R1095" i="5" s="1"/>
  <c r="M553" i="5"/>
  <c r="R553" i="5" s="1"/>
  <c r="M1153" i="5"/>
  <c r="R1153" i="5" s="1"/>
  <c r="M456" i="5"/>
  <c r="M101" i="5"/>
  <c r="N101" i="5" s="1"/>
  <c r="M704" i="5"/>
  <c r="M1132" i="5"/>
  <c r="N1132" i="5" s="1"/>
  <c r="M795" i="5"/>
  <c r="N795" i="5" s="1"/>
  <c r="M513" i="5"/>
  <c r="M500" i="5"/>
  <c r="N500" i="5" s="1"/>
  <c r="M461" i="5"/>
  <c r="R461" i="5" s="1"/>
  <c r="M1026" i="5"/>
  <c r="N1026" i="5" s="1"/>
  <c r="M755" i="5"/>
  <c r="N755" i="5" s="1"/>
  <c r="M419" i="5"/>
  <c r="R419" i="5" s="1"/>
  <c r="V12" i="5"/>
  <c r="M1162" i="5"/>
  <c r="R1162" i="5" s="1"/>
  <c r="M64" i="5"/>
  <c r="M697" i="5"/>
  <c r="N697" i="5" s="1"/>
  <c r="M1034" i="5"/>
  <c r="R1034" i="5" s="1"/>
  <c r="M397" i="5"/>
  <c r="N397" i="5" s="1"/>
  <c r="V14" i="5"/>
  <c r="M1086" i="5"/>
  <c r="R1086" i="5" s="1"/>
  <c r="AB111" i="3"/>
  <c r="AA111" i="3"/>
  <c r="AD206" i="3"/>
  <c r="AG206" i="3"/>
  <c r="AE206" i="3"/>
  <c r="AG102" i="3"/>
  <c r="AD102" i="3"/>
  <c r="AE102" i="3"/>
  <c r="AD60" i="3"/>
  <c r="AG60" i="3"/>
  <c r="AE60" i="3"/>
  <c r="AG281" i="3"/>
  <c r="AE281" i="3"/>
  <c r="AD281" i="3"/>
  <c r="AA80" i="3"/>
  <c r="AB80" i="3"/>
  <c r="AE204" i="3"/>
  <c r="AD204" i="3"/>
  <c r="AG204" i="3"/>
  <c r="AG104" i="3"/>
  <c r="AE104" i="3"/>
  <c r="AD104" i="3"/>
  <c r="AG90" i="3"/>
  <c r="AD90" i="3"/>
  <c r="AE90" i="3"/>
  <c r="AB247" i="3"/>
  <c r="AA247" i="3"/>
  <c r="AD50" i="3"/>
  <c r="AG50" i="3"/>
  <c r="AE50" i="3"/>
  <c r="AA141" i="3"/>
  <c r="AB141" i="3"/>
  <c r="AE113" i="3"/>
  <c r="AD113" i="3"/>
  <c r="AG113" i="3"/>
  <c r="AD33" i="3"/>
  <c r="AE33" i="3"/>
  <c r="AG33" i="3"/>
  <c r="AG130" i="3"/>
  <c r="AD130" i="3"/>
  <c r="AE130" i="3"/>
  <c r="AD167" i="3"/>
  <c r="AG167" i="3"/>
  <c r="AE167" i="3"/>
  <c r="AG168" i="3"/>
  <c r="AD168" i="3"/>
  <c r="AE168" i="3"/>
  <c r="AE106" i="3"/>
  <c r="AD106" i="3"/>
  <c r="AG106" i="3"/>
  <c r="AB27" i="3"/>
  <c r="AA27" i="3"/>
  <c r="AB100" i="3"/>
  <c r="AA100" i="3"/>
  <c r="AE46" i="3"/>
  <c r="AG46" i="3"/>
  <c r="AD46" i="3"/>
  <c r="AE179" i="3"/>
  <c r="AG179" i="3"/>
  <c r="AD179" i="3"/>
  <c r="AD176" i="3"/>
  <c r="AE176" i="3"/>
  <c r="AG176" i="3"/>
  <c r="AA81" i="3"/>
  <c r="AB81" i="3"/>
  <c r="AD58" i="3"/>
  <c r="AG58" i="3"/>
  <c r="AE58" i="3"/>
  <c r="AG245" i="3"/>
  <c r="AD245" i="3"/>
  <c r="AE245" i="3"/>
  <c r="AD236" i="3"/>
  <c r="AE236" i="3"/>
  <c r="AG236" i="3"/>
  <c r="AE28" i="3"/>
  <c r="AD28" i="3"/>
  <c r="AG28" i="3"/>
  <c r="AB173" i="3"/>
  <c r="AA173" i="3"/>
  <c r="AB210" i="3"/>
  <c r="AA210" i="3"/>
  <c r="AD59" i="3"/>
  <c r="AE59" i="3"/>
  <c r="AG59" i="3"/>
  <c r="AG57" i="3"/>
  <c r="AD57" i="3"/>
  <c r="AE57" i="3"/>
  <c r="AE29" i="3"/>
  <c r="AD29" i="3"/>
  <c r="AG29" i="3"/>
  <c r="AB277" i="3"/>
  <c r="AA277" i="3"/>
  <c r="AG304" i="3"/>
  <c r="AE304" i="3"/>
  <c r="AD304" i="3"/>
  <c r="AE301" i="3"/>
  <c r="AG301" i="3"/>
  <c r="AD301" i="3"/>
  <c r="AA306" i="3"/>
  <c r="AB306" i="3"/>
  <c r="AA297" i="3"/>
  <c r="AG297" i="3" s="1"/>
  <c r="AD74" i="3"/>
  <c r="AE74" i="3"/>
  <c r="AG74" i="3"/>
  <c r="AB294" i="3"/>
  <c r="AA294" i="3"/>
  <c r="AE291" i="3"/>
  <c r="AG291" i="3"/>
  <c r="AD291" i="3"/>
  <c r="K14" i="3"/>
  <c r="K15" i="3" s="1"/>
  <c r="J15" i="3"/>
  <c r="K12" i="3"/>
  <c r="K13" i="3" s="1"/>
  <c r="AG191" i="3"/>
  <c r="AE191" i="3"/>
  <c r="AD191" i="3"/>
  <c r="AG114" i="3"/>
  <c r="AE114" i="3"/>
  <c r="AD114" i="3"/>
  <c r="AB298" i="3"/>
  <c r="AA298" i="3"/>
  <c r="AB299" i="3"/>
  <c r="AA299" i="3"/>
  <c r="AA295" i="3"/>
  <c r="AB295" i="3"/>
  <c r="AA302" i="3"/>
  <c r="AB302" i="3"/>
  <c r="AB292" i="3"/>
  <c r="AA292" i="3"/>
  <c r="AB300" i="3"/>
  <c r="AA300" i="3"/>
  <c r="AA288" i="3"/>
  <c r="AB288" i="3"/>
  <c r="AE303" i="3"/>
  <c r="AG303" i="3"/>
  <c r="AD303" i="3"/>
  <c r="AB290" i="3"/>
  <c r="AA290" i="3"/>
  <c r="J8" i="2"/>
  <c r="N993" i="5"/>
  <c r="R397" i="5"/>
  <c r="N987" i="5"/>
  <c r="R987" i="5"/>
  <c r="R221" i="5"/>
  <c r="N221" i="5"/>
  <c r="R273" i="5"/>
  <c r="N273" i="5"/>
  <c r="N1035" i="5"/>
  <c r="R1035" i="5"/>
  <c r="N168" i="5"/>
  <c r="N1067" i="5"/>
  <c r="R1067" i="5"/>
  <c r="N690" i="5"/>
  <c r="R690" i="5"/>
  <c r="N34" i="5"/>
  <c r="R34" i="5"/>
  <c r="N417" i="5"/>
  <c r="R417" i="5"/>
  <c r="N403" i="5"/>
  <c r="R403" i="5"/>
  <c r="R326" i="5"/>
  <c r="N326" i="5"/>
  <c r="N256" i="5"/>
  <c r="R256" i="5"/>
  <c r="R399" i="5"/>
  <c r="N399" i="5"/>
  <c r="R126" i="5"/>
  <c r="N126" i="5"/>
  <c r="R1103" i="5"/>
  <c r="N1103" i="5"/>
  <c r="R295" i="5"/>
  <c r="N295" i="5"/>
  <c r="N109" i="5"/>
  <c r="R109" i="5"/>
  <c r="N265" i="5"/>
  <c r="R265" i="5"/>
  <c r="R1055" i="5"/>
  <c r="N1055" i="5"/>
  <c r="N560" i="5"/>
  <c r="R560" i="5"/>
  <c r="R717" i="5"/>
  <c r="N717" i="5"/>
  <c r="N740" i="5"/>
  <c r="R740" i="5"/>
  <c r="R279" i="5"/>
  <c r="N279" i="5"/>
  <c r="R198" i="5"/>
  <c r="N198" i="5"/>
  <c r="N163" i="5"/>
  <c r="R163" i="5"/>
  <c r="N44" i="5"/>
  <c r="R44" i="5"/>
  <c r="R67" i="5"/>
  <c r="N67" i="5"/>
  <c r="R108" i="5"/>
  <c r="N108" i="5"/>
  <c r="N171" i="5"/>
  <c r="R171" i="5"/>
  <c r="R726" i="5"/>
  <c r="N726" i="5"/>
  <c r="N314" i="5"/>
  <c r="N128" i="5"/>
  <c r="R128" i="5"/>
  <c r="R1133" i="5"/>
  <c r="N1133" i="5"/>
  <c r="R549" i="5"/>
  <c r="N549" i="5"/>
  <c r="R637" i="5"/>
  <c r="N637" i="5"/>
  <c r="R462" i="5"/>
  <c r="N462" i="5"/>
  <c r="R23" i="5"/>
  <c r="N23" i="5"/>
  <c r="N646" i="5"/>
  <c r="R1174" i="5"/>
  <c r="N1174" i="5"/>
  <c r="R114" i="5"/>
  <c r="R1119" i="5"/>
  <c r="N1119" i="5"/>
  <c r="R338" i="5"/>
  <c r="N338" i="5"/>
  <c r="N1117" i="5"/>
  <c r="R1117" i="5"/>
  <c r="N519" i="5"/>
  <c r="R519" i="5"/>
  <c r="R536" i="5"/>
  <c r="R1202" i="5"/>
  <c r="R957" i="5"/>
  <c r="N957" i="5"/>
  <c r="N503" i="5"/>
  <c r="R503" i="5"/>
  <c r="R496" i="5"/>
  <c r="N496" i="5"/>
  <c r="R561" i="5"/>
  <c r="N561" i="5"/>
  <c r="N1118" i="5"/>
  <c r="R1118" i="5"/>
  <c r="R861" i="5"/>
  <c r="R711" i="5"/>
  <c r="N276" i="5"/>
  <c r="R276" i="5"/>
  <c r="N66" i="5"/>
  <c r="R66" i="5"/>
  <c r="N247" i="5"/>
  <c r="R247" i="5"/>
  <c r="R1003" i="5"/>
  <c r="N1003" i="5"/>
  <c r="N578" i="5"/>
  <c r="R578" i="5"/>
  <c r="N1199" i="5"/>
  <c r="R1199" i="5"/>
  <c r="N856" i="5"/>
  <c r="R856" i="5"/>
  <c r="N120" i="5"/>
  <c r="R120" i="5"/>
  <c r="R1184" i="5"/>
  <c r="N1184" i="5"/>
  <c r="N753" i="5"/>
  <c r="R753" i="5"/>
  <c r="R868" i="5"/>
  <c r="R428" i="5"/>
  <c r="N428" i="5"/>
  <c r="R701" i="5"/>
  <c r="N701" i="5"/>
  <c r="R230" i="5"/>
  <c r="N230" i="5"/>
  <c r="R332" i="5"/>
  <c r="N332" i="5"/>
  <c r="N48" i="5"/>
  <c r="R48" i="5"/>
  <c r="N225" i="5"/>
  <c r="R225" i="5"/>
  <c r="N1045" i="5"/>
  <c r="R242" i="5"/>
  <c r="N242" i="5"/>
  <c r="N450" i="5"/>
  <c r="R450" i="5"/>
  <c r="R971" i="5"/>
  <c r="N971" i="5"/>
  <c r="R1080" i="5"/>
  <c r="N1080" i="5"/>
  <c r="N603" i="5"/>
  <c r="R603" i="5"/>
  <c r="R793" i="5"/>
  <c r="R796" i="5"/>
  <c r="N796" i="5"/>
  <c r="R569" i="5"/>
  <c r="N569" i="5"/>
  <c r="N287" i="5"/>
  <c r="R287" i="5"/>
  <c r="N924" i="5"/>
  <c r="R924" i="5"/>
  <c r="N1197" i="5"/>
  <c r="R1197" i="5"/>
  <c r="N801" i="5"/>
  <c r="R801" i="5"/>
  <c r="N368" i="5"/>
  <c r="R368" i="5"/>
  <c r="N827" i="5"/>
  <c r="R827" i="5"/>
  <c r="R318" i="5"/>
  <c r="N318" i="5"/>
  <c r="N1053" i="5"/>
  <c r="R1053" i="5"/>
  <c r="N455" i="5"/>
  <c r="R455" i="5"/>
  <c r="N294" i="5"/>
  <c r="R446" i="5"/>
  <c r="N475" i="5"/>
  <c r="R475" i="5"/>
  <c r="N896" i="5"/>
  <c r="R896" i="5"/>
  <c r="N435" i="5"/>
  <c r="N69" i="5"/>
  <c r="R69" i="5"/>
  <c r="N829" i="5"/>
  <c r="N694" i="5"/>
  <c r="R694" i="5"/>
  <c r="R824" i="5"/>
  <c r="N824" i="5"/>
  <c r="R906" i="5"/>
  <c r="R29" i="5"/>
  <c r="N1105" i="5"/>
  <c r="R1105" i="5"/>
  <c r="N1126" i="5"/>
  <c r="R1126" i="5"/>
  <c r="N59" i="5"/>
  <c r="R59" i="5"/>
  <c r="N1108" i="5"/>
  <c r="R1108" i="5"/>
  <c r="R1051" i="5"/>
  <c r="N1051" i="5"/>
  <c r="R940" i="5"/>
  <c r="N940" i="5"/>
  <c r="N722" i="5"/>
  <c r="R722" i="5"/>
  <c r="N510" i="5"/>
  <c r="R510" i="5"/>
  <c r="R159" i="5"/>
  <c r="N370" i="5"/>
  <c r="R330" i="5"/>
  <c r="N330" i="5"/>
  <c r="R994" i="5"/>
  <c r="R550" i="5"/>
  <c r="N550" i="5"/>
  <c r="R787" i="5"/>
  <c r="N787" i="5"/>
  <c r="R1121" i="5"/>
  <c r="N1121" i="5"/>
  <c r="R365" i="5"/>
  <c r="N259" i="5"/>
  <c r="N1004" i="5"/>
  <c r="R1004" i="5"/>
  <c r="R465" i="5"/>
  <c r="N465" i="5"/>
  <c r="N172" i="5"/>
  <c r="R172" i="5"/>
  <c r="N978" i="5"/>
  <c r="N866" i="5"/>
  <c r="R866" i="5"/>
  <c r="N258" i="5"/>
  <c r="R258" i="5"/>
  <c r="N199" i="5"/>
  <c r="R199" i="5"/>
  <c r="R559" i="5"/>
  <c r="N559" i="5"/>
  <c r="N42" i="5"/>
  <c r="R42" i="5"/>
  <c r="N359" i="5"/>
  <c r="R359" i="5"/>
  <c r="N659" i="5"/>
  <c r="R659" i="5"/>
  <c r="R52" i="5"/>
  <c r="N641" i="5"/>
  <c r="R641" i="5"/>
  <c r="R1022" i="5"/>
  <c r="N1022" i="5"/>
  <c r="R261" i="5"/>
  <c r="N261" i="5"/>
  <c r="N570" i="5"/>
  <c r="R1023" i="5"/>
  <c r="N1023" i="5"/>
  <c r="R1136" i="5"/>
  <c r="N1136" i="5"/>
  <c r="N947" i="5"/>
  <c r="R947" i="5"/>
  <c r="R320" i="5"/>
  <c r="N460" i="5"/>
  <c r="R460" i="5"/>
  <c r="N507" i="5"/>
  <c r="R507" i="5"/>
  <c r="R730" i="5"/>
  <c r="N730" i="5"/>
  <c r="N985" i="5"/>
  <c r="N647" i="5"/>
  <c r="R647" i="5"/>
  <c r="N1161" i="5"/>
  <c r="R1161" i="5"/>
  <c r="N611" i="5"/>
  <c r="R611" i="5"/>
  <c r="N337" i="5"/>
  <c r="R337" i="5"/>
  <c r="R1169" i="5"/>
  <c r="N1169" i="5"/>
  <c r="N1031" i="5"/>
  <c r="R1031" i="5"/>
  <c r="R436" i="5"/>
  <c r="N436" i="5"/>
  <c r="N61" i="5"/>
  <c r="R61" i="5"/>
  <c r="R382" i="5"/>
  <c r="N382" i="5"/>
  <c r="R936" i="5"/>
  <c r="N936" i="5"/>
  <c r="R213" i="5"/>
  <c r="N213" i="5"/>
  <c r="R916" i="5"/>
  <c r="N916" i="5"/>
  <c r="N502" i="5"/>
  <c r="R502" i="5"/>
  <c r="N847" i="5"/>
  <c r="R847" i="5"/>
  <c r="N1192" i="5"/>
  <c r="R1192" i="5"/>
  <c r="N1187" i="5"/>
  <c r="R1187" i="5"/>
  <c r="R684" i="5"/>
  <c r="N684" i="5"/>
  <c r="R883" i="5"/>
  <c r="N1096" i="5"/>
  <c r="R1096" i="5"/>
  <c r="R837" i="5"/>
  <c r="N837" i="5"/>
  <c r="N149" i="5"/>
  <c r="R149" i="5"/>
  <c r="N249" i="5"/>
  <c r="R249" i="5"/>
  <c r="N962" i="5"/>
  <c r="R962" i="5"/>
  <c r="N537" i="5"/>
  <c r="R537" i="5"/>
  <c r="R714" i="5"/>
  <c r="N714" i="5"/>
  <c r="R776" i="5"/>
  <c r="N776" i="5"/>
  <c r="N525" i="5"/>
  <c r="R525" i="5"/>
  <c r="R734" i="5"/>
  <c r="N734" i="5"/>
  <c r="R1016" i="5"/>
  <c r="N705" i="5"/>
  <c r="R705" i="5"/>
  <c r="N778" i="5"/>
  <c r="R778" i="5"/>
  <c r="N147" i="5"/>
  <c r="R147" i="5"/>
  <c r="N656" i="5"/>
  <c r="R656" i="5"/>
  <c r="R1122" i="5"/>
  <c r="N1122" i="5"/>
  <c r="N747" i="5"/>
  <c r="R747" i="5"/>
  <c r="R271" i="5"/>
  <c r="N954" i="5"/>
  <c r="R954" i="5"/>
  <c r="N384" i="5"/>
  <c r="R384" i="5"/>
  <c r="N888" i="5"/>
  <c r="R888" i="5"/>
  <c r="R1127" i="5"/>
  <c r="N1127" i="5"/>
  <c r="R758" i="5"/>
  <c r="N758" i="5"/>
  <c r="R756" i="5"/>
  <c r="N756" i="5"/>
  <c r="R874" i="5"/>
  <c r="N874" i="5"/>
  <c r="R678" i="5"/>
  <c r="N678" i="5"/>
  <c r="R1180" i="5"/>
  <c r="N1180" i="5"/>
  <c r="R404" i="5"/>
  <c r="N404" i="5"/>
  <c r="R643" i="5"/>
  <c r="N643" i="5"/>
  <c r="N1010" i="5"/>
  <c r="R1010" i="5"/>
  <c r="R821" i="5"/>
  <c r="N821" i="5"/>
  <c r="N315" i="5"/>
  <c r="R315" i="5"/>
  <c r="N98" i="5"/>
  <c r="R98" i="5"/>
  <c r="R675" i="5"/>
  <c r="N675" i="5"/>
  <c r="N508" i="5"/>
  <c r="R508" i="5"/>
  <c r="N479" i="5"/>
  <c r="R479" i="5"/>
  <c r="N1012" i="5"/>
  <c r="N548" i="5"/>
  <c r="R548" i="5"/>
  <c r="R804" i="5"/>
  <c r="N804" i="5"/>
  <c r="R952" i="5"/>
  <c r="N952" i="5"/>
  <c r="R302" i="5"/>
  <c r="N302" i="5"/>
  <c r="N400" i="5"/>
  <c r="R400" i="5"/>
  <c r="R73" i="5"/>
  <c r="N251" i="5"/>
  <c r="R251" i="5"/>
  <c r="R78" i="5"/>
  <c r="N78" i="5"/>
  <c r="R77" i="5"/>
  <c r="R473" i="5"/>
  <c r="N473" i="5"/>
  <c r="R898" i="5"/>
  <c r="N898" i="5"/>
  <c r="N118" i="5"/>
  <c r="R118" i="5"/>
  <c r="R374" i="5"/>
  <c r="R1069" i="5"/>
  <c r="N1069" i="5"/>
  <c r="N610" i="5"/>
  <c r="R610" i="5"/>
  <c r="N263" i="5"/>
  <c r="R263" i="5"/>
  <c r="N534" i="5"/>
  <c r="R534" i="5"/>
  <c r="N1014" i="5"/>
  <c r="R1014" i="5"/>
  <c r="N138" i="5"/>
  <c r="R138" i="5"/>
  <c r="N433" i="5"/>
  <c r="R433" i="5"/>
  <c r="R383" i="5"/>
  <c r="N383" i="5"/>
  <c r="R979" i="5"/>
  <c r="N979" i="5"/>
  <c r="R283" i="5"/>
  <c r="N518" i="5"/>
  <c r="R518" i="5"/>
  <c r="R1176" i="5"/>
  <c r="N1176" i="5"/>
  <c r="N563" i="5"/>
  <c r="R1154" i="5"/>
  <c r="N1154" i="5"/>
  <c r="N164" i="5"/>
  <c r="R164" i="5"/>
  <c r="R1087" i="5"/>
  <c r="R973" i="5"/>
  <c r="N339" i="5"/>
  <c r="R339" i="5"/>
  <c r="N629" i="5"/>
  <c r="R629" i="5"/>
  <c r="N215" i="5"/>
  <c r="R215" i="5"/>
  <c r="N68" i="5"/>
  <c r="R68" i="5"/>
  <c r="R557" i="5"/>
  <c r="N557" i="5"/>
  <c r="N532" i="5"/>
  <c r="R532" i="5"/>
  <c r="N905" i="5"/>
  <c r="R905" i="5"/>
  <c r="N1072" i="5"/>
  <c r="R995" i="5"/>
  <c r="N995" i="5"/>
  <c r="N498" i="5"/>
  <c r="R498" i="5"/>
  <c r="N1084" i="5"/>
  <c r="R1084" i="5"/>
  <c r="R1081" i="5"/>
  <c r="N1081" i="5"/>
  <c r="R179" i="5"/>
  <c r="N179" i="5"/>
  <c r="N117" i="5"/>
  <c r="R117" i="5"/>
  <c r="N1037" i="5"/>
  <c r="R1037" i="5"/>
  <c r="N174" i="5"/>
  <c r="R174" i="5"/>
  <c r="R583" i="5"/>
  <c r="N583" i="5"/>
  <c r="R154" i="5"/>
  <c r="N154" i="5"/>
  <c r="N939" i="5"/>
  <c r="R939" i="5"/>
  <c r="N980" i="5"/>
  <c r="R980" i="5"/>
  <c r="N1188" i="5"/>
  <c r="R1188" i="5"/>
  <c r="R820" i="5"/>
  <c r="N820" i="5"/>
  <c r="N181" i="5"/>
  <c r="R181" i="5"/>
  <c r="N584" i="5"/>
  <c r="R584" i="5"/>
  <c r="N974" i="5"/>
  <c r="R974" i="5"/>
  <c r="R485" i="5"/>
  <c r="N419" i="5"/>
  <c r="R64" i="5"/>
  <c r="N64" i="5"/>
  <c r="R298" i="5"/>
  <c r="N298" i="5"/>
  <c r="N807" i="5"/>
  <c r="N673" i="5"/>
  <c r="R673" i="5"/>
  <c r="N937" i="5"/>
  <c r="R937" i="5"/>
  <c r="N177" i="5"/>
  <c r="R177" i="5"/>
  <c r="N226" i="5"/>
  <c r="R95" i="5"/>
  <c r="N95" i="5"/>
  <c r="R644" i="5"/>
  <c r="N223" i="5"/>
  <c r="R223" i="5"/>
  <c r="N268" i="5"/>
  <c r="R268" i="5"/>
  <c r="N349" i="5"/>
  <c r="R349" i="5"/>
  <c r="N1058" i="5"/>
  <c r="R1058" i="5"/>
  <c r="R81" i="5"/>
  <c r="R819" i="5"/>
  <c r="N819" i="5"/>
  <c r="N830" i="5"/>
  <c r="N1112" i="5"/>
  <c r="N1135" i="5"/>
  <c r="R60" i="5"/>
  <c r="N60" i="5"/>
  <c r="R113" i="5"/>
  <c r="N1050" i="5"/>
  <c r="R1050" i="5"/>
  <c r="N246" i="5"/>
  <c r="R246" i="5"/>
  <c r="N634" i="5"/>
  <c r="R634" i="5"/>
  <c r="R243" i="5"/>
  <c r="N243" i="5"/>
  <c r="R618" i="5"/>
  <c r="N618" i="5"/>
  <c r="N683" i="5"/>
  <c r="R683" i="5"/>
  <c r="R967" i="5"/>
  <c r="N967" i="5"/>
  <c r="R505" i="5"/>
  <c r="N743" i="5"/>
  <c r="R743" i="5"/>
  <c r="N200" i="5"/>
  <c r="R200" i="5"/>
  <c r="R334" i="5"/>
  <c r="N334" i="5"/>
  <c r="R282" i="5"/>
  <c r="N282" i="5"/>
  <c r="N1039" i="5"/>
  <c r="R1039" i="5"/>
  <c r="N541" i="5"/>
  <c r="N310" i="5"/>
  <c r="R310" i="5"/>
  <c r="R1170" i="5"/>
  <c r="N1170" i="5"/>
  <c r="N495" i="5"/>
  <c r="R495" i="5"/>
  <c r="N671" i="5"/>
  <c r="R671" i="5"/>
  <c r="N696" i="5"/>
  <c r="R696" i="5"/>
  <c r="N70" i="5"/>
  <c r="R70" i="5"/>
  <c r="N115" i="5"/>
  <c r="R115" i="5"/>
  <c r="N754" i="5"/>
  <c r="R754" i="5"/>
  <c r="N1205" i="5"/>
  <c r="R1205" i="5"/>
  <c r="N1076" i="5"/>
  <c r="R1076" i="5"/>
  <c r="R364" i="5"/>
  <c r="N364" i="5"/>
  <c r="N424" i="5"/>
  <c r="R424" i="5"/>
  <c r="R1006" i="5"/>
  <c r="R522" i="5"/>
  <c r="N522" i="5"/>
  <c r="R369" i="5"/>
  <c r="N369" i="5"/>
  <c r="R810" i="5"/>
  <c r="N810" i="5"/>
  <c r="R579" i="5"/>
  <c r="N579" i="5"/>
  <c r="N660" i="5"/>
  <c r="R660" i="5"/>
  <c r="R47" i="5"/>
  <c r="N47" i="5"/>
  <c r="R303" i="5"/>
  <c r="N303" i="5"/>
  <c r="N772" i="5"/>
  <c r="R772" i="5"/>
  <c r="N739" i="5"/>
  <c r="R739" i="5"/>
  <c r="N991" i="5"/>
  <c r="R991" i="5"/>
  <c r="R873" i="5"/>
  <c r="N873" i="5"/>
  <c r="N482" i="5"/>
  <c r="R482" i="5"/>
  <c r="R201" i="5"/>
  <c r="N201" i="5"/>
  <c r="R662" i="5"/>
  <c r="N662" i="5"/>
  <c r="N43" i="5"/>
  <c r="R43" i="5"/>
  <c r="N1193" i="5"/>
  <c r="R1193" i="5"/>
  <c r="N406" i="5"/>
  <c r="R406" i="5"/>
  <c r="N969" i="5"/>
  <c r="R969" i="5"/>
  <c r="R727" i="5"/>
  <c r="N727" i="5"/>
  <c r="R607" i="5"/>
  <c r="N607" i="5"/>
  <c r="N80" i="5"/>
  <c r="R80" i="5"/>
  <c r="N652" i="5"/>
  <c r="R652" i="5"/>
  <c r="N783" i="5"/>
  <c r="R783" i="5"/>
  <c r="N1168" i="5"/>
  <c r="R1168" i="5"/>
  <c r="N306" i="5"/>
  <c r="R306" i="5"/>
  <c r="N422" i="5"/>
  <c r="R422" i="5"/>
  <c r="N674" i="5"/>
  <c r="R674" i="5"/>
  <c r="N396" i="5"/>
  <c r="R396" i="5"/>
  <c r="N1063" i="5"/>
  <c r="R1063" i="5"/>
  <c r="R441" i="5"/>
  <c r="N441" i="5"/>
  <c r="N132" i="5"/>
  <c r="R132" i="5"/>
  <c r="R1013" i="5"/>
  <c r="N1013" i="5"/>
  <c r="R613" i="5"/>
  <c r="N613" i="5"/>
  <c r="N943" i="5"/>
  <c r="R943" i="5"/>
  <c r="R661" i="5"/>
  <c r="N661" i="5"/>
  <c r="N466" i="5"/>
  <c r="R466" i="5"/>
  <c r="N709" i="5"/>
  <c r="R709" i="5"/>
  <c r="N516" i="5"/>
  <c r="R516" i="5"/>
  <c r="N129" i="5"/>
  <c r="R129" i="5"/>
  <c r="R948" i="5"/>
  <c r="N948" i="5"/>
  <c r="R735" i="5"/>
  <c r="N591" i="5"/>
  <c r="R591" i="5"/>
  <c r="R1146" i="5"/>
  <c r="N1011" i="5"/>
  <c r="R1011" i="5"/>
  <c r="N854" i="5"/>
  <c r="R854" i="5"/>
  <c r="N1204" i="5"/>
  <c r="R1204" i="5"/>
  <c r="N411" i="5"/>
  <c r="R411" i="5"/>
  <c r="R183" i="5"/>
  <c r="N183" i="5"/>
  <c r="N469" i="5"/>
  <c r="N1015" i="5"/>
  <c r="R1015" i="5"/>
  <c r="R387" i="5"/>
  <c r="N932" i="5"/>
  <c r="R932" i="5"/>
  <c r="N891" i="5"/>
  <c r="R891" i="5"/>
  <c r="N277" i="5"/>
  <c r="R277" i="5"/>
  <c r="N31" i="5"/>
  <c r="R437" i="5"/>
  <c r="N437" i="5"/>
  <c r="R208" i="5"/>
  <c r="N208" i="5"/>
  <c r="N305" i="5"/>
  <c r="R542" i="5"/>
  <c r="R1036" i="5"/>
  <c r="N324" i="5"/>
  <c r="R324" i="5"/>
  <c r="R350" i="5"/>
  <c r="N350" i="5"/>
  <c r="R956" i="5"/>
  <c r="N956" i="5"/>
  <c r="N506" i="5"/>
  <c r="R506" i="5"/>
  <c r="N53" i="5"/>
  <c r="R53" i="5"/>
  <c r="N1020" i="5"/>
  <c r="R1020" i="5"/>
  <c r="R767" i="5"/>
  <c r="N767" i="5"/>
  <c r="R1134" i="5"/>
  <c r="N1134" i="5"/>
  <c r="N231" i="5"/>
  <c r="R817" i="5"/>
  <c r="N817" i="5"/>
  <c r="N642" i="5"/>
  <c r="R642" i="5"/>
  <c r="R573" i="5"/>
  <c r="N573" i="5"/>
  <c r="R1196" i="5"/>
  <c r="N1196" i="5"/>
  <c r="N239" i="5"/>
  <c r="R239" i="5"/>
  <c r="R825" i="5"/>
  <c r="N825" i="5"/>
  <c r="N194" i="5"/>
  <c r="R194" i="5"/>
  <c r="R595" i="5"/>
  <c r="N595" i="5"/>
  <c r="R811" i="5"/>
  <c r="N811" i="5"/>
  <c r="N894" i="5"/>
  <c r="R894" i="5"/>
  <c r="R859" i="5"/>
  <c r="N859" i="5"/>
  <c r="N325" i="5"/>
  <c r="R325" i="5"/>
  <c r="N721" i="5"/>
  <c r="R721" i="5"/>
  <c r="N414" i="5"/>
  <c r="R414" i="5"/>
  <c r="N567" i="5"/>
  <c r="R567" i="5"/>
  <c r="R46" i="5"/>
  <c r="N46" i="5"/>
  <c r="N87" i="5"/>
  <c r="R87" i="5"/>
  <c r="R889" i="5"/>
  <c r="N889" i="5"/>
  <c r="N913" i="5"/>
  <c r="R913" i="5"/>
  <c r="N599" i="5"/>
  <c r="R599" i="5"/>
  <c r="N1164" i="5"/>
  <c r="R1164" i="5"/>
  <c r="N407" i="5"/>
  <c r="R407" i="5"/>
  <c r="R26" i="5"/>
  <c r="N26" i="5"/>
  <c r="R515" i="5"/>
  <c r="N366" i="5"/>
  <c r="R366" i="5"/>
  <c r="R713" i="5"/>
  <c r="N713" i="5"/>
  <c r="R235" i="5"/>
  <c r="N235" i="5"/>
  <c r="R1201" i="5"/>
  <c r="N1201" i="5"/>
  <c r="R423" i="5"/>
  <c r="N423" i="5"/>
  <c r="N388" i="5"/>
  <c r="R388" i="5"/>
  <c r="N844" i="5"/>
  <c r="R844" i="5"/>
  <c r="R1056" i="5"/>
  <c r="N1056" i="5"/>
  <c r="N925" i="5"/>
  <c r="R925" i="5"/>
  <c r="N687" i="5"/>
  <c r="R687" i="5"/>
  <c r="N539" i="5"/>
  <c r="R539" i="5"/>
  <c r="N24" i="5"/>
  <c r="R24" i="5"/>
  <c r="N951" i="5"/>
  <c r="R951" i="5"/>
  <c r="N746" i="5"/>
  <c r="R746" i="5"/>
  <c r="N409" i="5"/>
  <c r="N556" i="5"/>
  <c r="R556" i="5"/>
  <c r="N904" i="5"/>
  <c r="R904" i="5"/>
  <c r="R202" i="5"/>
  <c r="N202" i="5"/>
  <c r="N300" i="5"/>
  <c r="R300" i="5"/>
  <c r="N878" i="5"/>
  <c r="R878" i="5"/>
  <c r="N112" i="5"/>
  <c r="R112" i="5"/>
  <c r="N211" i="5"/>
  <c r="R211" i="5"/>
  <c r="R686" i="5"/>
  <c r="N686" i="5"/>
  <c r="N185" i="5"/>
  <c r="R185" i="5"/>
  <c r="R39" i="5"/>
  <c r="N362" i="5"/>
  <c r="R362" i="5"/>
  <c r="N1075" i="5"/>
  <c r="R1075" i="5"/>
  <c r="R134" i="5"/>
  <c r="N134" i="5"/>
  <c r="N863" i="5"/>
  <c r="R863" i="5"/>
  <c r="R381" i="5"/>
  <c r="N381" i="5"/>
  <c r="R1155" i="5"/>
  <c r="N1155" i="5"/>
  <c r="R353" i="5"/>
  <c r="N353" i="5"/>
  <c r="N486" i="5"/>
  <c r="R486" i="5"/>
  <c r="R568" i="5"/>
  <c r="N568" i="5"/>
  <c r="R790" i="5"/>
  <c r="N790" i="5"/>
  <c r="R1094" i="5"/>
  <c r="N1094" i="5"/>
  <c r="R184" i="5"/>
  <c r="N447" i="5"/>
  <c r="N1159" i="5"/>
  <c r="R1159" i="5"/>
  <c r="R566" i="5"/>
  <c r="N566" i="5"/>
  <c r="R448" i="5"/>
  <c r="N448" i="5"/>
  <c r="R344" i="5"/>
  <c r="N344" i="5"/>
  <c r="N167" i="5"/>
  <c r="R167" i="5"/>
  <c r="N1123" i="5"/>
  <c r="R1123" i="5"/>
  <c r="N489" i="5"/>
  <c r="R489" i="5"/>
  <c r="N431" i="5"/>
  <c r="R431" i="5"/>
  <c r="R1001" i="5"/>
  <c r="N1001" i="5"/>
  <c r="N1071" i="5"/>
  <c r="R1071" i="5"/>
  <c r="R1138" i="5"/>
  <c r="R398" i="5"/>
  <c r="N398" i="5"/>
  <c r="R732" i="5"/>
  <c r="N474" i="5"/>
  <c r="R474" i="5"/>
  <c r="R770" i="5"/>
  <c r="N770" i="5"/>
  <c r="N1029" i="5"/>
  <c r="R1029" i="5"/>
  <c r="N585" i="5"/>
  <c r="R585" i="5"/>
  <c r="N360" i="5"/>
  <c r="R360" i="5"/>
  <c r="N347" i="5"/>
  <c r="R347" i="5"/>
  <c r="N1160" i="5"/>
  <c r="R750" i="5"/>
  <c r="N750" i="5"/>
  <c r="N565" i="5"/>
  <c r="R565" i="5"/>
  <c r="N391" i="5"/>
  <c r="R391" i="5"/>
  <c r="R372" i="5"/>
  <c r="N372" i="5"/>
  <c r="N517" i="5"/>
  <c r="R517" i="5"/>
  <c r="N922" i="5"/>
  <c r="R922" i="5"/>
  <c r="N299" i="5"/>
  <c r="R299" i="5"/>
  <c r="N912" i="5"/>
  <c r="R912" i="5"/>
  <c r="N689" i="5"/>
  <c r="R689" i="5"/>
  <c r="N738" i="5"/>
  <c r="R738" i="5"/>
  <c r="N914" i="5"/>
  <c r="R914" i="5"/>
  <c r="R471" i="5"/>
  <c r="N471" i="5"/>
  <c r="R289" i="5"/>
  <c r="N289" i="5"/>
  <c r="N1125" i="5"/>
  <c r="N528" i="5"/>
  <c r="R528" i="5"/>
  <c r="R832" i="5"/>
  <c r="N832" i="5"/>
  <c r="R1097" i="5"/>
  <c r="N1097" i="5"/>
  <c r="N899" i="5"/>
  <c r="R899" i="5"/>
  <c r="N1116" i="5"/>
  <c r="R1116" i="5"/>
  <c r="N857" i="5"/>
  <c r="R857" i="5"/>
  <c r="N341" i="5"/>
  <c r="R1079" i="5"/>
  <c r="N1079" i="5"/>
  <c r="R56" i="5"/>
  <c r="N56" i="5"/>
  <c r="N968" i="5"/>
  <c r="R123" i="5"/>
  <c r="N123" i="5"/>
  <c r="N189" i="5"/>
  <c r="R189" i="5"/>
  <c r="R1027" i="5"/>
  <c r="N1027" i="5"/>
  <c r="N1106" i="5"/>
  <c r="R1106" i="5"/>
  <c r="N1131" i="5"/>
  <c r="R1131" i="5"/>
  <c r="R909" i="5"/>
  <c r="N909" i="5"/>
  <c r="N990" i="5"/>
  <c r="R990" i="5"/>
  <c r="R41" i="5"/>
  <c r="N41" i="5"/>
  <c r="R794" i="5"/>
  <c r="N794" i="5"/>
  <c r="R716" i="5"/>
  <c r="N716" i="5"/>
  <c r="R478" i="5"/>
  <c r="N478" i="5"/>
  <c r="N253" i="5"/>
  <c r="R323" i="5"/>
  <c r="N323" i="5"/>
  <c r="R340" i="5"/>
  <c r="N340" i="5"/>
  <c r="R84" i="5"/>
  <c r="N84" i="5"/>
  <c r="R307" i="5"/>
  <c r="N307" i="5"/>
  <c r="R1098" i="5"/>
  <c r="N1098" i="5"/>
  <c r="R666" i="5"/>
  <c r="N666" i="5"/>
  <c r="R1066" i="5"/>
  <c r="N1066" i="5"/>
  <c r="R379" i="5"/>
  <c r="N379" i="5"/>
  <c r="N1148" i="5"/>
  <c r="R1148" i="5"/>
  <c r="N88" i="5"/>
  <c r="R88" i="5"/>
  <c r="R1038" i="5"/>
  <c r="N1038" i="5"/>
  <c r="N813" i="5"/>
  <c r="R813" i="5"/>
  <c r="N456" i="5"/>
  <c r="R456" i="5"/>
  <c r="N704" i="5"/>
  <c r="R704" i="5"/>
  <c r="N513" i="5"/>
  <c r="R513" i="5"/>
  <c r="N32" i="5"/>
  <c r="R32" i="5"/>
  <c r="R782" i="5"/>
  <c r="N782" i="5"/>
  <c r="N843" i="5"/>
  <c r="R843" i="5"/>
  <c r="R1040" i="5"/>
  <c r="N1040" i="5"/>
  <c r="N452" i="5"/>
  <c r="R452" i="5"/>
  <c r="R784" i="5"/>
  <c r="N784" i="5"/>
  <c r="R594" i="5"/>
  <c r="N594" i="5"/>
  <c r="R127" i="5"/>
  <c r="N127" i="5"/>
  <c r="R636" i="5"/>
  <c r="N636" i="5"/>
  <c r="R426" i="5"/>
  <c r="N426" i="5"/>
  <c r="N442" i="5"/>
  <c r="R442" i="5"/>
  <c r="N1002" i="5"/>
  <c r="R1002" i="5"/>
  <c r="R393" i="5"/>
  <c r="N393" i="5"/>
  <c r="R390" i="5"/>
  <c r="N390" i="5"/>
  <c r="N1143" i="5"/>
  <c r="R1143" i="5"/>
  <c r="R170" i="5"/>
  <c r="N170" i="5"/>
  <c r="R1077" i="5"/>
  <c r="N1077" i="5"/>
  <c r="R33" i="5"/>
  <c r="N33" i="5"/>
  <c r="N1093" i="5"/>
  <c r="R1093" i="5"/>
  <c r="R1044" i="5"/>
  <c r="N1044" i="5"/>
  <c r="N1128" i="5"/>
  <c r="N484" i="5"/>
  <c r="R484" i="5"/>
  <c r="N679" i="5"/>
  <c r="R679" i="5"/>
  <c r="R1073" i="5"/>
  <c r="N1073" i="5"/>
  <c r="N219" i="5"/>
  <c r="R219" i="5"/>
  <c r="R1059" i="5"/>
  <c r="N1059" i="5"/>
  <c r="N910" i="5"/>
  <c r="R910" i="5"/>
  <c r="N124" i="5"/>
  <c r="R851" i="5"/>
  <c r="N851" i="5"/>
  <c r="R872" i="5"/>
  <c r="N872" i="5"/>
  <c r="N706" i="5"/>
  <c r="R706" i="5"/>
  <c r="N555" i="5"/>
  <c r="R555" i="5"/>
  <c r="N429" i="5"/>
  <c r="R429" i="5"/>
  <c r="N175" i="5"/>
  <c r="N317" i="5"/>
  <c r="R317" i="5"/>
  <c r="R311" i="5"/>
  <c r="N311" i="5"/>
  <c r="N538" i="5"/>
  <c r="R822" i="5"/>
  <c r="N822" i="5"/>
  <c r="R745" i="5"/>
  <c r="N745" i="5"/>
  <c r="N119" i="5"/>
  <c r="R119" i="5"/>
  <c r="R1163" i="5"/>
  <c r="N1163" i="5"/>
  <c r="R691" i="5"/>
  <c r="N691" i="5"/>
  <c r="R182" i="5"/>
  <c r="N182" i="5"/>
  <c r="N191" i="5"/>
  <c r="R191" i="5"/>
  <c r="R96" i="5"/>
  <c r="N96" i="5"/>
  <c r="R900" i="5"/>
  <c r="N900" i="5"/>
  <c r="N346" i="5"/>
  <c r="R885" i="5"/>
  <c r="N885" i="5"/>
  <c r="R803" i="5"/>
  <c r="N803" i="5"/>
  <c r="N454" i="5"/>
  <c r="R454" i="5"/>
  <c r="R1054" i="5"/>
  <c r="N1054" i="5"/>
  <c r="N111" i="5"/>
  <c r="R111" i="5"/>
  <c r="R1194" i="5"/>
  <c r="N1194" i="5"/>
  <c r="N1111" i="5"/>
  <c r="R1111" i="5"/>
  <c r="R614" i="5"/>
  <c r="N614" i="5"/>
  <c r="R693" i="5"/>
  <c r="N693" i="5"/>
  <c r="N589" i="5"/>
  <c r="R589" i="5"/>
  <c r="N751" i="5"/>
  <c r="R751" i="5"/>
  <c r="R992" i="5"/>
  <c r="N992" i="5"/>
  <c r="R1144" i="5"/>
  <c r="N1144" i="5"/>
  <c r="N842" i="5"/>
  <c r="R842" i="5"/>
  <c r="N546" i="5"/>
  <c r="R546" i="5"/>
  <c r="N512" i="5"/>
  <c r="R512" i="5"/>
  <c r="R493" i="5"/>
  <c r="N493" i="5"/>
  <c r="R313" i="5"/>
  <c r="N313" i="5"/>
  <c r="N547" i="5"/>
  <c r="R547" i="5"/>
  <c r="R122" i="5"/>
  <c r="N122" i="5"/>
  <c r="R915" i="5"/>
  <c r="N915" i="5"/>
  <c r="R918" i="5"/>
  <c r="N918" i="5"/>
  <c r="N535" i="5"/>
  <c r="R535" i="5"/>
  <c r="N1178" i="5"/>
  <c r="R1178" i="5"/>
  <c r="N976" i="5"/>
  <c r="R976" i="5"/>
  <c r="R237" i="5"/>
  <c r="N237" i="5"/>
  <c r="N245" i="5"/>
  <c r="R245" i="5"/>
  <c r="R598" i="5"/>
  <c r="N598" i="5"/>
  <c r="N301" i="5"/>
  <c r="R301" i="5"/>
  <c r="R49" i="5"/>
  <c r="N49" i="5"/>
  <c r="N881" i="5"/>
  <c r="R881" i="5"/>
  <c r="N65" i="5"/>
  <c r="R65" i="5"/>
  <c r="N309" i="5"/>
  <c r="R309" i="5"/>
  <c r="N490" i="5"/>
  <c r="R490" i="5"/>
  <c r="N757" i="5"/>
  <c r="R757" i="5"/>
  <c r="N207" i="5"/>
  <c r="R207" i="5"/>
  <c r="N626" i="5"/>
  <c r="N266" i="5"/>
  <c r="R266" i="5"/>
  <c r="N935" i="5"/>
  <c r="R935" i="5"/>
  <c r="N975" i="5"/>
  <c r="R975" i="5"/>
  <c r="N389" i="5"/>
  <c r="R389" i="5"/>
  <c r="R214" i="5"/>
  <c r="N214" i="5"/>
  <c r="N72" i="5"/>
  <c r="R72" i="5"/>
  <c r="R308" i="5"/>
  <c r="N308" i="5"/>
  <c r="N1061" i="5"/>
  <c r="R1061" i="5"/>
  <c r="R153" i="5"/>
  <c r="N153" i="5"/>
  <c r="R601" i="5"/>
  <c r="N601" i="5"/>
  <c r="R1200" i="5"/>
  <c r="N1200" i="5"/>
  <c r="N233" i="5"/>
  <c r="R233" i="5"/>
  <c r="N232" i="5"/>
  <c r="R232" i="5"/>
  <c r="N890" i="5"/>
  <c r="R890" i="5"/>
  <c r="N828" i="5"/>
  <c r="R828" i="5"/>
  <c r="N929" i="5"/>
  <c r="R929" i="5"/>
  <c r="R928" i="5"/>
  <c r="N928" i="5"/>
  <c r="N938" i="5"/>
  <c r="R938" i="5"/>
  <c r="N1177" i="5"/>
  <c r="R1177" i="5"/>
  <c r="R28" i="5"/>
  <c r="N28" i="5"/>
  <c r="N765" i="5"/>
  <c r="R765" i="5"/>
  <c r="N104" i="5"/>
  <c r="R104" i="5"/>
  <c r="R487" i="5"/>
  <c r="N487" i="5"/>
  <c r="N494" i="5"/>
  <c r="R494" i="5"/>
  <c r="N635" i="5"/>
  <c r="R635" i="5"/>
  <c r="N876" i="5"/>
  <c r="R876" i="5"/>
  <c r="R291" i="5"/>
  <c r="N291" i="5"/>
  <c r="R371" i="5"/>
  <c r="N371" i="5"/>
  <c r="R628" i="5"/>
  <c r="R79" i="5"/>
  <c r="N79" i="5"/>
  <c r="N1065" i="5"/>
  <c r="R1065" i="5"/>
  <c r="N264" i="5"/>
  <c r="R264" i="5"/>
  <c r="R55" i="5"/>
  <c r="N55" i="5"/>
  <c r="N526" i="5"/>
  <c r="R526" i="5"/>
  <c r="N834" i="5"/>
  <c r="R834" i="5"/>
  <c r="R651" i="5"/>
  <c r="N394" i="5"/>
  <c r="R394" i="5"/>
  <c r="N254" i="5"/>
  <c r="R254" i="5"/>
  <c r="R497" i="5"/>
  <c r="N497" i="5"/>
  <c r="R93" i="5"/>
  <c r="N93" i="5"/>
  <c r="N1085" i="5"/>
  <c r="R1085" i="5"/>
  <c r="R1114" i="5"/>
  <c r="N1114" i="5"/>
  <c r="R102" i="5"/>
  <c r="N102" i="5"/>
  <c r="R37" i="5"/>
  <c r="N37" i="5"/>
  <c r="N1083" i="5"/>
  <c r="R1083" i="5"/>
  <c r="R596" i="5"/>
  <c r="N596" i="5"/>
  <c r="R1018" i="5"/>
  <c r="N1018" i="5"/>
  <c r="N432" i="5"/>
  <c r="R432" i="5"/>
  <c r="R1017" i="5"/>
  <c r="N1017" i="5"/>
  <c r="N670" i="5"/>
  <c r="R90" i="5"/>
  <c r="N90" i="5"/>
  <c r="N1137" i="5"/>
  <c r="R1137" i="5"/>
  <c r="N148" i="5"/>
  <c r="R148" i="5"/>
  <c r="R593" i="5"/>
  <c r="N593" i="5"/>
  <c r="R923" i="5"/>
  <c r="N923" i="5"/>
  <c r="N1165" i="5"/>
  <c r="R1165" i="5"/>
  <c r="N420" i="5"/>
  <c r="R420" i="5"/>
  <c r="N841" i="5"/>
  <c r="R354" i="5"/>
  <c r="N354" i="5"/>
  <c r="N1041" i="5"/>
  <c r="N1032" i="5"/>
  <c r="R1032" i="5"/>
  <c r="R27" i="5"/>
  <c r="N130" i="5"/>
  <c r="R130" i="5"/>
  <c r="R818" i="5"/>
  <c r="N818" i="5"/>
  <c r="R1049" i="5"/>
  <c r="N1049" i="5"/>
  <c r="R901" i="5"/>
  <c r="N901" i="5"/>
  <c r="N514" i="5"/>
  <c r="R514" i="5"/>
  <c r="R1150" i="5"/>
  <c r="N1150" i="5"/>
  <c r="N619" i="5"/>
  <c r="R619" i="5"/>
  <c r="N402" i="5"/>
  <c r="R402" i="5"/>
  <c r="R501" i="5"/>
  <c r="N501" i="5"/>
  <c r="N151" i="5"/>
  <c r="R1007" i="5"/>
  <c r="N1007" i="5"/>
  <c r="R1198" i="5"/>
  <c r="N1198" i="5"/>
  <c r="R623" i="5"/>
  <c r="N623" i="5"/>
  <c r="N931" i="5"/>
  <c r="R931" i="5"/>
  <c r="R345" i="5"/>
  <c r="N345" i="5"/>
  <c r="R449" i="5"/>
  <c r="N449" i="5"/>
  <c r="N762" i="5"/>
  <c r="N966" i="5"/>
  <c r="R966" i="5"/>
  <c r="N1185" i="5"/>
  <c r="R1185" i="5"/>
  <c r="N600" i="5"/>
  <c r="R600" i="5"/>
  <c r="N902" i="5"/>
  <c r="R902" i="5"/>
  <c r="N209" i="5"/>
  <c r="R209" i="5"/>
  <c r="N1052" i="5"/>
  <c r="R1052" i="5"/>
  <c r="R697" i="5" l="1"/>
  <c r="N587" i="5"/>
  <c r="N983" i="5"/>
  <c r="R343" i="5"/>
  <c r="N408" i="5"/>
  <c r="N663" i="5"/>
  <c r="N897" i="5"/>
  <c r="R1113" i="5"/>
  <c r="N82" i="5"/>
  <c r="R963" i="5"/>
  <c r="R540" i="5"/>
  <c r="N718" i="5"/>
  <c r="R1070" i="5"/>
  <c r="R609" i="5"/>
  <c r="R669" i="5"/>
  <c r="R220" i="5"/>
  <c r="R206" i="5"/>
  <c r="N270" i="5"/>
  <c r="N564" i="5"/>
  <c r="R604" i="5"/>
  <c r="N272" i="5"/>
  <c r="N761" i="5"/>
  <c r="N312" i="5"/>
  <c r="R105" i="5"/>
  <c r="N135" i="5"/>
  <c r="N491" i="5"/>
  <c r="R1195" i="5"/>
  <c r="R1090" i="5"/>
  <c r="R1147" i="5"/>
  <c r="N392" i="5"/>
  <c r="R1203" i="5"/>
  <c r="R257" i="5"/>
  <c r="N1124" i="5"/>
  <c r="N926" i="5"/>
  <c r="R1089" i="5"/>
  <c r="R865" i="5"/>
  <c r="R351" i="5"/>
  <c r="N278" i="5"/>
  <c r="R160" i="5"/>
  <c r="N695" i="5"/>
  <c r="R996" i="5"/>
  <c r="N768" i="5"/>
  <c r="N551" i="5"/>
  <c r="R800" i="5"/>
  <c r="R1149" i="5"/>
  <c r="N51" i="5"/>
  <c r="R481" i="5"/>
  <c r="N1102" i="5"/>
  <c r="R395" i="5"/>
  <c r="N511" i="5"/>
  <c r="R871" i="5"/>
  <c r="N884" i="5"/>
  <c r="N845" i="5"/>
  <c r="R737" i="5"/>
  <c r="N1091" i="5"/>
  <c r="R1019" i="5"/>
  <c r="N196" i="5"/>
  <c r="N1141" i="5"/>
  <c r="N960" i="5"/>
  <c r="N715" i="5"/>
  <c r="N836" i="5"/>
  <c r="N676" i="5"/>
  <c r="R729" i="5"/>
  <c r="N187" i="5"/>
  <c r="R361" i="5"/>
  <c r="R887" i="5"/>
  <c r="N639" i="5"/>
  <c r="R131" i="5"/>
  <c r="R386" i="5"/>
  <c r="N304" i="5"/>
  <c r="N590" i="5"/>
  <c r="R725" i="5"/>
  <c r="R903" i="5"/>
  <c r="R62" i="5"/>
  <c r="N777" i="5"/>
  <c r="R137" i="5"/>
  <c r="R945" i="5"/>
  <c r="R1068" i="5"/>
  <c r="R864" i="5"/>
  <c r="R649" i="5"/>
  <c r="N488" i="5"/>
  <c r="R75" i="5"/>
  <c r="R76" i="5"/>
  <c r="N375" i="5"/>
  <c r="N97" i="5"/>
  <c r="R1062" i="5"/>
  <c r="R986" i="5"/>
  <c r="N870" i="5"/>
  <c r="R712" i="5"/>
  <c r="R284" i="5"/>
  <c r="R895" i="5"/>
  <c r="N608" i="5"/>
  <c r="N653" i="5"/>
  <c r="N1057" i="5"/>
  <c r="R358" i="5"/>
  <c r="R781" i="5"/>
  <c r="R698" i="5"/>
  <c r="N950" i="5"/>
  <c r="N1042" i="5"/>
  <c r="N620" i="5"/>
  <c r="N94" i="5"/>
  <c r="R125" i="5"/>
  <c r="N355" i="5"/>
  <c r="R875" i="5"/>
  <c r="N333" i="5"/>
  <c r="N552" i="5"/>
  <c r="R640" i="5"/>
  <c r="N275" i="5"/>
  <c r="R217" i="5"/>
  <c r="N630" i="5"/>
  <c r="N322" i="5"/>
  <c r="R733" i="5"/>
  <c r="R106" i="5"/>
  <c r="N543" i="5"/>
  <c r="R571" i="5"/>
  <c r="N724" i="5"/>
  <c r="R1064" i="5"/>
  <c r="N186" i="5"/>
  <c r="R736" i="5"/>
  <c r="R401" i="5"/>
  <c r="R766" i="5"/>
  <c r="R531" i="5"/>
  <c r="N700" i="5"/>
  <c r="R329" i="5"/>
  <c r="AD307" i="3"/>
  <c r="AG307" i="3"/>
  <c r="AE307" i="3"/>
  <c r="R775" i="5"/>
  <c r="R241" i="5"/>
  <c r="N1109" i="5"/>
  <c r="R917" i="5"/>
  <c r="R741" i="5"/>
  <c r="N173" i="5"/>
  <c r="R597" i="5"/>
  <c r="N835" i="5"/>
  <c r="N744" i="5"/>
  <c r="N1000" i="5"/>
  <c r="N981" i="5"/>
  <c r="N286" i="5"/>
  <c r="N748" i="5"/>
  <c r="N222" i="5"/>
  <c r="R545" i="5"/>
  <c r="R911" i="5"/>
  <c r="R378" i="5"/>
  <c r="N1092" i="5"/>
  <c r="R731" i="5"/>
  <c r="R953" i="5"/>
  <c r="R427" i="5"/>
  <c r="N1151" i="5"/>
  <c r="N107" i="5"/>
  <c r="N524" i="5"/>
  <c r="R798" i="5"/>
  <c r="N823" i="5"/>
  <c r="N892" i="5"/>
  <c r="N919" i="5"/>
  <c r="N100" i="5"/>
  <c r="R702" i="5"/>
  <c r="R267" i="5"/>
  <c r="R853" i="5"/>
  <c r="R321" i="5"/>
  <c r="R367" i="5"/>
  <c r="N255" i="5"/>
  <c r="R380" i="5"/>
  <c r="N140" i="5"/>
  <c r="R421" i="5"/>
  <c r="R958" i="5"/>
  <c r="N622" i="5"/>
  <c r="R331" i="5"/>
  <c r="R848" i="5"/>
  <c r="R575" i="5"/>
  <c r="R1182" i="5"/>
  <c r="N1009" i="5"/>
  <c r="N574" i="5"/>
  <c r="N74" i="5"/>
  <c r="R240" i="5"/>
  <c r="R1120" i="5"/>
  <c r="N879" i="5"/>
  <c r="R616" i="5"/>
  <c r="N188" i="5"/>
  <c r="N789" i="5"/>
  <c r="R1008" i="5"/>
  <c r="R1190" i="5"/>
  <c r="N57" i="5"/>
  <c r="R998" i="5"/>
  <c r="N156" i="5"/>
  <c r="N1171" i="5"/>
  <c r="R1132" i="5"/>
  <c r="N964" i="5"/>
  <c r="R615" i="5"/>
  <c r="R812" i="5"/>
  <c r="R728" i="5"/>
  <c r="R1025" i="5"/>
  <c r="R907" i="5"/>
  <c r="R527" i="5"/>
  <c r="R529" i="5"/>
  <c r="R504" i="5"/>
  <c r="N22" i="5"/>
  <c r="R1191" i="5"/>
  <c r="N169" i="5"/>
  <c r="N248" i="5"/>
  <c r="R685" i="5"/>
  <c r="R855" i="5"/>
  <c r="R1026" i="5"/>
  <c r="N336" i="5"/>
  <c r="R158" i="5"/>
  <c r="N142" i="5"/>
  <c r="N1033" i="5"/>
  <c r="R252" i="5"/>
  <c r="R972" i="5"/>
  <c r="R1078" i="5"/>
  <c r="N89" i="5"/>
  <c r="R244" i="5"/>
  <c r="N363" i="5"/>
  <c r="R40" i="5"/>
  <c r="N83" i="5"/>
  <c r="R833" i="5"/>
  <c r="R92" i="5"/>
  <c r="R477" i="5"/>
  <c r="R1021" i="5"/>
  <c r="R1082" i="5"/>
  <c r="N492" i="5"/>
  <c r="N723" i="5"/>
  <c r="N296" i="5"/>
  <c r="N162" i="5"/>
  <c r="N1175" i="5"/>
  <c r="N632" i="5"/>
  <c r="R920" i="5"/>
  <c r="N293" i="5"/>
  <c r="N797" i="5"/>
  <c r="N648" i="5"/>
  <c r="N157" i="5"/>
  <c r="N438" i="5"/>
  <c r="N216" i="5"/>
  <c r="N970" i="5"/>
  <c r="N944" i="5"/>
  <c r="R657" i="5"/>
  <c r="N373" i="5"/>
  <c r="R645" i="5"/>
  <c r="R190" i="5"/>
  <c r="R468" i="5"/>
  <c r="R415" i="5"/>
  <c r="N1043" i="5"/>
  <c r="N152" i="5"/>
  <c r="N430" i="5"/>
  <c r="N780" i="5"/>
  <c r="N1060" i="5"/>
  <c r="R457" i="5"/>
  <c r="N480" i="5"/>
  <c r="R816" i="5"/>
  <c r="R877" i="5"/>
  <c r="R459" i="5"/>
  <c r="N1130" i="5"/>
  <c r="R204" i="5"/>
  <c r="R218" i="5"/>
  <c r="R348" i="5"/>
  <c r="R1157" i="5"/>
  <c r="N356" i="5"/>
  <c r="R681" i="5"/>
  <c r="N445" i="5"/>
  <c r="R869" i="5"/>
  <c r="R103" i="5"/>
  <c r="R582" i="5"/>
  <c r="N144" i="5"/>
  <c r="R788" i="5"/>
  <c r="N668" i="5"/>
  <c r="R352" i="5"/>
  <c r="N852" i="5"/>
  <c r="N1152" i="5"/>
  <c r="R236" i="5"/>
  <c r="N280" i="5"/>
  <c r="R476" i="5"/>
  <c r="N335" i="5"/>
  <c r="N136" i="5"/>
  <c r="N771" i="5"/>
  <c r="R692" i="5"/>
  <c r="R1189" i="5"/>
  <c r="R1074" i="5"/>
  <c r="R1158" i="5"/>
  <c r="R710" i="5"/>
  <c r="R760" i="5"/>
  <c r="R749" i="5"/>
  <c r="R982" i="5"/>
  <c r="N439" i="5"/>
  <c r="R176" i="5"/>
  <c r="R224" i="5"/>
  <c r="N927" i="5"/>
  <c r="R521" i="5"/>
  <c r="R1166" i="5"/>
  <c r="N58" i="5"/>
  <c r="R617" i="5"/>
  <c r="R934" i="5"/>
  <c r="N342" i="5"/>
  <c r="R763" i="5"/>
  <c r="R719" i="5"/>
  <c r="N453" i="5"/>
  <c r="N30" i="5"/>
  <c r="R1167" i="5"/>
  <c r="R742" i="5"/>
  <c r="N624" i="5"/>
  <c r="R238" i="5"/>
  <c r="R1110" i="5"/>
  <c r="R155" i="5"/>
  <c r="N752" i="5"/>
  <c r="N1107" i="5"/>
  <c r="R166" i="5"/>
  <c r="R1047" i="5"/>
  <c r="N1046" i="5"/>
  <c r="R707" i="5"/>
  <c r="N143" i="5"/>
  <c r="R1140" i="5"/>
  <c r="R260" i="5"/>
  <c r="R799" i="5"/>
  <c r="R625" i="5"/>
  <c r="N150" i="5"/>
  <c r="N965" i="5"/>
  <c r="R451" i="5"/>
  <c r="N385" i="5"/>
  <c r="N667" i="5"/>
  <c r="R779" i="5"/>
  <c r="N602" i="5"/>
  <c r="R1088" i="5"/>
  <c r="N316" i="5"/>
  <c r="R586" i="5"/>
  <c r="N893" i="5"/>
  <c r="R146" i="5"/>
  <c r="R785" i="5"/>
  <c r="R412" i="5"/>
  <c r="R99" i="5"/>
  <c r="R638" i="5"/>
  <c r="N942" i="5"/>
  <c r="N91" i="5"/>
  <c r="N588" i="5"/>
  <c r="R688" i="5"/>
  <c r="R867" i="5"/>
  <c r="N470" i="5"/>
  <c r="R192" i="5"/>
  <c r="N838" i="5"/>
  <c r="R203" i="5"/>
  <c r="N791" i="5"/>
  <c r="R413" i="5"/>
  <c r="N577" i="5"/>
  <c r="N509" i="5"/>
  <c r="N930" i="5"/>
  <c r="N499" i="5"/>
  <c r="R290" i="5"/>
  <c r="N720" i="5"/>
  <c r="N467" i="5"/>
  <c r="N988" i="5"/>
  <c r="N464" i="5"/>
  <c r="R274" i="5"/>
  <c r="R376" i="5"/>
  <c r="R165" i="5"/>
  <c r="R682" i="5"/>
  <c r="N327" i="5"/>
  <c r="N116" i="5"/>
  <c r="R831" i="5"/>
  <c r="N850" i="5"/>
  <c r="N882" i="5"/>
  <c r="R933" i="5"/>
  <c r="R161" i="5"/>
  <c r="R262" i="5"/>
  <c r="R440" i="5"/>
  <c r="R544" i="5"/>
  <c r="R627" i="5"/>
  <c r="R212" i="5"/>
  <c r="N677" i="5"/>
  <c r="R826" i="5"/>
  <c r="R977" i="5"/>
  <c r="R1100" i="5"/>
  <c r="R815" i="5"/>
  <c r="N814" i="5"/>
  <c r="R805" i="5"/>
  <c r="N703" i="5"/>
  <c r="R228" i="5"/>
  <c r="R523" i="5"/>
  <c r="R654" i="5"/>
  <c r="N229" i="5"/>
  <c r="N269" i="5"/>
  <c r="N955" i="5"/>
  <c r="R773" i="5"/>
  <c r="R840" i="5"/>
  <c r="R141" i="5"/>
  <c r="R443" i="5"/>
  <c r="N416" i="5"/>
  <c r="N434" i="5"/>
  <c r="R418" i="5"/>
  <c r="R792" i="5"/>
  <c r="N846" i="5"/>
  <c r="N1104" i="5"/>
  <c r="N357" i="5"/>
  <c r="R999" i="5"/>
  <c r="R665" i="5"/>
  <c r="R377" i="5"/>
  <c r="R472" i="5"/>
  <c r="N941" i="5"/>
  <c r="R605" i="5"/>
  <c r="N38" i="5"/>
  <c r="R458" i="5"/>
  <c r="R808" i="5"/>
  <c r="N36" i="5"/>
  <c r="R1129" i="5"/>
  <c r="R858" i="5"/>
  <c r="N764" i="5"/>
  <c r="R54" i="5"/>
  <c r="R405" i="5"/>
  <c r="N520" i="5"/>
  <c r="R85" i="5"/>
  <c r="N86" i="5"/>
  <c r="R292" i="5"/>
  <c r="N197" i="5"/>
  <c r="N250" i="5"/>
  <c r="R45" i="5"/>
  <c r="R101" i="5"/>
  <c r="N1186" i="5"/>
  <c r="R984" i="5"/>
  <c r="R576" i="5"/>
  <c r="R463" i="5"/>
  <c r="N631" i="5"/>
  <c r="R886" i="5"/>
  <c r="R444" i="5"/>
  <c r="N839" i="5"/>
  <c r="R319" i="5"/>
  <c r="R133" i="5"/>
  <c r="N35" i="5"/>
  <c r="R1181" i="5"/>
  <c r="R849" i="5"/>
  <c r="R1115" i="5"/>
  <c r="R997" i="5"/>
  <c r="R612" i="5"/>
  <c r="N281" i="5"/>
  <c r="R621" i="5"/>
  <c r="R205" i="5"/>
  <c r="R655" i="5"/>
  <c r="N633" i="5"/>
  <c r="R139" i="5"/>
  <c r="N1028" i="5"/>
  <c r="R606" i="5"/>
  <c r="N410" i="5"/>
  <c r="N25" i="5"/>
  <c r="R1024" i="5"/>
  <c r="N806" i="5"/>
  <c r="R592" i="5"/>
  <c r="N178" i="5"/>
  <c r="R664" i="5"/>
  <c r="N180" i="5"/>
  <c r="R699" i="5"/>
  <c r="R285" i="5"/>
  <c r="N1101" i="5"/>
  <c r="R533" i="5"/>
  <c r="R755" i="5"/>
  <c r="R297" i="5"/>
  <c r="N554" i="5"/>
  <c r="N1048" i="5"/>
  <c r="R210" i="5"/>
  <c r="R658" i="5"/>
  <c r="R802" i="5"/>
  <c r="R1030" i="5"/>
  <c r="R961" i="5"/>
  <c r="R195" i="5"/>
  <c r="N1139" i="5"/>
  <c r="N708" i="5"/>
  <c r="N769" i="5"/>
  <c r="N989" i="5"/>
  <c r="N21" i="5"/>
  <c r="R1183" i="5"/>
  <c r="N949" i="5"/>
  <c r="N572" i="5"/>
  <c r="R234" i="5"/>
  <c r="N862" i="5"/>
  <c r="R193" i="5"/>
  <c r="N530" i="5"/>
  <c r="N1179" i="5"/>
  <c r="R650" i="5"/>
  <c r="N145" i="5"/>
  <c r="R558" i="5"/>
  <c r="N1099" i="5"/>
  <c r="R425" i="5"/>
  <c r="N110" i="5"/>
  <c r="N959" i="5"/>
  <c r="R680" i="5"/>
  <c r="R328" i="5"/>
  <c r="N1145" i="5"/>
  <c r="R1156" i="5"/>
  <c r="R121" i="5"/>
  <c r="N860" i="5"/>
  <c r="R50" i="5"/>
  <c r="AD296" i="3"/>
  <c r="AG296" i="3"/>
  <c r="AE296" i="3"/>
  <c r="AG276" i="3"/>
  <c r="AD276" i="3"/>
  <c r="AE276" i="3"/>
  <c r="AD235" i="3"/>
  <c r="AG235" i="3"/>
  <c r="AE235" i="3"/>
  <c r="N580" i="5"/>
  <c r="R500" i="5"/>
  <c r="N786" i="5"/>
  <c r="R880" i="5"/>
  <c r="AD293" i="3"/>
  <c r="AE293" i="3"/>
  <c r="AG293" i="3"/>
  <c r="N1095" i="5"/>
  <c r="N1173" i="5"/>
  <c r="R288" i="5"/>
  <c r="N774" i="5"/>
  <c r="N483" i="5"/>
  <c r="R809" i="5"/>
  <c r="R672" i="5"/>
  <c r="N1172" i="5"/>
  <c r="R908" i="5"/>
  <c r="N1034" i="5"/>
  <c r="N553" i="5"/>
  <c r="R921" i="5"/>
  <c r="R562" i="5"/>
  <c r="R1005" i="5"/>
  <c r="R71" i="5"/>
  <c r="N1162" i="5"/>
  <c r="R795" i="5"/>
  <c r="R581" i="5"/>
  <c r="N63" i="5"/>
  <c r="N759" i="5"/>
  <c r="N1142" i="5"/>
  <c r="R946" i="5"/>
  <c r="N1086" i="5"/>
  <c r="N461" i="5"/>
  <c r="N1153" i="5"/>
  <c r="R227" i="5"/>
  <c r="AE81" i="3"/>
  <c r="AG81" i="3"/>
  <c r="AD81" i="3"/>
  <c r="AG173" i="3"/>
  <c r="AD173" i="3"/>
  <c r="AE173" i="3"/>
  <c r="AD141" i="3"/>
  <c r="AE141" i="3"/>
  <c r="AG141" i="3"/>
  <c r="AE80" i="3"/>
  <c r="AG80" i="3"/>
  <c r="AD80" i="3"/>
  <c r="AD100" i="3"/>
  <c r="AE100" i="3"/>
  <c r="AG100" i="3"/>
  <c r="AE277" i="3"/>
  <c r="AD277" i="3"/>
  <c r="AG277" i="3"/>
  <c r="AE27" i="3"/>
  <c r="AG27" i="3"/>
  <c r="AD27" i="3"/>
  <c r="AD247" i="3"/>
  <c r="AE247" i="3"/>
  <c r="AG247" i="3"/>
  <c r="AD297" i="3"/>
  <c r="AG111" i="3"/>
  <c r="AD111" i="3"/>
  <c r="AE111" i="3"/>
  <c r="AD210" i="3"/>
  <c r="AG210" i="3"/>
  <c r="AE210" i="3"/>
  <c r="AE297" i="3"/>
  <c r="AD306" i="3"/>
  <c r="AG306" i="3"/>
  <c r="AE306" i="3"/>
  <c r="AD294" i="3"/>
  <c r="AE294" i="3"/>
  <c r="AG294" i="3"/>
  <c r="AD302" i="3"/>
  <c r="AE302" i="3"/>
  <c r="AG302" i="3"/>
  <c r="AG290" i="3"/>
  <c r="AD290" i="3"/>
  <c r="AE290" i="3"/>
  <c r="AE288" i="3"/>
  <c r="AG288" i="3"/>
  <c r="AD288" i="3"/>
  <c r="AG295" i="3"/>
  <c r="AE295" i="3"/>
  <c r="AD295" i="3"/>
  <c r="AE300" i="3"/>
  <c r="AG300" i="3"/>
  <c r="AD300" i="3"/>
  <c r="AG299" i="3"/>
  <c r="AD299" i="3"/>
  <c r="AE299" i="3"/>
  <c r="AD292" i="3"/>
  <c r="AE292" i="3"/>
  <c r="AG292" i="3"/>
  <c r="AG298" i="3"/>
  <c r="AE298" i="3"/>
  <c r="AD298" i="3"/>
  <c r="J18" i="3"/>
  <c r="K18" i="3"/>
  <c r="I18" i="3"/>
  <c r="H18" i="3"/>
  <c r="N18" i="5"/>
  <c r="E7" i="5" l="1"/>
  <c r="F4" i="5" s="1"/>
  <c r="H4" i="5" s="1"/>
  <c r="H17" i="3"/>
  <c r="J17" i="3"/>
  <c r="I17" i="3"/>
  <c r="K17" i="3"/>
  <c r="AE19" i="3"/>
  <c r="AC11" i="3"/>
  <c r="F8" i="5"/>
  <c r="F6" i="5" l="1"/>
  <c r="H6" i="5" s="1"/>
  <c r="F9" i="5" s="1"/>
  <c r="F10" i="5" s="1"/>
  <c r="F5" i="5"/>
  <c r="H5" i="5" s="1"/>
  <c r="G9" i="5"/>
</calcChain>
</file>

<file path=xl/sharedStrings.xml><?xml version="1.0" encoding="utf-8"?>
<sst xmlns="http://schemas.openxmlformats.org/spreadsheetml/2006/main" count="6033" uniqueCount="925">
  <si>
    <t>FZ Ori / GSC 00119-01014</t>
  </si>
  <si>
    <t>System Type:</t>
  </si>
  <si>
    <t>EW/KW</t>
  </si>
  <si>
    <t>GCVS 4 Eph.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</si>
  <si>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</si>
  <si>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</si>
  <si>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</si>
  <si>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</si>
  <si>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</si>
  <si>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</si>
  <si>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</si>
  <si>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</si>
  <si>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</si>
  <si>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</si>
  <si>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</si>
  <si>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</si>
  <si>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</si>
  <si>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</si>
  <si>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</si>
  <si>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</si>
  <si>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</si>
  <si>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</si>
  <si>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</si>
  <si>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</si>
  <si>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</si>
  <si>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</si>
  <si>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</si>
  <si>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</si>
  <si>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</si>
  <si>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</si>
  <si>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</si>
  <si>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</si>
  <si>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</si>
  <si>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</si>
  <si>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</si>
  <si>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IBVS</t>
  </si>
  <si>
    <t>Alawy 1993</t>
  </si>
  <si>
    <t>Nelson</t>
  </si>
  <si>
    <t>S5</t>
  </si>
  <si>
    <t>Misc</t>
  </si>
  <si>
    <t>Lin Fit</t>
  </si>
  <si>
    <t>Q. Fit</t>
  </si>
  <si>
    <t>Date</t>
  </si>
  <si>
    <t>R.Kippenhahn AN 281.153</t>
  </si>
  <si>
    <t>W.Zessewitsch IODE 4.2.254</t>
  </si>
  <si>
    <t>E.Splittgerber MVS 6.126</t>
  </si>
  <si>
    <t>T.Berthold MHAR 20.8</t>
  </si>
  <si>
    <t>A.Figer GEOS 8</t>
  </si>
  <si>
    <t>IBVS 2566</t>
  </si>
  <si>
    <t>I</t>
  </si>
  <si>
    <t>PE</t>
  </si>
  <si>
    <t>II</t>
  </si>
  <si>
    <t>T.Brelstaff VSSC 60.22</t>
  </si>
  <si>
    <t>T.Brelstaff VSSC 64.24</t>
  </si>
  <si>
    <t>BBSAG Bull.85</t>
  </si>
  <si>
    <t>Maraziti A</t>
  </si>
  <si>
    <t>B</t>
  </si>
  <si>
    <t>BBSAG Bull.84</t>
  </si>
  <si>
    <t>Paschke A</t>
  </si>
  <si>
    <t>BBSAG Bull.86</t>
  </si>
  <si>
    <t>Peter H</t>
  </si>
  <si>
    <t>BBSAG Bull.87</t>
  </si>
  <si>
    <t>BBSAG Bull.88</t>
  </si>
  <si>
    <t>BBSAG Bull.91</t>
  </si>
  <si>
    <t>M.Martignoni BBS 129</t>
  </si>
  <si>
    <t>IBVS 5438</t>
  </si>
  <si>
    <t>BBSAG Bull.113</t>
  </si>
  <si>
    <t>Martignoni</t>
  </si>
  <si>
    <t>M</t>
  </si>
  <si>
    <t>BBSAG Bull.94</t>
  </si>
  <si>
    <t>BBSAG Bull.98</t>
  </si>
  <si>
    <t>Walas O</t>
  </si>
  <si>
    <t>BBSAG Bull.97</t>
  </si>
  <si>
    <t>BBSAG Bull.100</t>
  </si>
  <si>
    <t>BBSAG Bull.101</t>
  </si>
  <si>
    <t>BBSAG Bull.103</t>
  </si>
  <si>
    <t>BBSAG Bull.107</t>
  </si>
  <si>
    <t>BBSAG Bull.118</t>
  </si>
  <si>
    <t>IBVS 4712</t>
  </si>
  <si>
    <t>O.Plecha BRNO 32</t>
  </si>
  <si>
    <t>IBVS 5296</t>
  </si>
  <si>
    <t>R.Diethelm BBS 124</t>
  </si>
  <si>
    <t>IBVS 5583</t>
  </si>
  <si>
    <t>E.Bl„ttler BBS 127</t>
  </si>
  <si>
    <t>IBVS 5616</t>
  </si>
  <si>
    <t>IBVS 5592</t>
  </si>
  <si>
    <t>IBVS 5493</t>
  </si>
  <si>
    <t>IBVS 5676</t>
  </si>
  <si>
    <t>IBVS 5694</t>
  </si>
  <si>
    <t>IBVS 5554</t>
  </si>
  <si>
    <t>IBVS 5657</t>
  </si>
  <si>
    <t>IBVS 5707</t>
  </si>
  <si>
    <t>OEJV 0074</t>
  </si>
  <si>
    <t>IBVS 5802</t>
  </si>
  <si>
    <t>IBVS 5795</t>
  </si>
  <si>
    <t>JAVSO..36..171</t>
  </si>
  <si>
    <t>IBVS 5898</t>
  </si>
  <si>
    <t>JAVSO..36..186</t>
  </si>
  <si>
    <t>IBVS 5871</t>
  </si>
  <si>
    <t>IBVS 5918</t>
  </si>
  <si>
    <t>.0012</t>
  </si>
  <si>
    <t>IBVS 5894</t>
  </si>
  <si>
    <t>JAVSO..37...44</t>
  </si>
  <si>
    <t>JAVSO..38...85</t>
  </si>
  <si>
    <t>JAVSO..38..183</t>
  </si>
  <si>
    <t>OEJV 0137</t>
  </si>
  <si>
    <t>JAVSO..39...94</t>
  </si>
  <si>
    <t>IBVS 6010</t>
  </si>
  <si>
    <t>.0002</t>
  </si>
  <si>
    <t>IBVS 5992</t>
  </si>
  <si>
    <t>JAVSO..39..177</t>
  </si>
  <si>
    <t>sin+Q.fit</t>
  </si>
  <si>
    <t>Const</t>
  </si>
  <si>
    <t>Slope</t>
  </si>
  <si>
    <t>Quad</t>
  </si>
  <si>
    <t>Ampl</t>
  </si>
  <si>
    <t>deg/day</t>
  </si>
  <si>
    <t>Ang.freq</t>
  </si>
  <si>
    <t>deg</t>
  </si>
  <si>
    <t>Ph. Cnst</t>
  </si>
  <si>
    <t>dP1/dt =</t>
  </si>
  <si>
    <t>days / year</t>
  </si>
  <si>
    <t xml:space="preserve">P3 = </t>
  </si>
  <si>
    <t>cycles</t>
  </si>
  <si>
    <t>days</t>
  </si>
  <si>
    <t>years</t>
  </si>
  <si>
    <t>elapsed</t>
  </si>
  <si>
    <t>P3 cycles</t>
  </si>
  <si>
    <t>pg</t>
  </si>
  <si>
    <t>vis</t>
  </si>
  <si>
    <t>CCD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</si>
  <si>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</si>
  <si>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</si>
  <si>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</si>
  <si>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t>Sif fit</t>
  </si>
  <si>
    <t>residuals</t>
  </si>
  <si>
    <t>Splittgerber</t>
  </si>
  <si>
    <t>Berthold</t>
  </si>
  <si>
    <t>GCVS</t>
  </si>
  <si>
    <t> ASS 207.171 </t>
  </si>
  <si>
    <t>PE </t>
  </si>
  <si>
    <t>Nagai</t>
  </si>
  <si>
    <t>VSB 47 </t>
  </si>
  <si>
    <t>CCD </t>
  </si>
  <si>
    <t>Paschke</t>
  </si>
  <si>
    <t> AOEB 11 </t>
  </si>
  <si>
    <t>VSB 39 </t>
  </si>
  <si>
    <t>VSB 40 </t>
  </si>
  <si>
    <t>VSB 42 </t>
  </si>
  <si>
    <t>VSB 43 </t>
  </si>
  <si>
    <t>VSB 44 </t>
  </si>
  <si>
    <t>VSB 45 </t>
  </si>
  <si>
    <t> JAAVSO 39;102 </t>
  </si>
  <si>
    <t>Ehrenberger</t>
  </si>
  <si>
    <t> NewA 14;121 </t>
  </si>
  <si>
    <t>Zasche</t>
  </si>
  <si>
    <t> AOEB 12 </t>
  </si>
  <si>
    <t>Agerer</t>
  </si>
  <si>
    <t>VSB 48 </t>
  </si>
  <si>
    <t>OEJV 0137 </t>
  </si>
  <si>
    <t>Smelcer</t>
  </si>
  <si>
    <t>VSB 51 </t>
  </si>
  <si>
    <t>VSB 53 </t>
  </si>
  <si>
    <t>vis </t>
  </si>
  <si>
    <t>VSB 55 </t>
  </si>
  <si>
    <t> JAAVSO 41;122 </t>
  </si>
  <si>
    <t>OEJV 0160 </t>
  </si>
  <si>
    <t>OEJV 0155 </t>
  </si>
  <si>
    <t>JAVSO 43, 77</t>
  </si>
  <si>
    <t>VSB 56 </t>
  </si>
  <si>
    <t> JAAVSO 41;328 </t>
  </si>
  <si>
    <t>JAVSO..42..426</t>
  </si>
  <si>
    <t>JAVSO..43..238</t>
  </si>
  <si>
    <t>VSB-059</t>
  </si>
  <si>
    <t>Ic</t>
  </si>
  <si>
    <t>V</t>
  </si>
  <si>
    <t>JAVSO..43…77</t>
  </si>
  <si>
    <t>VSB_061</t>
  </si>
  <si>
    <t>OEJV 0179</t>
  </si>
  <si>
    <t>VSB 060</t>
  </si>
  <si>
    <t>JAVSO..44…69</t>
  </si>
  <si>
    <t>JAVSO..45..121</t>
  </si>
  <si>
    <t>VSB-64</t>
  </si>
  <si>
    <t>JAVSO..45..215</t>
  </si>
  <si>
    <t>JAVSO..46…79 (2018)</t>
  </si>
  <si>
    <t>JAVSO..47..105</t>
  </si>
  <si>
    <t>OEJV 0191</t>
  </si>
  <si>
    <t>JAVSO..46..184</t>
  </si>
  <si>
    <t>JAVSO..48…87</t>
  </si>
  <si>
    <t>JAVSO..48..256</t>
  </si>
  <si>
    <t>Sine + Quad fit</t>
  </si>
  <si>
    <t>Multiplier</t>
  </si>
  <si>
    <t>Power of 10</t>
  </si>
  <si>
    <t>OLD</t>
  </si>
  <si>
    <t>New wts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</si>
  <si>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</si>
  <si>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</si>
  <si>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</si>
  <si>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</si>
  <si>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</si>
  <si>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</si>
  <si>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</si>
  <si>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</si>
  <si>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</si>
  <si>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</si>
  <si>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</si>
  <si>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</si>
  <si>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</si>
  <si>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</si>
  <si>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</si>
  <si>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</si>
  <si>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weights</t>
  </si>
  <si>
    <t>2019-12-08</t>
  </si>
  <si>
    <t>Cnst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</si>
  <si>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</si>
  <si>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</si>
  <si>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</si>
  <si>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rms dev'n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</si>
  <si>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</si>
  <si>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</si>
  <si>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 xml:space="preserve">To = </t>
  </si>
  <si>
    <t>HJD</t>
  </si>
  <si>
    <t>AG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</si>
  <si>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</si>
  <si>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</si>
  <si>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start row</t>
  </si>
  <si>
    <t>e sin nu_o</t>
  </si>
  <si>
    <t>cell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</si>
  <si>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</si>
  <si>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</si>
  <si>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end row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</si>
  <si>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</si>
  <si>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</si>
  <si>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</si>
  <si>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</si>
  <si>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</si>
  <si>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</si>
  <si>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</si>
  <si>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Σ diff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</si>
  <si>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</si>
  <si>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</si>
  <si>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</si>
  <si>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# points</t>
  </si>
  <si>
    <t>cycles of P3</t>
  </si>
  <si>
    <t>corr'n</t>
  </si>
  <si>
    <t>BAD?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</si>
  <si>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</si>
  <si>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</si>
  <si>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</si>
  <si>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</si>
  <si>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</si>
  <si>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</si>
  <si>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</si>
  <si>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</si>
  <si>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</si>
  <si>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</si>
  <si>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</si>
  <si>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</si>
  <si>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</si>
  <si>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</si>
  <si>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</si>
  <si>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</si>
  <si>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</si>
  <si>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</si>
  <si>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</si>
  <si>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</si>
  <si>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</si>
  <si>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dP/dt</t>
  </si>
  <si>
    <t>COPY THIS &gt;&gt;&gt;&gt;</t>
  </si>
  <si>
    <t>a13 sin i</t>
  </si>
  <si>
    <t>Done &gt;&gt;</t>
  </si>
  <si>
    <t>GO TO ROW &gt;&gt;&gt;&gt;&gt;&gt;</t>
  </si>
  <si>
    <t>IN / OUT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</si>
  <si>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</si>
  <si>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</si>
  <si>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</si>
  <si>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</si>
  <si>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</si>
  <si>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</si>
  <si>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</si>
  <si>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</si>
  <si>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</si>
  <si>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</si>
  <si>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</si>
  <si>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</si>
  <si>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</si>
  <si>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</si>
  <si>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</si>
  <si>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</si>
  <si>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</si>
  <si>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</si>
  <si>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</si>
  <si>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</si>
  <si>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</si>
  <si>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</si>
  <si>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</si>
  <si>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</si>
  <si>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</si>
  <si>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</si>
  <si>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</si>
  <si>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</si>
  <si>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</si>
  <si>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</si>
  <si>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</si>
  <si>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</si>
  <si>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</si>
  <si>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</si>
  <si>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</si>
  <si>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</si>
  <si>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</si>
  <si>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</si>
  <si>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</si>
  <si>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</si>
  <si>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</si>
  <si>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</si>
  <si>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</si>
  <si>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</si>
  <si>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</si>
  <si>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</si>
  <si>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</si>
  <si>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J</t>
  </si>
  <si>
    <t>K</t>
  </si>
  <si>
    <t>L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</si>
  <si>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</si>
  <si>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</si>
  <si>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</si>
  <si>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</si>
  <si>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</si>
  <si>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</si>
  <si>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</si>
  <si>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</si>
  <si>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</si>
  <si>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</si>
  <si>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</si>
  <si>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</si>
  <si>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</si>
  <si>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</si>
  <si>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</si>
  <si>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</si>
  <si>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</si>
  <si>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</si>
  <si>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</si>
  <si>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</si>
  <si>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</si>
  <si>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</si>
  <si>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</si>
  <si>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</si>
  <si>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</si>
  <si>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</si>
  <si>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</si>
  <si>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</si>
  <si>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</si>
  <si>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</si>
  <si>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</si>
  <si>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</si>
  <si>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</si>
  <si>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</si>
  <si>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Qian &amp; Ma 2001PASP..113..754</t>
  </si>
  <si>
    <t>Minima of FZ Ori from the Lichtenknecker Database of the BAV</t>
  </si>
  <si>
    <t>http://www.bav-astro.de/LkDB/index.php</t>
  </si>
  <si>
    <t> AN 281.153 </t>
  </si>
  <si>
    <t>P </t>
  </si>
  <si>
    <t> 27.01.1932 20:35 </t>
  </si>
  <si>
    <t> 0.120 </t>
  </si>
  <si>
    <t> R.Kippenhahn </t>
  </si>
  <si>
    <t> 25.01.1933 20:52 </t>
  </si>
  <si>
    <t> 0.145 </t>
  </si>
  <si>
    <t> 22.11.1933 00:54 </t>
  </si>
  <si>
    <t> 0.123 </t>
  </si>
  <si>
    <t> IODE 4.2.254 </t>
  </si>
  <si>
    <t> 16.02.1944 16:19 </t>
  </si>
  <si>
    <t> 0.09 </t>
  </si>
  <si>
    <t> W.Zessewitsch </t>
  </si>
  <si>
    <t> 17.02.1944 15:50 </t>
  </si>
  <si>
    <t> 0.07 </t>
  </si>
  <si>
    <t> 22.02.1944 15:50 </t>
  </si>
  <si>
    <t> 29.02.1944 16:04 </t>
  </si>
  <si>
    <t> 0.08 </t>
  </si>
  <si>
    <t> 07.03.1944 16:19 </t>
  </si>
  <si>
    <t> 08.03.1944 16:19 </t>
  </si>
  <si>
    <t> 12.03.1944 16:33 </t>
  </si>
  <si>
    <t> 0.10 </t>
  </si>
  <si>
    <t> MVS 6.126 </t>
  </si>
  <si>
    <t>pg </t>
  </si>
  <si>
    <t> 22.01.1958 19:37 </t>
  </si>
  <si>
    <t> -0.002 </t>
  </si>
  <si>
    <t> E.Splittgerber </t>
  </si>
  <si>
    <t> MHAR 20.8 </t>
  </si>
  <si>
    <t> 27.11.1959 00:34 </t>
  </si>
  <si>
    <t> 0.027 </t>
  </si>
  <si>
    <t> T.Berthold </t>
  </si>
  <si>
    <t> 01.03.1967 21:40 </t>
  </si>
  <si>
    <t> -0.005 </t>
  </si>
  <si>
    <t> 14.01.1972 20:00 </t>
  </si>
  <si>
    <t> -0.015 </t>
  </si>
  <si>
    <t> 23.03.1973 19:46 </t>
  </si>
  <si>
    <t> -0.010 </t>
  </si>
  <si>
    <t> 09.12.1975 23:44 </t>
  </si>
  <si>
    <t> -0.012 </t>
  </si>
  <si>
    <t> GEOS 8 </t>
  </si>
  <si>
    <t> 23.01.1977 23:41 </t>
  </si>
  <si>
    <t> -0.000 </t>
  </si>
  <si>
    <t> A.Figer </t>
  </si>
  <si>
    <t> 27.01.1977 19:00 </t>
  </si>
  <si>
    <t> 0.005 </t>
  </si>
  <si>
    <t> 27.01.1977 23:47 </t>
  </si>
  <si>
    <t> 0.004 </t>
  </si>
  <si>
    <t> 29.01.1977 23:09 </t>
  </si>
  <si>
    <t> -0.022 </t>
  </si>
  <si>
    <t> 30.01.1977 23:24 </t>
  </si>
  <si>
    <t> 31.01.1977 18:44 </t>
  </si>
  <si>
    <t> -0.006 </t>
  </si>
  <si>
    <t> 28.02.1977 18:57 </t>
  </si>
  <si>
    <t> 11.09.1977 04:19 </t>
  </si>
  <si>
    <t> 0.001 </t>
  </si>
  <si>
    <t> 03.12.1977 23:36 </t>
  </si>
  <si>
    <t> 0.008 </t>
  </si>
  <si>
    <t> 04.12.1977 23:13 </t>
  </si>
  <si>
    <t> -0.008 </t>
  </si>
  <si>
    <t> 17.12.1977 23:58 </t>
  </si>
  <si>
    <t> 0.023 </t>
  </si>
  <si>
    <t> 18.12.1977 23:41 </t>
  </si>
  <si>
    <t> 0.011 </t>
  </si>
  <si>
    <t> 03.01.1978 23:28 </t>
  </si>
  <si>
    <t> 0.003 </t>
  </si>
  <si>
    <t> 26.01.1978 18:31 </t>
  </si>
  <si>
    <t> -0.003 </t>
  </si>
  <si>
    <t> 26.01.1978 23:19 </t>
  </si>
  <si>
    <t> 28.01.1978 23:34 </t>
  </si>
  <si>
    <t> 0.007 </t>
  </si>
  <si>
    <t> 28.02.1978 18:50 </t>
  </si>
  <si>
    <t> 05.03.1978 18:51 </t>
  </si>
  <si>
    <t> 0.013 </t>
  </si>
  <si>
    <t> 06.03.1978 18:43 </t>
  </si>
  <si>
    <t> 07.03.1978 18:38 </t>
  </si>
  <si>
    <t> 20.11.1978 22:58 </t>
  </si>
  <si>
    <t> 06.01.1979 22:46 </t>
  </si>
  <si>
    <t> -0.014 </t>
  </si>
  <si>
    <t> 13.01.1979 18:11 </t>
  </si>
  <si>
    <t> 13.01.1979 22:48 </t>
  </si>
  <si>
    <t> -0.013 </t>
  </si>
  <si>
    <t> 28.12.1979 22:35 </t>
  </si>
  <si>
    <t> 02.01.1980 22:29 </t>
  </si>
  <si>
    <t> 28.01.1980 22:45 </t>
  </si>
  <si>
    <t> 10.02.1980 22:45 </t>
  </si>
  <si>
    <t> 18.02.1980 22:23 </t>
  </si>
  <si>
    <t> -0.016 </t>
  </si>
  <si>
    <t> 10.10.1980 03:24 </t>
  </si>
  <si>
    <t> 0.000 </t>
  </si>
  <si>
    <t> 07.12.1980 22:42 </t>
  </si>
  <si>
    <t> 0.006 </t>
  </si>
  <si>
    <t> 25.12.1980 22:45 </t>
  </si>
  <si>
    <t> 0.009 </t>
  </si>
  <si>
    <t> 11.01.1981 22:23 </t>
  </si>
  <si>
    <t> 15.01.1981 22:09 </t>
  </si>
  <si>
    <t> 25.01.1981 22:43 </t>
  </si>
  <si>
    <t> 28.01.1981 22:46 </t>
  </si>
  <si>
    <t> 30.01.1981 22:37 </t>
  </si>
  <si>
    <t> 31.01.1981 22:27 </t>
  </si>
  <si>
    <t> 01.02.1981 22:22 </t>
  </si>
  <si>
    <t> 14.02.1981 22:42 </t>
  </si>
  <si>
    <t> 19.12.1981 22:30 </t>
  </si>
  <si>
    <t> 12.01.1982 22:14 </t>
  </si>
  <si>
    <t> 16.01.1982 22:07 </t>
  </si>
  <si>
    <t> -0.004 </t>
  </si>
  <si>
    <t> 21.02.1982 21:57 </t>
  </si>
  <si>
    <t> 21.02.1982 22:14 </t>
  </si>
  <si>
    <t> 0.002 </t>
  </si>
  <si>
    <t> 13.03.1982 22:10 </t>
  </si>
  <si>
    <t>IBVS 2566 </t>
  </si>
  <si>
    <t> 05.12.1983 02:21 </t>
  </si>
  <si>
    <t>?</t>
  </si>
  <si>
    <t> Le Borgne et al. </t>
  </si>
  <si>
    <t> 06.12.1983 02:21 </t>
  </si>
  <si>
    <t> 07.12.1983 21:33 </t>
  </si>
  <si>
    <t> VSSC 60.22 </t>
  </si>
  <si>
    <t> 12.12.1983 21:53 </t>
  </si>
  <si>
    <t> T.Brelstaff </t>
  </si>
  <si>
    <t> VSSC 64.24 </t>
  </si>
  <si>
    <t> 17.02.1985 21:04 </t>
  </si>
  <si>
    <t> 11.03.1985 20:55 </t>
  </si>
  <si>
    <t> BBS 85 </t>
  </si>
  <si>
    <t> 30.12.1986 20:42 </t>
  </si>
  <si>
    <t> A.Maraziti </t>
  </si>
  <si>
    <t> 03.01.1987 20:48 </t>
  </si>
  <si>
    <t> BBS 84 </t>
  </si>
  <si>
    <t> 08.01.1987 20:31 </t>
  </si>
  <si>
    <t> A.Paschke </t>
  </si>
  <si>
    <t> 25.01.1987 20:52 </t>
  </si>
  <si>
    <t> BBS 86 </t>
  </si>
  <si>
    <t> 17.11.1987 01:13 </t>
  </si>
  <si>
    <t> H.Peter </t>
  </si>
  <si>
    <t> 27.12.1987 20:18 </t>
  </si>
  <si>
    <t> -0.007 </t>
  </si>
  <si>
    <t> BBS 87 </t>
  </si>
  <si>
    <t> 09.01.1988 20:52 </t>
  </si>
  <si>
    <t> 0.017 </t>
  </si>
  <si>
    <t> 14.02.1988 20:19 </t>
  </si>
  <si>
    <t> 20.02.1988 20:26 </t>
  </si>
  <si>
    <t> BBS 88 </t>
  </si>
  <si>
    <t> 09.03.1988 20:08 </t>
  </si>
  <si>
    <t> 12.03.1988 19:49 </t>
  </si>
  <si>
    <t> -0.025 </t>
  </si>
  <si>
    <t> BBS 91 </t>
  </si>
  <si>
    <t> 02.01.1989 00:31 </t>
  </si>
  <si>
    <t> -0.019 </t>
  </si>
  <si>
    <t> 13.01.1989 19:36 </t>
  </si>
  <si>
    <t> -0.024 </t>
  </si>
  <si>
    <t> 27.01.1989 19:58 </t>
  </si>
  <si>
    <t> BBS 129 </t>
  </si>
  <si>
    <t> 02.02.1989 19:49 </t>
  </si>
  <si>
    <t> M.Martignoni </t>
  </si>
  <si>
    <t> 01.03.1989 19:35 </t>
  </si>
  <si>
    <t> -0.023 </t>
  </si>
  <si>
    <t> BBS 113 </t>
  </si>
  <si>
    <t> 16.01.1990 20:03 </t>
  </si>
  <si>
    <t> BBS 94 </t>
  </si>
  <si>
    <t> 20.01.1990 19:19 </t>
  </si>
  <si>
    <t> 01.02.1990 19:45 </t>
  </si>
  <si>
    <t> 28.02.1990 19:32 </t>
  </si>
  <si>
    <t> 07.03.1990 19:30 </t>
  </si>
  <si>
    <t> 18.03.1990 19:45 </t>
  </si>
  <si>
    <t> BBS 98 </t>
  </si>
  <si>
    <t> 13.01.1991 19:23 </t>
  </si>
  <si>
    <t> O.Walas </t>
  </si>
  <si>
    <t> 14.01.1991 00:05 </t>
  </si>
  <si>
    <t> BBS 97 </t>
  </si>
  <si>
    <t> 02.02.1991 18:57 </t>
  </si>
  <si>
    <t> 13.03.1991 19:17 </t>
  </si>
  <si>
    <t> BBS 100 </t>
  </si>
  <si>
    <t> 29.01.1992 19:04 </t>
  </si>
  <si>
    <t> BBS 101 </t>
  </si>
  <si>
    <t> 07.03.1992 18:57 </t>
  </si>
  <si>
    <t> BBS 103 </t>
  </si>
  <si>
    <t> 17.01.1993 18:41 </t>
  </si>
  <si>
    <t> BBS 107 </t>
  </si>
  <si>
    <t> 11.02.1994 23:11 </t>
  </si>
  <si>
    <t> BBS 118 </t>
  </si>
  <si>
    <t> 30.01.1997 21:28 </t>
  </si>
  <si>
    <t> -0.047 </t>
  </si>
  <si>
    <t>BAVM 118 </t>
  </si>
  <si>
    <t> 30.12.1998 20:45 </t>
  </si>
  <si>
    <t> -0.0540 </t>
  </si>
  <si>
    <t>-I</t>
  </si>
  <si>
    <t> W.Kleikamp </t>
  </si>
  <si>
    <t> BRNO 32 </t>
  </si>
  <si>
    <t> 27.02.2000 20:08 </t>
  </si>
  <si>
    <t> -0.0652 </t>
  </si>
  <si>
    <t> O.Plecha </t>
  </si>
  <si>
    <t> 28.02.2000 20:31 </t>
  </si>
  <si>
    <t> -0.0494 </t>
  </si>
  <si>
    <t>BAVM 152 </t>
  </si>
  <si>
    <t> 13.02.2001 19:56 </t>
  </si>
  <si>
    <t> -0.0616 </t>
  </si>
  <si>
    <t> 24.02.2001 20:00 </t>
  </si>
  <si>
    <t> -0.0586 </t>
  </si>
  <si>
    <t> G.Maintz </t>
  </si>
  <si>
    <t> BBS 124 </t>
  </si>
  <si>
    <t> 26.02.2001 19:56 </t>
  </si>
  <si>
    <t> -0.061 </t>
  </si>
  <si>
    <t> R.Diethelm </t>
  </si>
  <si>
    <t>IBVS 5583 </t>
  </si>
  <si>
    <t> 31.10.2001 00:29 </t>
  </si>
  <si>
    <t> -0.0638 </t>
  </si>
  <si>
    <t> M.Zejda </t>
  </si>
  <si>
    <t> BBS 127 </t>
  </si>
  <si>
    <t> 04.02.2002 19:37 </t>
  </si>
  <si>
    <t> -0.0628 </t>
  </si>
  <si>
    <t> E.Blättler </t>
  </si>
  <si>
    <t>IBVS 5616 </t>
  </si>
  <si>
    <t> 26.03.2003 19:26 </t>
  </si>
  <si>
    <t> -0.0567 </t>
  </si>
  <si>
    <t> V.Bakis et al. </t>
  </si>
  <si>
    <t>IBVS 5592 </t>
  </si>
  <si>
    <t> 08.10.2003 23:51 </t>
  </si>
  <si>
    <t> -0.0660 </t>
  </si>
  <si>
    <t> T.Krajci </t>
  </si>
  <si>
    <t>IBVS 5493 </t>
  </si>
  <si>
    <t> 06.11.2003 09:26 </t>
  </si>
  <si>
    <t> R.Nelson </t>
  </si>
  <si>
    <t>IBVS 5676 </t>
  </si>
  <si>
    <t> 12.11.2003 23:51 </t>
  </si>
  <si>
    <t> L.Kotková &amp; M.Wolf </t>
  </si>
  <si>
    <t>IBVS 5694 </t>
  </si>
  <si>
    <t> 13.11.2003 19:03 </t>
  </si>
  <si>
    <t> C.-H.Kim et al. </t>
  </si>
  <si>
    <t>IBVS 5554 </t>
  </si>
  <si>
    <t> 21.12.2003 04:28 </t>
  </si>
  <si>
    <t> -0.0710 </t>
  </si>
  <si>
    <t> K.N.Byboth et al. </t>
  </si>
  <si>
    <t> 22.12.2003 04:28 </t>
  </si>
  <si>
    <t> -0.0715 </t>
  </si>
  <si>
    <t> 22.12.2003 09:16 </t>
  </si>
  <si>
    <t> -0.0712 </t>
  </si>
  <si>
    <t> K.N. Byboth et al. </t>
  </si>
  <si>
    <t> 23.01.2004 18:58 </t>
  </si>
  <si>
    <t>BAVM 173 </t>
  </si>
  <si>
    <t> 23.10.2004 23:32 </t>
  </si>
  <si>
    <t> -0.0666 </t>
  </si>
  <si>
    <t>o</t>
  </si>
  <si>
    <t> Moschner &amp; Frank </t>
  </si>
  <si>
    <t>IBVS 5707 </t>
  </si>
  <si>
    <t> 04.02.2006 18:25 </t>
  </si>
  <si>
    <t> S.Dogru et al. </t>
  </si>
  <si>
    <t>OEJV 0074 </t>
  </si>
  <si>
    <t> 27.12.2006 22:59 </t>
  </si>
  <si>
    <t> -0.06273 </t>
  </si>
  <si>
    <t> R.Ehrenberger </t>
  </si>
  <si>
    <t>BAVM 186 </t>
  </si>
  <si>
    <t> 13.01.2007 22:58 </t>
  </si>
  <si>
    <t> -0.0629 </t>
  </si>
  <si>
    <t> F.Agerer </t>
  </si>
  <si>
    <t>IBVS 5795 </t>
  </si>
  <si>
    <t> 16.01.2007 18:10 </t>
  </si>
  <si>
    <t> -0.0631 </t>
  </si>
  <si>
    <t>JAAVSO 36(2);171 </t>
  </si>
  <si>
    <t> 30.01.2008 03:31 </t>
  </si>
  <si>
    <t> -0.0607 </t>
  </si>
  <si>
    <t>ns</t>
  </si>
  <si>
    <t> R.Poklar </t>
  </si>
  <si>
    <t>IBVS 5898 </t>
  </si>
  <si>
    <t> 09.02.2008 17:55 </t>
  </si>
  <si>
    <t> -0.0605 </t>
  </si>
  <si>
    <t> S.Parimucha et al. </t>
  </si>
  <si>
    <t> 10.02.2008 17:54 </t>
  </si>
  <si>
    <t> -0.0609 </t>
  </si>
  <si>
    <t>JAAVSO 36(2);186 </t>
  </si>
  <si>
    <t> 06.03.2008 03:30 </t>
  </si>
  <si>
    <t> -0.060 </t>
  </si>
  <si>
    <t> J.Bialozynski </t>
  </si>
  <si>
    <t>IBVS 5871 </t>
  </si>
  <si>
    <t> 24.11.2008 08:07 </t>
  </si>
  <si>
    <t> -0.0591 </t>
  </si>
  <si>
    <t>BAVM 209 </t>
  </si>
  <si>
    <t> 10.01.2009 22:29 </t>
  </si>
  <si>
    <t> -0.0587 </t>
  </si>
  <si>
    <t>IBVS 5894 </t>
  </si>
  <si>
    <t> 03.02.2009 03:11 </t>
  </si>
  <si>
    <t> -0.0623 </t>
  </si>
  <si>
    <t>JAAVSO 37(1);44 </t>
  </si>
  <si>
    <t> 15.02.2009 03:11 </t>
  </si>
  <si>
    <t> -0.0614 </t>
  </si>
  <si>
    <t> G.Samolyk </t>
  </si>
  <si>
    <t> JAAVSO 38;85 </t>
  </si>
  <si>
    <t> 01.03.2009 03:16 </t>
  </si>
  <si>
    <t> -0.0578 </t>
  </si>
  <si>
    <t> H.Gerner </t>
  </si>
  <si>
    <t> 22.03.2009 03:13 </t>
  </si>
  <si>
    <t> -0.0593 </t>
  </si>
  <si>
    <t> JAAVSO 38;120 </t>
  </si>
  <si>
    <t> 01.11.2009 07:51 </t>
  </si>
  <si>
    <t> 12.11.2009 07:57 </t>
  </si>
  <si>
    <t> -0.0541 </t>
  </si>
  <si>
    <t> 19.11.2009 07:52 </t>
  </si>
  <si>
    <t> -0.0576 </t>
  </si>
  <si>
    <t> K.Menzies </t>
  </si>
  <si>
    <t> 14.01.2010 03:02 </t>
  </si>
  <si>
    <t> -0.0570 </t>
  </si>
  <si>
    <t> JAAVSO 39;94 </t>
  </si>
  <si>
    <t> 02.03.2010 03:00 </t>
  </si>
  <si>
    <t> 06.03.2010 03:00 </t>
  </si>
  <si>
    <t> C.Hesseltine </t>
  </si>
  <si>
    <t>BAVM 220 </t>
  </si>
  <si>
    <t> 12.10.2010 02:50 </t>
  </si>
  <si>
    <t> -0.0560 </t>
  </si>
  <si>
    <t> W.Moschner &amp; P.Frank </t>
  </si>
  <si>
    <t>IBVS 5992 </t>
  </si>
  <si>
    <t> 21.01.2011 02:50 </t>
  </si>
  <si>
    <t> -0.0527 </t>
  </si>
  <si>
    <t> JAAVSO 39;177 </t>
  </si>
  <si>
    <t> 10.02.2011 02:47 </t>
  </si>
  <si>
    <t> -0.0544 </t>
  </si>
  <si>
    <t> 11.03.2011 02:45 </t>
  </si>
  <si>
    <t> -0.0542 </t>
  </si>
  <si>
    <t> 16.01.1999 11:12 </t>
  </si>
  <si>
    <t> -0.051 </t>
  </si>
  <si>
    <t> K.Nagai </t>
  </si>
  <si>
    <t> 17.01.1999 11:08 </t>
  </si>
  <si>
    <t> -0.054 </t>
  </si>
  <si>
    <t> 11.01.2000 01:12 </t>
  </si>
  <si>
    <t> -0.056 </t>
  </si>
  <si>
    <t> S.Cook </t>
  </si>
  <si>
    <t> 09.02.2002 10:03 </t>
  </si>
  <si>
    <t> -0.062 </t>
  </si>
  <si>
    <t> 11.01.2005 04:20 </t>
  </si>
  <si>
    <t> -0.064 </t>
  </si>
  <si>
    <t> 23.12.2006 23:03 </t>
  </si>
  <si>
    <t> S.Mandelli </t>
  </si>
  <si>
    <t> 27.01.2007 23:00 </t>
  </si>
  <si>
    <t> 03.02.2007 23:02 </t>
  </si>
  <si>
    <t> 26.02.2011 02:35 </t>
  </si>
  <si>
    <t> C.Stephan </t>
  </si>
  <si>
    <t> 21.01.2012 02:35 </t>
  </si>
  <si>
    <t> 19.12.1984 21:02 </t>
  </si>
  <si>
    <t> -0.0139 </t>
  </si>
  <si>
    <t> El-Bassuny Alawi </t>
  </si>
  <si>
    <t> 20.12.1984 21:12 </t>
  </si>
  <si>
    <t> -0.0065 </t>
  </si>
  <si>
    <t> 13.10.1985 01:45 </t>
  </si>
  <si>
    <t> -0.0073 </t>
  </si>
  <si>
    <t> 14.10.1985 01:48 </t>
  </si>
  <si>
    <t> -0.0053 </t>
  </si>
  <si>
    <t> 15.10.1985 01:50 </t>
  </si>
  <si>
    <t> -0.0033 </t>
  </si>
  <si>
    <t> 09.10.1986 01:11 </t>
  </si>
  <si>
    <t> -0.0183 </t>
  </si>
  <si>
    <t> 10.10.1986 01:24 </t>
  </si>
  <si>
    <t> -0.0096 </t>
  </si>
  <si>
    <t> 11.10.1986 01:24 </t>
  </si>
  <si>
    <t> -0.0097 </t>
  </si>
  <si>
    <t> 12.10.1986 01:24 </t>
  </si>
  <si>
    <t> -0.0094 </t>
  </si>
  <si>
    <t> 01.11.1986 01:21 </t>
  </si>
  <si>
    <t> -0.0111 </t>
  </si>
  <si>
    <t> 24.01.2001 15:11 </t>
  </si>
  <si>
    <t> -0.0603 </t>
  </si>
  <si>
    <t> S.Kiyota </t>
  </si>
  <si>
    <t> 07.11.2001 05:16 </t>
  </si>
  <si>
    <t> -0.0641 </t>
  </si>
  <si>
    <t> S.Dvorak </t>
  </si>
  <si>
    <t> 16.11.2001 14:55 </t>
  </si>
  <si>
    <t> Kiyota </t>
  </si>
  <si>
    <t> 24.11.2001 14:55 </t>
  </si>
  <si>
    <t> -0.0613 </t>
  </si>
  <si>
    <t> Nagai </t>
  </si>
  <si>
    <t> 17.01.2002 00:25 </t>
  </si>
  <si>
    <t> -0.0637 </t>
  </si>
  <si>
    <t> 25.01.2002 00:24 </t>
  </si>
  <si>
    <t> -0.0639 </t>
  </si>
  <si>
    <t> 28.10.2002 09:45 </t>
  </si>
  <si>
    <t> -0.0650 </t>
  </si>
  <si>
    <t> 02.01.2003 14:32 </t>
  </si>
  <si>
    <t> -0.0634 </t>
  </si>
  <si>
    <t> H.Maehara </t>
  </si>
  <si>
    <t> 22.11.2003 09:27 </t>
  </si>
  <si>
    <t> -0.0645 </t>
  </si>
  <si>
    <t> 14.12.2003 14:14 </t>
  </si>
  <si>
    <t> -0.0649 </t>
  </si>
  <si>
    <t> 21.12.2003 14:11 </t>
  </si>
  <si>
    <t> -0.0664 </t>
  </si>
  <si>
    <t> 27.12.2003 14:12 </t>
  </si>
  <si>
    <t> -0.0656 </t>
  </si>
  <si>
    <t> 29.12.2003 14:13 </t>
  </si>
  <si>
    <t> 21.11.2004 18:45 </t>
  </si>
  <si>
    <t> -0.0648 </t>
  </si>
  <si>
    <t> Nakajima </t>
  </si>
  <si>
    <t> 24.12.2004 04:19 </t>
  </si>
  <si>
    <t> 08.12.2005 13:43 </t>
  </si>
  <si>
    <t> 10.01.2006 04:01 </t>
  </si>
  <si>
    <t> -0.0647 </t>
  </si>
  <si>
    <t> 08.11.2006 18:15 </t>
  </si>
  <si>
    <t> K.Nagai et al. </t>
  </si>
  <si>
    <t> 19.12.2006 13:29 </t>
  </si>
  <si>
    <t> -0.0588 </t>
  </si>
  <si>
    <t> 24.12.2006 23:02 </t>
  </si>
  <si>
    <t> -0.0610 </t>
  </si>
  <si>
    <t> 03.01.2007 03:50 </t>
  </si>
  <si>
    <t> -0.0608 </t>
  </si>
  <si>
    <t> 15.01.2007 22:56 </t>
  </si>
  <si>
    <t> 06.03.2007 03:46 </t>
  </si>
  <si>
    <t> -0.0615 </t>
  </si>
  <si>
    <t> 16.03.2007 03:46 </t>
  </si>
  <si>
    <t> 18.03.2007 03:45 </t>
  </si>
  <si>
    <t> 20.03.2007 03:45 </t>
  </si>
  <si>
    <t> 06.02.2008 13:07 </t>
  </si>
  <si>
    <t> -0.0604 </t>
  </si>
  <si>
    <t> K.Nakajima </t>
  </si>
  <si>
    <t> 01.03.2008 22:39 </t>
  </si>
  <si>
    <t> -0.0622 </t>
  </si>
  <si>
    <t> 14.12.2008 12:45 </t>
  </si>
  <si>
    <t>Rc</t>
  </si>
  <si>
    <t> 15.12.2008 13:04 </t>
  </si>
  <si>
    <t> -0.0520 </t>
  </si>
  <si>
    <t> 25.12.2008 12:57 </t>
  </si>
  <si>
    <t> -0.0565 </t>
  </si>
  <si>
    <t> 03.01.2010 22:12 </t>
  </si>
  <si>
    <t> -0.0583 </t>
  </si>
  <si>
    <t> L.Šmelcer </t>
  </si>
  <si>
    <t> 03.01.2010 22:13 </t>
  </si>
  <si>
    <t> -0.0582 </t>
  </si>
  <si>
    <t> 24.01.2010 12:41 </t>
  </si>
  <si>
    <t> 26.01.2010 12:37 </t>
  </si>
  <si>
    <t> -0.0571 </t>
  </si>
  <si>
    <t> 20.12.2010 12:24 </t>
  </si>
  <si>
    <t> -0.0552 </t>
  </si>
  <si>
    <t> K.Shiokawa </t>
  </si>
  <si>
    <t> 31.10.2011 17:00 </t>
  </si>
  <si>
    <t> -0.0530 </t>
  </si>
  <si>
    <t> H.Itoh </t>
  </si>
  <si>
    <t> 05.01.2012 12:03 </t>
  </si>
  <si>
    <t> 11.01.2012 02:32 </t>
  </si>
  <si>
    <t> -0.0535 </t>
  </si>
  <si>
    <t> N.Simmons </t>
  </si>
  <si>
    <t> 13.01.2012 12:07 </t>
  </si>
  <si>
    <t> -0.0539 </t>
  </si>
  <si>
    <t> 05.02.2012 02:33 </t>
  </si>
  <si>
    <t> -0.0517 </t>
  </si>
  <si>
    <t> 03.10.2012 02:24 </t>
  </si>
  <si>
    <t> -0.0503 </t>
  </si>
  <si>
    <t> 08.01.2013 11:54 </t>
  </si>
  <si>
    <t> -0.0510 </t>
  </si>
  <si>
    <t> -0.0508 </t>
  </si>
  <si>
    <t> 09.01.2013 11:55 </t>
  </si>
  <si>
    <t> -0.0502 </t>
  </si>
  <si>
    <t> 17.02.2013 02:16 </t>
  </si>
  <si>
    <t> 17.02.2013 02:17 </t>
  </si>
  <si>
    <t> 04.03.2013 02:15 </t>
  </si>
  <si>
    <t> -0.0509 </t>
  </si>
  <si>
    <t> 15.11.2013 16:29 </t>
  </si>
  <si>
    <t> -0.0492 </t>
  </si>
  <si>
    <t> 29.12.2006 23:00 </t>
  </si>
  <si>
    <t> -0.06242 </t>
  </si>
  <si>
    <t> P.Zasche et al. </t>
  </si>
  <si>
    <t> 01.01.2007 23:00 </t>
  </si>
  <si>
    <t> -0.06179 </t>
  </si>
  <si>
    <t> 08.01.2007 23:01 </t>
  </si>
  <si>
    <t> -0.06118 </t>
  </si>
  <si>
    <t> 09.03.2008 17:53 </t>
  </si>
  <si>
    <t> -0.06055 </t>
  </si>
  <si>
    <t>V;R</t>
  </si>
  <si>
    <t> 30.01.2012 21:47 </t>
  </si>
  <si>
    <t> -0.05070 </t>
  </si>
  <si>
    <t>O-C Gateway</t>
  </si>
  <si>
    <t>http://var.astro.cz/ocgate/ocgate.php?star=FZ+Ori&amp;submit=Submit&amp;lang=en</t>
  </si>
  <si>
    <t>Pribulla</t>
  </si>
  <si>
    <t>Newton</t>
  </si>
  <si>
    <t>BV</t>
  </si>
  <si>
    <t>Samolyk</t>
  </si>
  <si>
    <t>Dogru</t>
  </si>
  <si>
    <t>BVR</t>
  </si>
  <si>
    <t>I,5707,,,,</t>
  </si>
  <si>
    <t>Poklar</t>
  </si>
  <si>
    <t>Moschner</t>
  </si>
  <si>
    <t>Wolfg</t>
  </si>
  <si>
    <t>Bialozynski</t>
  </si>
  <si>
    <t>Gerner</t>
  </si>
  <si>
    <t>Hesseltine</t>
  </si>
  <si>
    <t>A,0130,,,,</t>
  </si>
  <si>
    <t>I,5795,,,,30cm+ST237</t>
  </si>
  <si>
    <t>Diethelm</t>
  </si>
  <si>
    <t>Roger</t>
  </si>
  <si>
    <t>Franz</t>
  </si>
  <si>
    <t>Cook</t>
  </si>
  <si>
    <t>Mandelli</t>
  </si>
  <si>
    <t>Valentini</t>
  </si>
  <si>
    <t>Nakajima</t>
  </si>
  <si>
    <t>Kazuhir</t>
  </si>
  <si>
    <t>Kazuo</t>
  </si>
  <si>
    <t>Shiokawa</t>
  </si>
  <si>
    <t>Kazuhik</t>
  </si>
  <si>
    <t>Itoh</t>
  </si>
  <si>
    <t>Hiroshi</t>
  </si>
  <si>
    <t>Anton</t>
  </si>
  <si>
    <t>Simmons</t>
  </si>
  <si>
    <t>42,</t>
  </si>
  <si>
    <t>Stephan</t>
  </si>
  <si>
    <t>Chris</t>
  </si>
  <si>
    <t>Kippenhahn</t>
  </si>
  <si>
    <t>281.153,</t>
  </si>
  <si>
    <t>Zessewitsch</t>
  </si>
  <si>
    <t>,,D,Lich,IODE</t>
  </si>
  <si>
    <t>4.2.254,</t>
  </si>
  <si>
    <t>6.126,</t>
  </si>
  <si>
    <t>Thomas</t>
  </si>
  <si>
    <t>20.8,</t>
  </si>
  <si>
    <t>Figer</t>
  </si>
  <si>
    <t>Alain</t>
  </si>
  <si>
    <t>0,GCVS,0,GCVS,,</t>
  </si>
  <si>
    <t>Le</t>
  </si>
  <si>
    <t>Borgne</t>
  </si>
  <si>
    <t>I,2566,H,0000,,</t>
  </si>
  <si>
    <t>Brelstaff</t>
  </si>
  <si>
    <t>El-Bassuny</t>
  </si>
  <si>
    <t>Alawi</t>
  </si>
  <si>
    <t>207.171,</t>
  </si>
  <si>
    <t>Maraziti</t>
  </si>
  <si>
    <t>Peter</t>
  </si>
  <si>
    <t>Max</t>
  </si>
  <si>
    <t>Walas</t>
  </si>
  <si>
    <t>Kleikamp</t>
  </si>
  <si>
    <t>Wilhelm</t>
  </si>
  <si>
    <t>Kazuhiro</t>
  </si>
  <si>
    <t>Kyiota</t>
  </si>
  <si>
    <t>Seichiiro</t>
  </si>
  <si>
    <t>Maintz</t>
  </si>
  <si>
    <t>Gisela</t>
  </si>
  <si>
    <t>Zejda</t>
  </si>
  <si>
    <t>Milos</t>
  </si>
  <si>
    <t>Dvorak</t>
  </si>
  <si>
    <t>Kiyota</t>
  </si>
  <si>
    <t>Blaettler</t>
  </si>
  <si>
    <t>Ernst</t>
  </si>
  <si>
    <t>Maehara</t>
  </si>
  <si>
    <t>Bakis</t>
  </si>
  <si>
    <t>Volkan</t>
  </si>
  <si>
    <t>Krajci</t>
  </si>
  <si>
    <t>Robert</t>
  </si>
  <si>
    <t>Kotkova</t>
  </si>
  <si>
    <t>Lenka</t>
  </si>
  <si>
    <t>Kim</t>
  </si>
  <si>
    <t>Chun-Hwey</t>
  </si>
  <si>
    <t>Petr</t>
  </si>
  <si>
    <t>of</t>
  </si>
  <si>
    <t>Sky</t>
  </si>
  <si>
    <t>Pejcha</t>
  </si>
  <si>
    <t>CCDR</t>
  </si>
  <si>
    <t>L.</t>
  </si>
  <si>
    <t>JAVSO 49, 108</t>
  </si>
  <si>
    <t>JAVSO 49, 256</t>
  </si>
  <si>
    <t>JAVSO 49, 106</t>
  </si>
  <si>
    <t>JAVSO, 48, 87</t>
  </si>
  <si>
    <t>JAVSO, 48, 256</t>
  </si>
  <si>
    <t>JAVSO, 49, 108</t>
  </si>
  <si>
    <t>JAVSO, 49, 265</t>
  </si>
  <si>
    <t>VSB, 91</t>
  </si>
  <si>
    <t>JAVSO, 50, 133</t>
  </si>
  <si>
    <t>JAAVSO, 50, 255</t>
  </si>
  <si>
    <t>JAAVSO 51, 2023</t>
  </si>
  <si>
    <t>JAAVSO 51, 134</t>
  </si>
  <si>
    <t>VSB, 108</t>
  </si>
  <si>
    <t>JAAVSO52#1</t>
  </si>
  <si>
    <t xml:space="preserve">Mag </t>
  </si>
  <si>
    <t>Next ToM-P</t>
  </si>
  <si>
    <t>Next ToM-S</t>
  </si>
  <si>
    <t>10.70-11.30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</si>
</sst>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m/d/yyyy\ h:mm"/>
    <numFmt numFmtId="166" formatCode="m/d/yyyy"/>
    <numFmt numFmtId="167" formatCode="0.0000"/>
    <numFmt numFmtId="168" formatCode="mm/dd/yy\ hh:mm\ AM/PM"/>
    <numFmt numFmtId="169" formatCode="0.000E+00"/>
    <numFmt numFmtId="170" formatCode="0.E+00"/>
    <numFmt numFmtId="171" formatCode="0.0%"/>
    <numFmt numFmtId="172" formatCode="dd/mm/yyyy"/>
    <numFmt numFmtId="173" formatCode="0.00000"/>
    <numFmt numFmtId="174" formatCode="dd/mm/yyyy\ h:mm"/>
  </numFmts>
  <fonts count="3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30"/>
      <name val="Arial"/>
      <family val="2"/>
    </font>
    <font>
      <sz val="10"/>
      <color indexed="16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vertAlign val="superscript"/>
      <sz val="10"/>
      <name val="Arial"/>
      <family val="2"/>
    </font>
    <font>
      <i/>
      <sz val="10"/>
      <color indexed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30" fillId="0" borderId="0" applyFill="0" applyBorder="0" applyProtection="0">
      <alignment vertical="top"/>
    </xf>
    <xf numFmtId="164" fontId="30" fillId="0" borderId="0" applyFill="0" applyBorder="0" applyProtection="0">
      <alignment vertical="top"/>
    </xf>
    <xf numFmtId="0" fontId="30" fillId="0" borderId="0" applyFill="0" applyBorder="0" applyProtection="0">
      <alignment vertical="top"/>
    </xf>
    <xf numFmtId="2" fontId="30" fillId="0" borderId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30" fillId="0" borderId="0"/>
    <xf numFmtId="0" fontId="1" fillId="0" borderId="0"/>
    <xf numFmtId="0" fontId="30" fillId="0" borderId="0"/>
  </cellStyleXfs>
  <cellXfs count="21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left"/>
    </xf>
    <xf numFmtId="0" fontId="7" fillId="2" borderId="0" xfId="0" applyFont="1" applyFill="1" applyAlignment="1"/>
    <xf numFmtId="166" fontId="0" fillId="0" borderId="0" xfId="0" applyNumberForma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13" fillId="0" borderId="4" xfId="0" applyFont="1" applyBorder="1" applyAlignment="1">
      <alignment horizontal="center"/>
    </xf>
    <xf numFmtId="0" fontId="7" fillId="3" borderId="0" xfId="0" applyFont="1" applyFill="1" applyAlignment="1"/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center"/>
    </xf>
    <xf numFmtId="0" fontId="9" fillId="0" borderId="0" xfId="7" applyFont="1"/>
    <xf numFmtId="0" fontId="9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9" fillId="0" borderId="0" xfId="7" applyFont="1" applyAlignment="1">
      <alignment horizontal="left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0" fontId="15" fillId="0" borderId="0" xfId="8" applyFont="1"/>
    <xf numFmtId="0" fontId="15" fillId="0" borderId="0" xfId="8" applyFont="1" applyAlignment="1">
      <alignment horizontal="center"/>
    </xf>
    <xf numFmtId="167" fontId="15" fillId="0" borderId="0" xfId="8" applyNumberFormat="1" applyFont="1" applyAlignment="1">
      <alignment horizontal="left" vertical="top"/>
    </xf>
    <xf numFmtId="0" fontId="15" fillId="0" borderId="0" xfId="8" applyFont="1" applyAlignment="1">
      <alignment horizontal="left" vertical="top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horizontal="left"/>
    </xf>
    <xf numFmtId="0" fontId="15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7" fillId="0" borderId="0" xfId="6" applyFont="1" applyAlignment="1">
      <alignment horizontal="center"/>
    </xf>
    <xf numFmtId="0" fontId="11" fillId="0" borderId="0" xfId="0" applyFont="1" applyAlignment="1"/>
    <xf numFmtId="0" fontId="11" fillId="0" borderId="0" xfId="6" applyFont="1"/>
    <xf numFmtId="0" fontId="4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17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11" xfId="0" applyBorder="1" applyAlignment="1"/>
    <xf numFmtId="0" fontId="7" fillId="0" borderId="12" xfId="0" applyFont="1" applyBorder="1" applyAlignment="1"/>
    <xf numFmtId="0" fontId="0" fillId="0" borderId="12" xfId="0" applyBorder="1" applyAlignment="1">
      <alignment horizontal="right"/>
    </xf>
    <xf numFmtId="0" fontId="0" fillId="0" borderId="13" xfId="0" applyBorder="1" applyAlignment="1"/>
    <xf numFmtId="0" fontId="0" fillId="4" borderId="11" xfId="0" applyFill="1" applyBorder="1" applyAlignment="1"/>
    <xf numFmtId="0" fontId="0" fillId="4" borderId="13" xfId="0" applyFill="1" applyBorder="1" applyAlignment="1"/>
    <xf numFmtId="0" fontId="9" fillId="0" borderId="5" xfId="0" applyFont="1" applyBorder="1" applyAlignment="1"/>
    <xf numFmtId="0" fontId="0" fillId="0" borderId="14" xfId="0" applyBorder="1" applyAlignment="1"/>
    <xf numFmtId="0" fontId="21" fillId="0" borderId="5" xfId="0" applyFont="1" applyBorder="1" applyAlignment="1"/>
    <xf numFmtId="0" fontId="22" fillId="0" borderId="5" xfId="0" applyFont="1" applyBorder="1" applyAlignment="1"/>
    <xf numFmtId="0" fontId="0" fillId="4" borderId="15" xfId="0" applyFill="1" applyBorder="1" applyAlignment="1"/>
    <xf numFmtId="0" fontId="0" fillId="4" borderId="14" xfId="0" applyFill="1" applyBorder="1" applyAlignment="1"/>
    <xf numFmtId="0" fontId="9" fillId="0" borderId="6" xfId="0" applyFont="1" applyBorder="1" applyAlignment="1"/>
    <xf numFmtId="0" fontId="21" fillId="0" borderId="6" xfId="0" applyFont="1" applyBorder="1" applyAlignment="1"/>
    <xf numFmtId="0" fontId="22" fillId="0" borderId="6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4" borderId="16" xfId="0" applyFill="1" applyBorder="1" applyAlignment="1"/>
    <xf numFmtId="0" fontId="0" fillId="4" borderId="17" xfId="0" applyFill="1" applyBorder="1" applyAlignment="1"/>
    <xf numFmtId="0" fontId="9" fillId="0" borderId="7" xfId="0" applyFont="1" applyBorder="1" applyAlignment="1"/>
    <xf numFmtId="0" fontId="21" fillId="0" borderId="7" xfId="0" applyFont="1" applyBorder="1" applyAlignment="1"/>
    <xf numFmtId="0" fontId="22" fillId="0" borderId="7" xfId="0" applyFont="1" applyBorder="1" applyAlignment="1"/>
    <xf numFmtId="0" fontId="0" fillId="0" borderId="15" xfId="0" applyBorder="1" applyAlignment="1"/>
    <xf numFmtId="0" fontId="24" fillId="0" borderId="0" xfId="0" applyFont="1" applyAlignment="1"/>
    <xf numFmtId="0" fontId="13" fillId="0" borderId="0" xfId="0" applyFont="1" applyAlignment="1"/>
    <xf numFmtId="0" fontId="0" fillId="0" borderId="15" xfId="0" applyBorder="1" applyAlignment="1">
      <alignment horizontal="left"/>
    </xf>
    <xf numFmtId="0" fontId="17" fillId="0" borderId="0" xfId="0" applyFont="1" applyAlignment="1"/>
    <xf numFmtId="0" fontId="0" fillId="0" borderId="13" xfId="0" applyBorder="1" applyAlignment="1">
      <alignment horizontal="center"/>
    </xf>
    <xf numFmtId="0" fontId="8" fillId="0" borderId="15" xfId="0" applyFont="1" applyBorder="1" applyAlignment="1"/>
    <xf numFmtId="2" fontId="7" fillId="0" borderId="0" xfId="0" applyNumberFormat="1" applyFont="1" applyAlignment="1"/>
    <xf numFmtId="0" fontId="0" fillId="0" borderId="14" xfId="0" applyBorder="1" applyAlignment="1">
      <alignment horizontal="center"/>
    </xf>
    <xf numFmtId="1" fontId="7" fillId="0" borderId="0" xfId="0" applyNumberFormat="1" applyFont="1" applyAlignment="1"/>
    <xf numFmtId="168" fontId="7" fillId="0" borderId="0" xfId="0" applyNumberFormat="1" applyFont="1">
      <alignment vertical="top"/>
    </xf>
    <xf numFmtId="0" fontId="0" fillId="0" borderId="16" xfId="0" applyBorder="1" applyAlignment="1"/>
    <xf numFmtId="0" fontId="0" fillId="0" borderId="17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18" fillId="0" borderId="9" xfId="0" applyFont="1" applyBorder="1" applyAlignment="1"/>
    <xf numFmtId="0" fontId="18" fillId="0" borderId="10" xfId="0" applyFont="1" applyBorder="1" applyAlignment="1"/>
    <xf numFmtId="169" fontId="7" fillId="0" borderId="0" xfId="0" applyNumberFormat="1" applyFont="1" applyAlignment="1"/>
    <xf numFmtId="0" fontId="0" fillId="3" borderId="0" xfId="0" applyFill="1" applyAlignment="1">
      <alignment horizontal="left" vertical="center"/>
    </xf>
    <xf numFmtId="0" fontId="26" fillId="4" borderId="4" xfId="0" applyFont="1" applyFill="1" applyBorder="1" applyAlignment="1"/>
    <xf numFmtId="0" fontId="0" fillId="0" borderId="4" xfId="0" applyBorder="1" applyAlignment="1"/>
    <xf numFmtId="0" fontId="0" fillId="0" borderId="17" xfId="0" applyBorder="1" applyAlignment="1"/>
    <xf numFmtId="0" fontId="8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2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/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0" borderId="0" xfId="0" applyFont="1" applyAlignment="1">
      <alignment horizontal="center"/>
    </xf>
    <xf numFmtId="10" fontId="0" fillId="0" borderId="0" xfId="0" applyNumberFormat="1" applyAlignment="1"/>
    <xf numFmtId="10" fontId="7" fillId="0" borderId="0" xfId="0" applyNumberFormat="1" applyFont="1" applyAlignment="1"/>
    <xf numFmtId="0" fontId="18" fillId="0" borderId="8" xfId="0" applyFont="1" applyBorder="1" applyAlignment="1">
      <alignment horizontal="left"/>
    </xf>
    <xf numFmtId="1" fontId="18" fillId="0" borderId="10" xfId="0" applyNumberFormat="1" applyFont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8" fillId="0" borderId="0" xfId="0" applyFont="1">
      <alignment vertical="top"/>
    </xf>
    <xf numFmtId="0" fontId="16" fillId="0" borderId="0" xfId="0" applyFont="1">
      <alignment vertical="top"/>
    </xf>
    <xf numFmtId="0" fontId="5" fillId="0" borderId="4" xfId="0" applyFont="1" applyBorder="1" applyAlignment="1">
      <alignment horizontal="center"/>
    </xf>
    <xf numFmtId="0" fontId="4" fillId="0" borderId="11" xfId="0" applyFont="1" applyBorder="1">
      <alignment vertical="top"/>
    </xf>
    <xf numFmtId="0" fontId="18" fillId="0" borderId="13" xfId="0" applyFont="1" applyBorder="1">
      <alignment vertical="top"/>
    </xf>
    <xf numFmtId="0" fontId="7" fillId="0" borderId="5" xfId="0" applyFont="1" applyBorder="1">
      <alignment vertical="top"/>
    </xf>
    <xf numFmtId="170" fontId="7" fillId="0" borderId="5" xfId="0" applyNumberFormat="1" applyFont="1" applyBorder="1" applyAlignment="1">
      <alignment horizontal="center"/>
    </xf>
    <xf numFmtId="171" fontId="4" fillId="0" borderId="0" xfId="0" applyNumberFormat="1" applyFont="1">
      <alignment vertical="top"/>
    </xf>
    <xf numFmtId="166" fontId="0" fillId="0" borderId="0" xfId="0" applyNumberFormat="1">
      <alignment vertical="top"/>
    </xf>
    <xf numFmtId="0" fontId="4" fillId="0" borderId="15" xfId="0" applyFont="1" applyBorder="1">
      <alignment vertical="top"/>
    </xf>
    <xf numFmtId="0" fontId="18" fillId="0" borderId="14" xfId="0" applyFont="1" applyBorder="1">
      <alignment vertical="top"/>
    </xf>
    <xf numFmtId="0" fontId="7" fillId="0" borderId="6" xfId="0" applyFont="1" applyBorder="1">
      <alignment vertical="top"/>
    </xf>
    <xf numFmtId="170" fontId="7" fillId="0" borderId="6" xfId="0" applyNumberFormat="1" applyFont="1" applyBorder="1" applyAlignment="1">
      <alignment horizontal="center"/>
    </xf>
    <xf numFmtId="0" fontId="4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7" fillId="0" borderId="7" xfId="0" applyFont="1" applyBorder="1">
      <alignment vertical="top"/>
    </xf>
    <xf numFmtId="170" fontId="7" fillId="0" borderId="7" xfId="0" applyNumberFormat="1" applyFont="1" applyBorder="1" applyAlignment="1">
      <alignment horizontal="center"/>
    </xf>
    <xf numFmtId="0" fontId="16" fillId="0" borderId="4" xfId="0" applyFont="1" applyBorder="1">
      <alignment vertical="top"/>
    </xf>
    <xf numFmtId="0" fontId="0" fillId="0" borderId="4" xfId="0" applyBorder="1">
      <alignment vertical="top"/>
    </xf>
    <xf numFmtId="0" fontId="18" fillId="0" borderId="0" xfId="0" applyFont="1">
      <alignment vertical="top"/>
    </xf>
    <xf numFmtId="170" fontId="7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10" fontId="4" fillId="0" borderId="0" xfId="0" applyNumberFormat="1" applyFont="1">
      <alignment vertical="top"/>
    </xf>
    <xf numFmtId="0" fontId="10" fillId="0" borderId="0" xfId="0" applyFont="1">
      <alignment vertical="top"/>
    </xf>
    <xf numFmtId="171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6" fillId="0" borderId="0" xfId="0" applyFont="1" applyAlignment="1">
      <alignment horizontal="center"/>
    </xf>
    <xf numFmtId="0" fontId="21" fillId="0" borderId="0" xfId="0" applyFont="1">
      <alignment vertical="top"/>
    </xf>
    <xf numFmtId="0" fontId="13" fillId="0" borderId="0" xfId="0" applyFont="1">
      <alignment vertical="top"/>
    </xf>
    <xf numFmtId="0" fontId="16" fillId="0" borderId="0" xfId="0" applyFont="1" applyAlignment="1">
      <alignment horizontal="center"/>
    </xf>
    <xf numFmtId="0" fontId="6" fillId="2" borderId="1" xfId="0" applyFont="1" applyFill="1" applyBorder="1">
      <alignment vertical="top"/>
    </xf>
    <xf numFmtId="0" fontId="6" fillId="2" borderId="19" xfId="0" applyFont="1" applyFill="1" applyBorder="1">
      <alignment vertical="top"/>
    </xf>
    <xf numFmtId="0" fontId="7" fillId="0" borderId="19" xfId="0" applyFont="1" applyBorder="1">
      <alignment vertical="top"/>
    </xf>
    <xf numFmtId="0" fontId="7" fillId="0" borderId="0" xfId="0" applyFont="1" applyAlignment="1">
      <alignment horizontal="left"/>
    </xf>
    <xf numFmtId="0" fontId="12" fillId="0" borderId="0" xfId="0" applyFont="1" applyAlignment="1"/>
    <xf numFmtId="0" fontId="29" fillId="0" borderId="0" xfId="5" applyNumberFormat="1" applyFill="1" applyBorder="1" applyAlignment="1" applyProtection="1"/>
    <xf numFmtId="0" fontId="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 indent="1"/>
    </xf>
    <xf numFmtId="0" fontId="3" fillId="6" borderId="1" xfId="0" applyFont="1" applyFill="1" applyBorder="1" applyAlignment="1">
      <alignment horizontal="right" vertical="top" wrapText="1"/>
    </xf>
    <xf numFmtId="0" fontId="29" fillId="6" borderId="1" xfId="5" applyNumberFormat="1" applyFill="1" applyBorder="1" applyAlignment="1" applyProtection="1">
      <alignment horizontal="left" vertical="top" wrapText="1"/>
    </xf>
    <xf numFmtId="172" fontId="0" fillId="0" borderId="0" xfId="0" applyNumberFormat="1" applyAlignment="1"/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73" fontId="7" fillId="0" borderId="0" xfId="0" applyNumberFormat="1" applyFont="1">
      <alignment vertical="top"/>
    </xf>
    <xf numFmtId="174" fontId="7" fillId="0" borderId="0" xfId="0" applyNumberFormat="1" applyFont="1">
      <alignment vertical="top"/>
    </xf>
    <xf numFmtId="0" fontId="31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173" fontId="31" fillId="0" borderId="0" xfId="0" applyNumberFormat="1" applyFont="1" applyAlignment="1">
      <alignment horizontal="left" vertical="center" wrapText="1"/>
    </xf>
    <xf numFmtId="173" fontId="3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6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3" fillId="0" borderId="0" xfId="6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167" fontId="15" fillId="0" borderId="0" xfId="8" applyNumberFormat="1" applyFont="1" applyAlignment="1">
      <alignment horizontal="left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left"/>
    </xf>
    <xf numFmtId="0" fontId="0" fillId="0" borderId="20" xfId="0" applyBorder="1">
      <alignment vertical="top"/>
    </xf>
    <xf numFmtId="0" fontId="32" fillId="0" borderId="23" xfId="0" applyFont="1" applyBorder="1" applyAlignment="1">
      <alignment horizontal="right" vertical="center"/>
    </xf>
    <xf numFmtId="0" fontId="32" fillId="0" borderId="25" xfId="0" applyFont="1" applyBorder="1" applyAlignment="1">
      <alignment horizontal="right" vertical="center"/>
    </xf>
    <xf numFmtId="0" fontId="0" fillId="7" borderId="21" xfId="0" applyFill="1" applyBorder="1" applyAlignment="1">
      <alignment horizontal="right" vertical="center"/>
    </xf>
    <xf numFmtId="0" fontId="0" fillId="7" borderId="22" xfId="0" applyFill="1" applyBorder="1" applyAlignment="1">
      <alignment horizontal="center" vertical="center"/>
    </xf>
    <xf numFmtId="2" fontId="33" fillId="0" borderId="24" xfId="0" applyNumberFormat="1" applyFont="1" applyBorder="1" applyAlignment="1">
      <alignment horizontal="right" vertical="center"/>
    </xf>
    <xf numFmtId="22" fontId="33" fillId="0" borderId="24" xfId="0" applyNumberFormat="1" applyFont="1" applyBorder="1" applyAlignment="1">
      <alignment horizontal="right" vertical="center"/>
    </xf>
    <xf numFmtId="22" fontId="33" fillId="0" borderId="26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 (2)" xfId="7" xr:uid="{00000000-0005-0000-0000-000007000000}"/>
    <cellStyle name="Normal_A (2)_1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8690538682664666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2876605626577"/>
          <c:y val="0.23364557062150329"/>
          <c:w val="0.81696547294322119"/>
          <c:h val="0.57009519231646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  <c:pt idx="234">
                  <c:v>30829</c:v>
                </c:pt>
                <c:pt idx="235">
                  <c:v>30829</c:v>
                </c:pt>
                <c:pt idx="236">
                  <c:v>31470.5</c:v>
                </c:pt>
                <c:pt idx="237">
                  <c:v>31470.5</c:v>
                </c:pt>
                <c:pt idx="238">
                  <c:v>31487.5</c:v>
                </c:pt>
                <c:pt idx="239">
                  <c:v>31492</c:v>
                </c:pt>
                <c:pt idx="240">
                  <c:v>31600</c:v>
                </c:pt>
                <c:pt idx="241">
                  <c:v>31600</c:v>
                </c:pt>
                <c:pt idx="242">
                  <c:v>31600</c:v>
                </c:pt>
                <c:pt idx="243">
                  <c:v>31661.5</c:v>
                </c:pt>
                <c:pt idx="244">
                  <c:v>32382</c:v>
                </c:pt>
                <c:pt idx="245">
                  <c:v>32382</c:v>
                </c:pt>
                <c:pt idx="246">
                  <c:v>32437</c:v>
                </c:pt>
                <c:pt idx="247">
                  <c:v>32437</c:v>
                </c:pt>
                <c:pt idx="248">
                  <c:v>32525</c:v>
                </c:pt>
                <c:pt idx="249">
                  <c:v>32598.5</c:v>
                </c:pt>
                <c:pt idx="250">
                  <c:v>32598.5</c:v>
                </c:pt>
                <c:pt idx="251">
                  <c:v>32598.5</c:v>
                </c:pt>
                <c:pt idx="252">
                  <c:v>33215.5</c:v>
                </c:pt>
                <c:pt idx="253">
                  <c:v>33227.5</c:v>
                </c:pt>
                <c:pt idx="254">
                  <c:v>33302</c:v>
                </c:pt>
                <c:pt idx="255">
                  <c:v>34152.5</c:v>
                </c:pt>
                <c:pt idx="256">
                  <c:v>34327</c:v>
                </c:pt>
                <c:pt idx="257">
                  <c:v>34357.5</c:v>
                </c:pt>
                <c:pt idx="258">
                  <c:v>34357.5</c:v>
                </c:pt>
                <c:pt idx="259">
                  <c:v>34357.5</c:v>
                </c:pt>
                <c:pt idx="260">
                  <c:v>34364</c:v>
                </c:pt>
                <c:pt idx="261">
                  <c:v>34446.5</c:v>
                </c:pt>
                <c:pt idx="262">
                  <c:v>34469</c:v>
                </c:pt>
                <c:pt idx="263">
                  <c:v>35149.5</c:v>
                </c:pt>
                <c:pt idx="264">
                  <c:v>35187</c:v>
                </c:pt>
                <c:pt idx="265">
                  <c:v>35327</c:v>
                </c:pt>
                <c:pt idx="266">
                  <c:v>35373.5</c:v>
                </c:pt>
                <c:pt idx="267">
                  <c:v>35974</c:v>
                </c:pt>
                <c:pt idx="268">
                  <c:v>36164.5</c:v>
                </c:pt>
                <c:pt idx="269">
                  <c:v>36213.5</c:v>
                </c:pt>
                <c:pt idx="270">
                  <c:v>36216</c:v>
                </c:pt>
                <c:pt idx="271">
                  <c:v>37077</c:v>
                </c:pt>
                <c:pt idx="272">
                  <c:v>37191</c:v>
                </c:pt>
                <c:pt idx="273">
                  <c:v>37196</c:v>
                </c:pt>
                <c:pt idx="274">
                  <c:v>37859.5</c:v>
                </c:pt>
                <c:pt idx="275">
                  <c:v>37907</c:v>
                </c:pt>
                <c:pt idx="276">
                  <c:v>38111</c:v>
                </c:pt>
                <c:pt idx="277">
                  <c:v>38773</c:v>
                </c:pt>
                <c:pt idx="278">
                  <c:v>38800.5</c:v>
                </c:pt>
                <c:pt idx="279">
                  <c:v>38877</c:v>
                </c:pt>
                <c:pt idx="280">
                  <c:v>38925</c:v>
                </c:pt>
                <c:pt idx="281">
                  <c:v>38981</c:v>
                </c:pt>
                <c:pt idx="282">
                  <c:v>38981.5</c:v>
                </c:pt>
                <c:pt idx="283">
                  <c:v>39703</c:v>
                </c:pt>
                <c:pt idx="284">
                  <c:v>39733</c:v>
                </c:pt>
                <c:pt idx="285">
                  <c:v>39772</c:v>
                </c:pt>
                <c:pt idx="286">
                  <c:v>40597.5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1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56-42D9-BE08-F5F150C3232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1'!$I$21:$I$254</c:f>
              <c:numCache>
                <c:formatCode>General</c:formatCode>
                <c:ptCount val="234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0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6-42D9-BE08-F5F150C3232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1'!$J$21:$J$254</c:f>
              <c:numCache>
                <c:formatCode>General</c:formatCode>
                <c:ptCount val="234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56-42D9-BE08-F5F150C3232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1'!$F$21:$F$3220</c:f>
              <c:numCache>
                <c:formatCode>General</c:formatCode>
                <c:ptCount val="320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  <c:pt idx="234">
                  <c:v>30829</c:v>
                </c:pt>
                <c:pt idx="235">
                  <c:v>30829</c:v>
                </c:pt>
                <c:pt idx="236">
                  <c:v>31470.5</c:v>
                </c:pt>
                <c:pt idx="237">
                  <c:v>31470.5</c:v>
                </c:pt>
                <c:pt idx="238">
                  <c:v>31487.5</c:v>
                </c:pt>
                <c:pt idx="239">
                  <c:v>31492</c:v>
                </c:pt>
                <c:pt idx="240">
                  <c:v>31600</c:v>
                </c:pt>
                <c:pt idx="241">
                  <c:v>31600</c:v>
                </c:pt>
                <c:pt idx="242">
                  <c:v>31600</c:v>
                </c:pt>
                <c:pt idx="243">
                  <c:v>31661.5</c:v>
                </c:pt>
                <c:pt idx="244">
                  <c:v>32382</c:v>
                </c:pt>
                <c:pt idx="245">
                  <c:v>32382</c:v>
                </c:pt>
                <c:pt idx="246">
                  <c:v>32437</c:v>
                </c:pt>
                <c:pt idx="247">
                  <c:v>32437</c:v>
                </c:pt>
                <c:pt idx="248">
                  <c:v>32525</c:v>
                </c:pt>
                <c:pt idx="249">
                  <c:v>32598.5</c:v>
                </c:pt>
                <c:pt idx="250">
                  <c:v>32598.5</c:v>
                </c:pt>
                <c:pt idx="251">
                  <c:v>32598.5</c:v>
                </c:pt>
                <c:pt idx="252">
                  <c:v>33215.5</c:v>
                </c:pt>
                <c:pt idx="253">
                  <c:v>33227.5</c:v>
                </c:pt>
                <c:pt idx="254">
                  <c:v>33302</c:v>
                </c:pt>
                <c:pt idx="255">
                  <c:v>34152.5</c:v>
                </c:pt>
                <c:pt idx="256">
                  <c:v>34327</c:v>
                </c:pt>
                <c:pt idx="257">
                  <c:v>34357.5</c:v>
                </c:pt>
                <c:pt idx="258">
                  <c:v>34357.5</c:v>
                </c:pt>
                <c:pt idx="259">
                  <c:v>34357.5</c:v>
                </c:pt>
                <c:pt idx="260">
                  <c:v>34364</c:v>
                </c:pt>
                <c:pt idx="261">
                  <c:v>34446.5</c:v>
                </c:pt>
                <c:pt idx="262">
                  <c:v>34469</c:v>
                </c:pt>
                <c:pt idx="263">
                  <c:v>35149.5</c:v>
                </c:pt>
                <c:pt idx="264">
                  <c:v>35187</c:v>
                </c:pt>
                <c:pt idx="265">
                  <c:v>35327</c:v>
                </c:pt>
                <c:pt idx="266">
                  <c:v>35373.5</c:v>
                </c:pt>
                <c:pt idx="267">
                  <c:v>35974</c:v>
                </c:pt>
                <c:pt idx="268">
                  <c:v>36164.5</c:v>
                </c:pt>
                <c:pt idx="269">
                  <c:v>36213.5</c:v>
                </c:pt>
                <c:pt idx="270">
                  <c:v>36216</c:v>
                </c:pt>
                <c:pt idx="271">
                  <c:v>37077</c:v>
                </c:pt>
                <c:pt idx="272">
                  <c:v>37191</c:v>
                </c:pt>
                <c:pt idx="273">
                  <c:v>37196</c:v>
                </c:pt>
                <c:pt idx="274">
                  <c:v>37859.5</c:v>
                </c:pt>
                <c:pt idx="275">
                  <c:v>37907</c:v>
                </c:pt>
                <c:pt idx="276">
                  <c:v>38111</c:v>
                </c:pt>
                <c:pt idx="277">
                  <c:v>38773</c:v>
                </c:pt>
                <c:pt idx="278">
                  <c:v>38800.5</c:v>
                </c:pt>
                <c:pt idx="279">
                  <c:v>38877</c:v>
                </c:pt>
                <c:pt idx="280">
                  <c:v>38925</c:v>
                </c:pt>
                <c:pt idx="281">
                  <c:v>38981</c:v>
                </c:pt>
                <c:pt idx="282">
                  <c:v>38981.5</c:v>
                </c:pt>
                <c:pt idx="283">
                  <c:v>39703</c:v>
                </c:pt>
                <c:pt idx="284">
                  <c:v>39733</c:v>
                </c:pt>
                <c:pt idx="285">
                  <c:v>39772</c:v>
                </c:pt>
                <c:pt idx="286">
                  <c:v>40597.5</c:v>
                </c:pt>
              </c:numCache>
            </c:numRef>
          </c:xVal>
          <c:yVal>
            <c:numRef>
              <c:f>'Active 1'!$K$21:$K$3220</c:f>
              <c:numCache>
                <c:formatCode>General</c:formatCode>
                <c:ptCount val="3200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-5.1020500002778135E-2</c:v>
                </c:pt>
                <c:pt idx="228">
                  <c:v>-5.0820500000554603E-2</c:v>
                </c:pt>
                <c:pt idx="229">
                  <c:v>-5.0187000000732951E-2</c:v>
                </c:pt>
                <c:pt idx="230">
                  <c:v>-5.0793900001735892E-2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-5.0293899999815039E-2</c:v>
                </c:pt>
                <c:pt idx="234">
                  <c:v>-5.0891400002001319E-2</c:v>
                </c:pt>
                <c:pt idx="235">
                  <c:v>-5.0891400002001319E-2</c:v>
                </c:pt>
                <c:pt idx="236">
                  <c:v>-4.9195299994607922E-2</c:v>
                </c:pt>
                <c:pt idx="237">
                  <c:v>-4.9195299994607922E-2</c:v>
                </c:pt>
                <c:pt idx="238">
                  <c:v>-4.7867499997664709E-2</c:v>
                </c:pt>
                <c:pt idx="239">
                  <c:v>-4.8407199996290728E-2</c:v>
                </c:pt>
                <c:pt idx="240">
                  <c:v>-4.83599998842692E-2</c:v>
                </c:pt>
                <c:pt idx="241">
                  <c:v>-4.7759999972186051E-2</c:v>
                </c:pt>
                <c:pt idx="242">
                  <c:v>-4.7759999972186051E-2</c:v>
                </c:pt>
                <c:pt idx="243">
                  <c:v>-4.7035900002811104E-2</c:v>
                </c:pt>
                <c:pt idx="244">
                  <c:v>-4.4481199998699594E-2</c:v>
                </c:pt>
                <c:pt idx="245">
                  <c:v>-4.4481199998699594E-2</c:v>
                </c:pt>
                <c:pt idx="246">
                  <c:v>-4.3644199999107514E-2</c:v>
                </c:pt>
                <c:pt idx="247">
                  <c:v>-4.3644199999107514E-2</c:v>
                </c:pt>
                <c:pt idx="248">
                  <c:v>-4.3331666733138263E-2</c:v>
                </c:pt>
                <c:pt idx="249">
                  <c:v>-4.2920100000628736E-2</c:v>
                </c:pt>
                <c:pt idx="250">
                  <c:v>-4.2890099997748621E-2</c:v>
                </c:pt>
                <c:pt idx="251">
                  <c:v>-4.2880100001639221E-2</c:v>
                </c:pt>
                <c:pt idx="252">
                  <c:v>-4.0112299997417722E-2</c:v>
                </c:pt>
                <c:pt idx="253">
                  <c:v>-4.2351500000222586E-2</c:v>
                </c:pt>
                <c:pt idx="254">
                  <c:v>-3.805320000537904E-2</c:v>
                </c:pt>
                <c:pt idx="255">
                  <c:v>-3.1056500003614929E-2</c:v>
                </c:pt>
                <c:pt idx="256">
                  <c:v>-3.4618199999385979E-2</c:v>
                </c:pt>
                <c:pt idx="257">
                  <c:v>-3.6109500004386064E-2</c:v>
                </c:pt>
                <c:pt idx="258">
                  <c:v>-3.5809500004688744E-2</c:v>
                </c:pt>
                <c:pt idx="259">
                  <c:v>-3.4909499998320825E-2</c:v>
                </c:pt>
                <c:pt idx="260">
                  <c:v>-3.5022399999434128E-2</c:v>
                </c:pt>
                <c:pt idx="261">
                  <c:v>-3.5616900000604801E-2</c:v>
                </c:pt>
                <c:pt idx="262">
                  <c:v>-3.6515399995550979E-2</c:v>
                </c:pt>
                <c:pt idx="263">
                  <c:v>-3.2496699997864198E-2</c:v>
                </c:pt>
                <c:pt idx="264">
                  <c:v>-3.1726200002594851E-2</c:v>
                </c:pt>
                <c:pt idx="265">
                  <c:v>-2.9918200001702644E-2</c:v>
                </c:pt>
                <c:pt idx="266">
                  <c:v>-3.0595099997299258E-2</c:v>
                </c:pt>
                <c:pt idx="267">
                  <c:v>-2.9248400001961272E-2</c:v>
                </c:pt>
                <c:pt idx="268">
                  <c:v>-2.7895700004592072E-2</c:v>
                </c:pt>
                <c:pt idx="269">
                  <c:v>-2.7339100000972394E-2</c:v>
                </c:pt>
                <c:pt idx="270">
                  <c:v>-2.6605599996400997E-2</c:v>
                </c:pt>
                <c:pt idx="271">
                  <c:v>-2.3968199995579198E-2</c:v>
                </c:pt>
                <c:pt idx="272">
                  <c:v>-2.3840599998948164E-2</c:v>
                </c:pt>
                <c:pt idx="273">
                  <c:v>-2.1873599995160475E-2</c:v>
                </c:pt>
                <c:pt idx="274">
                  <c:v>-2.2282700003415812E-2</c:v>
                </c:pt>
                <c:pt idx="275">
                  <c:v>-2.144620000035502E-2</c:v>
                </c:pt>
                <c:pt idx="276">
                  <c:v>-2.2812600000179373E-2</c:v>
                </c:pt>
                <c:pt idx="277">
                  <c:v>-2.3341799991612788E-2</c:v>
                </c:pt>
                <c:pt idx="278">
                  <c:v>-2.147330020670779E-2</c:v>
                </c:pt>
                <c:pt idx="279">
                  <c:v>-2.0648199999413919E-2</c:v>
                </c:pt>
                <c:pt idx="280">
                  <c:v>-2.1704999962821603E-2</c:v>
                </c:pt>
                <c:pt idx="281">
                  <c:v>-2.1754599998530466E-2</c:v>
                </c:pt>
                <c:pt idx="282">
                  <c:v>-1.9947900000261143E-2</c:v>
                </c:pt>
                <c:pt idx="283">
                  <c:v>-2.1579799969913438E-2</c:v>
                </c:pt>
                <c:pt idx="284">
                  <c:v>-1.9377799770154525E-2</c:v>
                </c:pt>
                <c:pt idx="285">
                  <c:v>-2.0455200006836094E-2</c:v>
                </c:pt>
                <c:pt idx="286">
                  <c:v>-1.9693499998538755E-2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56-42D9-BE08-F5F150C3232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1'!$L$21:$L$254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56-42D9-BE08-F5F150C3232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1'!$M$21:$M$254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56-42D9-BE08-F5F150C3232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1'!$N$21:$N$254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56-42D9-BE08-F5F150C3232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1'!$O$21:$O$254</c:f>
              <c:numCache>
                <c:formatCode>General</c:formatCode>
                <c:ptCount val="234"/>
                <c:pt idx="175">
                  <c:v>-6.430545442569513E-2</c:v>
                </c:pt>
                <c:pt idx="176">
                  <c:v>-6.422780314175365E-2</c:v>
                </c:pt>
                <c:pt idx="177">
                  <c:v>-6.4212272884965366E-2</c:v>
                </c:pt>
                <c:pt idx="178">
                  <c:v>-6.4196742628177067E-2</c:v>
                </c:pt>
                <c:pt idx="179">
                  <c:v>-6.1742962055626543E-2</c:v>
                </c:pt>
                <c:pt idx="180">
                  <c:v>-6.1685500105509855E-2</c:v>
                </c:pt>
                <c:pt idx="181">
                  <c:v>-6.1660651694648586E-2</c:v>
                </c:pt>
                <c:pt idx="182">
                  <c:v>-6.1652886566254436E-2</c:v>
                </c:pt>
                <c:pt idx="183">
                  <c:v>-6.149603097269267E-2</c:v>
                </c:pt>
                <c:pt idx="184">
                  <c:v>-6.1463417433437251E-2</c:v>
                </c:pt>
                <c:pt idx="185">
                  <c:v>-6.1435462971218324E-2</c:v>
                </c:pt>
                <c:pt idx="186">
                  <c:v>-6.1435462971218324E-2</c:v>
                </c:pt>
                <c:pt idx="187">
                  <c:v>-5.9419635640097695E-2</c:v>
                </c:pt>
                <c:pt idx="188">
                  <c:v>-5.9262780046535929E-2</c:v>
                </c:pt>
                <c:pt idx="189">
                  <c:v>-5.925501491814178E-2</c:v>
                </c:pt>
                <c:pt idx="190">
                  <c:v>-5.9177363634200314E-2</c:v>
                </c:pt>
                <c:pt idx="191">
                  <c:v>-5.9050015528536295E-2</c:v>
                </c:pt>
                <c:pt idx="192">
                  <c:v>-5.8869864549792081E-2</c:v>
                </c:pt>
                <c:pt idx="193">
                  <c:v>-5.8776683009062317E-2</c:v>
                </c:pt>
                <c:pt idx="194">
                  <c:v>-5.8667971211544254E-2</c:v>
                </c:pt>
                <c:pt idx="195">
                  <c:v>-5.8504903515267159E-2</c:v>
                </c:pt>
                <c:pt idx="196">
                  <c:v>-5.6763961729299359E-2</c:v>
                </c:pt>
                <c:pt idx="197">
                  <c:v>-5.667854531696373E-2</c:v>
                </c:pt>
                <c:pt idx="198">
                  <c:v>-5.6624189418204698E-2</c:v>
                </c:pt>
                <c:pt idx="199">
                  <c:v>-5.6270099563431597E-2</c:v>
                </c:pt>
                <c:pt idx="200">
                  <c:v>-5.6270099563431597E-2</c:v>
                </c:pt>
                <c:pt idx="201">
                  <c:v>-5.6270099563431597E-2</c:v>
                </c:pt>
                <c:pt idx="202">
                  <c:v>-5.6270099563431597E-2</c:v>
                </c:pt>
                <c:pt idx="203">
                  <c:v>-5.6270099563431597E-2</c:v>
                </c:pt>
                <c:pt idx="204">
                  <c:v>-5.6270099563431597E-2</c:v>
                </c:pt>
                <c:pt idx="205">
                  <c:v>-5.6270099563431597E-2</c:v>
                </c:pt>
                <c:pt idx="206">
                  <c:v>-5.6270099563431597E-2</c:v>
                </c:pt>
                <c:pt idx="207">
                  <c:v>-5.6190895253811296E-2</c:v>
                </c:pt>
                <c:pt idx="208">
                  <c:v>-5.611013791851216E-2</c:v>
                </c:pt>
                <c:pt idx="209">
                  <c:v>-5.6094607661723861E-2</c:v>
                </c:pt>
                <c:pt idx="210">
                  <c:v>-5.5825934219286374E-2</c:v>
                </c:pt>
                <c:pt idx="211">
                  <c:v>-5.5794873705709777E-2</c:v>
                </c:pt>
                <c:pt idx="212">
                  <c:v>-5.4086545458997395E-2</c:v>
                </c:pt>
                <c:pt idx="213">
                  <c:v>-5.3547645548443573E-2</c:v>
                </c:pt>
                <c:pt idx="214">
                  <c:v>-5.3302267491188521E-2</c:v>
                </c:pt>
                <c:pt idx="215">
                  <c:v>-5.3146964923305576E-2</c:v>
                </c:pt>
                <c:pt idx="216">
                  <c:v>-5.3022722868999228E-2</c:v>
                </c:pt>
                <c:pt idx="217">
                  <c:v>-5.2921776199875314E-2</c:v>
                </c:pt>
                <c:pt idx="218">
                  <c:v>-5.1100077078608377E-2</c:v>
                </c:pt>
                <c:pt idx="219">
                  <c:v>-5.0589131630273482E-2</c:v>
                </c:pt>
                <c:pt idx="220">
                  <c:v>-5.054564691126627E-2</c:v>
                </c:pt>
                <c:pt idx="221">
                  <c:v>-5.0527010603120315E-2</c:v>
                </c:pt>
                <c:pt idx="222">
                  <c:v>-5.0467995627324791E-2</c:v>
                </c:pt>
                <c:pt idx="223">
                  <c:v>-5.0391897369062147E-2</c:v>
                </c:pt>
                <c:pt idx="224">
                  <c:v>-5.0391897369062147E-2</c:v>
                </c:pt>
                <c:pt idx="225">
                  <c:v>-5.0351518701412579E-2</c:v>
                </c:pt>
                <c:pt idx="226">
                  <c:v>-4.8480122758423103E-2</c:v>
                </c:pt>
                <c:pt idx="227">
                  <c:v>-4.7723799252833168E-2</c:v>
                </c:pt>
                <c:pt idx="228">
                  <c:v>-4.7723799252833168E-2</c:v>
                </c:pt>
                <c:pt idx="229">
                  <c:v>-4.7716034124439019E-2</c:v>
                </c:pt>
                <c:pt idx="230">
                  <c:v>-4.7416300168424935E-2</c:v>
                </c:pt>
                <c:pt idx="231">
                  <c:v>-4.7416300168424935E-2</c:v>
                </c:pt>
                <c:pt idx="232">
                  <c:v>-4.7416300168424935E-2</c:v>
                </c:pt>
                <c:pt idx="233">
                  <c:v>-4.7416300168424935E-2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56-42D9-BE08-F5F150C3232D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sin+Q.fit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1'!$V$2:$V$41</c:f>
              <c:numCache>
                <c:formatCode>General</c:formatCode>
                <c:ptCount val="40"/>
                <c:pt idx="0">
                  <c:v>-46000</c:v>
                </c:pt>
                <c:pt idx="1">
                  <c:v>-44000</c:v>
                </c:pt>
                <c:pt idx="2">
                  <c:v>-42000</c:v>
                </c:pt>
                <c:pt idx="3">
                  <c:v>-40000</c:v>
                </c:pt>
                <c:pt idx="4">
                  <c:v>-38000</c:v>
                </c:pt>
                <c:pt idx="5">
                  <c:v>-36000</c:v>
                </c:pt>
                <c:pt idx="6">
                  <c:v>-34000</c:v>
                </c:pt>
                <c:pt idx="7">
                  <c:v>-32000</c:v>
                </c:pt>
                <c:pt idx="8">
                  <c:v>-30000</c:v>
                </c:pt>
                <c:pt idx="9">
                  <c:v>-28000</c:v>
                </c:pt>
                <c:pt idx="10">
                  <c:v>-26000</c:v>
                </c:pt>
                <c:pt idx="11">
                  <c:v>-24000</c:v>
                </c:pt>
                <c:pt idx="12">
                  <c:v>-22000</c:v>
                </c:pt>
                <c:pt idx="13">
                  <c:v>-20000</c:v>
                </c:pt>
                <c:pt idx="14">
                  <c:v>-18000</c:v>
                </c:pt>
                <c:pt idx="15">
                  <c:v>-16000</c:v>
                </c:pt>
                <c:pt idx="16">
                  <c:v>-14000</c:v>
                </c:pt>
                <c:pt idx="17">
                  <c:v>-12000</c:v>
                </c:pt>
                <c:pt idx="18">
                  <c:v>-10000</c:v>
                </c:pt>
                <c:pt idx="19">
                  <c:v>-8000</c:v>
                </c:pt>
                <c:pt idx="20">
                  <c:v>-4000</c:v>
                </c:pt>
                <c:pt idx="21">
                  <c:v>0</c:v>
                </c:pt>
                <c:pt idx="22">
                  <c:v>4000</c:v>
                </c:pt>
                <c:pt idx="23">
                  <c:v>8000</c:v>
                </c:pt>
                <c:pt idx="24">
                  <c:v>12000</c:v>
                </c:pt>
                <c:pt idx="25">
                  <c:v>16000</c:v>
                </c:pt>
                <c:pt idx="26">
                  <c:v>20000</c:v>
                </c:pt>
                <c:pt idx="27">
                  <c:v>24000</c:v>
                </c:pt>
                <c:pt idx="28">
                  <c:v>28000</c:v>
                </c:pt>
                <c:pt idx="29">
                  <c:v>32000</c:v>
                </c:pt>
              </c:numCache>
            </c:numRef>
          </c:xVal>
          <c:yVal>
            <c:numRef>
              <c:f>'Active 1'!$W$2:$W$41</c:f>
              <c:numCache>
                <c:formatCode>General</c:formatCode>
                <c:ptCount val="40"/>
                <c:pt idx="0">
                  <c:v>0.13113092178805266</c:v>
                </c:pt>
                <c:pt idx="1">
                  <c:v>0.12883614319239936</c:v>
                </c:pt>
                <c:pt idx="2">
                  <c:v>0.12587634961852195</c:v>
                </c:pt>
                <c:pt idx="3">
                  <c:v>0.12168070694764405</c:v>
                </c:pt>
                <c:pt idx="4">
                  <c:v>0.11581907976213357</c:v>
                </c:pt>
                <c:pt idx="5">
                  <c:v>0.10804227150390831</c:v>
                </c:pt>
                <c:pt idx="6">
                  <c:v>9.8305337386045494E-2</c:v>
                </c:pt>
                <c:pt idx="7">
                  <c:v>8.6771789081052125E-2</c:v>
                </c:pt>
                <c:pt idx="8">
                  <c:v>7.3798297827530918E-2</c:v>
                </c:pt>
                <c:pt idx="9">
                  <c:v>5.9901327014822585E-2</c:v>
                </c:pt>
                <c:pt idx="10">
                  <c:v>4.5708815844137288E-2</c:v>
                </c:pt>
                <c:pt idx="11">
                  <c:v>3.190143417089035E-2</c:v>
                </c:pt>
                <c:pt idx="12">
                  <c:v>1.9148904272961599E-2</c:v>
                </c:pt>
                <c:pt idx="13">
                  <c:v>8.0473467900324287E-3</c:v>
                </c:pt>
                <c:pt idx="14">
                  <c:v>-9.3648773440744779E-4</c:v>
                </c:pt>
                <c:pt idx="15">
                  <c:v>-7.5088844407702887E-3</c:v>
                </c:pt>
                <c:pt idx="16">
                  <c:v>-1.1576641854557895E-2</c:v>
                </c:pt>
                <c:pt idx="17">
                  <c:v>-1.325579109883214E-2</c:v>
                </c:pt>
                <c:pt idx="18">
                  <c:v>-1.2860740915572003E-2</c:v>
                </c:pt>
                <c:pt idx="19">
                  <c:v>-1.0874864004155084E-2</c:v>
                </c:pt>
                <c:pt idx="20">
                  <c:v>-4.626040336191059E-3</c:v>
                </c:pt>
                <c:pt idx="21">
                  <c:v>2.0912096931180804E-4</c:v>
                </c:pt>
                <c:pt idx="22">
                  <c:v>-7.423771765520254E-4</c:v>
                </c:pt>
                <c:pt idx="23">
                  <c:v>-9.3468268576865736E-3</c:v>
                </c:pt>
                <c:pt idx="24">
                  <c:v>-2.4281765322093595E-2</c:v>
                </c:pt>
                <c:pt idx="25">
                  <c:v>-4.1519278481979643E-2</c:v>
                </c:pt>
                <c:pt idx="26">
                  <c:v>-5.5798031013522362E-2</c:v>
                </c:pt>
                <c:pt idx="27">
                  <c:v>-6.2546059095946058E-2</c:v>
                </c:pt>
                <c:pt idx="28">
                  <c:v>-5.9551627389236264E-2</c:v>
                </c:pt>
                <c:pt idx="29">
                  <c:v>-4.7771523581206801E-2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56-42D9-BE08-F5F150C32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95760"/>
        <c:axId val="1"/>
      </c:scatterChart>
      <c:valAx>
        <c:axId val="42029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8173353330835"/>
              <c:y val="0.88785308378508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95238095238096E-2"/>
              <c:y val="0.4236773207087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95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404761904761901E-3"/>
          <c:y val="0.90965993736764217"/>
          <c:w val="0.9345252155980502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8930194646917277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3602520262944401"/>
          <c:w val="0.81872273368047521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  <c:pt idx="234">
                  <c:v>30829</c:v>
                </c:pt>
                <c:pt idx="235">
                  <c:v>30829</c:v>
                </c:pt>
                <c:pt idx="236">
                  <c:v>31470.5</c:v>
                </c:pt>
                <c:pt idx="237">
                  <c:v>31470.5</c:v>
                </c:pt>
                <c:pt idx="238">
                  <c:v>31487.5</c:v>
                </c:pt>
                <c:pt idx="239">
                  <c:v>31492</c:v>
                </c:pt>
                <c:pt idx="240">
                  <c:v>31600</c:v>
                </c:pt>
                <c:pt idx="241">
                  <c:v>31600</c:v>
                </c:pt>
                <c:pt idx="242">
                  <c:v>31600</c:v>
                </c:pt>
                <c:pt idx="243">
                  <c:v>31661.5</c:v>
                </c:pt>
                <c:pt idx="244">
                  <c:v>32382</c:v>
                </c:pt>
                <c:pt idx="245">
                  <c:v>32382</c:v>
                </c:pt>
                <c:pt idx="246">
                  <c:v>32437</c:v>
                </c:pt>
                <c:pt idx="247">
                  <c:v>32437</c:v>
                </c:pt>
                <c:pt idx="248">
                  <c:v>32525</c:v>
                </c:pt>
                <c:pt idx="249">
                  <c:v>32598.5</c:v>
                </c:pt>
                <c:pt idx="250">
                  <c:v>32598.5</c:v>
                </c:pt>
                <c:pt idx="251">
                  <c:v>32598.5</c:v>
                </c:pt>
                <c:pt idx="252">
                  <c:v>33215.5</c:v>
                </c:pt>
                <c:pt idx="253">
                  <c:v>33227.5</c:v>
                </c:pt>
                <c:pt idx="254">
                  <c:v>33302</c:v>
                </c:pt>
                <c:pt idx="255">
                  <c:v>34152.5</c:v>
                </c:pt>
                <c:pt idx="256">
                  <c:v>34327</c:v>
                </c:pt>
                <c:pt idx="257">
                  <c:v>34357.5</c:v>
                </c:pt>
                <c:pt idx="258">
                  <c:v>34357.5</c:v>
                </c:pt>
                <c:pt idx="259">
                  <c:v>34357.5</c:v>
                </c:pt>
                <c:pt idx="260">
                  <c:v>34364</c:v>
                </c:pt>
                <c:pt idx="261">
                  <c:v>34446.5</c:v>
                </c:pt>
                <c:pt idx="262">
                  <c:v>34469</c:v>
                </c:pt>
                <c:pt idx="263">
                  <c:v>35149.5</c:v>
                </c:pt>
                <c:pt idx="264">
                  <c:v>35187</c:v>
                </c:pt>
                <c:pt idx="265">
                  <c:v>35327</c:v>
                </c:pt>
                <c:pt idx="266">
                  <c:v>35373.5</c:v>
                </c:pt>
                <c:pt idx="267">
                  <c:v>35974</c:v>
                </c:pt>
                <c:pt idx="268">
                  <c:v>36164.5</c:v>
                </c:pt>
                <c:pt idx="269">
                  <c:v>36213.5</c:v>
                </c:pt>
                <c:pt idx="270">
                  <c:v>36216</c:v>
                </c:pt>
                <c:pt idx="271">
                  <c:v>37077</c:v>
                </c:pt>
                <c:pt idx="272">
                  <c:v>37191</c:v>
                </c:pt>
                <c:pt idx="273">
                  <c:v>37196</c:v>
                </c:pt>
                <c:pt idx="274">
                  <c:v>37859.5</c:v>
                </c:pt>
                <c:pt idx="275">
                  <c:v>37907</c:v>
                </c:pt>
                <c:pt idx="276">
                  <c:v>38111</c:v>
                </c:pt>
                <c:pt idx="277">
                  <c:v>38773</c:v>
                </c:pt>
                <c:pt idx="278">
                  <c:v>38800.5</c:v>
                </c:pt>
                <c:pt idx="279">
                  <c:v>38877</c:v>
                </c:pt>
                <c:pt idx="280">
                  <c:v>38925</c:v>
                </c:pt>
                <c:pt idx="281">
                  <c:v>38981</c:v>
                </c:pt>
                <c:pt idx="282">
                  <c:v>38981.5</c:v>
                </c:pt>
                <c:pt idx="283">
                  <c:v>39703</c:v>
                </c:pt>
                <c:pt idx="284">
                  <c:v>39733</c:v>
                </c:pt>
                <c:pt idx="285">
                  <c:v>39772</c:v>
                </c:pt>
                <c:pt idx="286">
                  <c:v>40597.5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1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70-41CE-824B-528845E44E7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1'!$I$21:$I$254</c:f>
              <c:numCache>
                <c:formatCode>General</c:formatCode>
                <c:ptCount val="234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0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70-41CE-824B-528845E44E7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1'!$J$21:$J$254</c:f>
              <c:numCache>
                <c:formatCode>General</c:formatCode>
                <c:ptCount val="234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70-41CE-824B-528845E44E7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1'!$F$21:$F$3240</c:f>
              <c:numCache>
                <c:formatCode>General</c:formatCode>
                <c:ptCount val="322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  <c:pt idx="234">
                  <c:v>30829</c:v>
                </c:pt>
                <c:pt idx="235">
                  <c:v>30829</c:v>
                </c:pt>
                <c:pt idx="236">
                  <c:v>31470.5</c:v>
                </c:pt>
                <c:pt idx="237">
                  <c:v>31470.5</c:v>
                </c:pt>
                <c:pt idx="238">
                  <c:v>31487.5</c:v>
                </c:pt>
                <c:pt idx="239">
                  <c:v>31492</c:v>
                </c:pt>
                <c:pt idx="240">
                  <c:v>31600</c:v>
                </c:pt>
                <c:pt idx="241">
                  <c:v>31600</c:v>
                </c:pt>
                <c:pt idx="242">
                  <c:v>31600</c:v>
                </c:pt>
                <c:pt idx="243">
                  <c:v>31661.5</c:v>
                </c:pt>
                <c:pt idx="244">
                  <c:v>32382</c:v>
                </c:pt>
                <c:pt idx="245">
                  <c:v>32382</c:v>
                </c:pt>
                <c:pt idx="246">
                  <c:v>32437</c:v>
                </c:pt>
                <c:pt idx="247">
                  <c:v>32437</c:v>
                </c:pt>
                <c:pt idx="248">
                  <c:v>32525</c:v>
                </c:pt>
                <c:pt idx="249">
                  <c:v>32598.5</c:v>
                </c:pt>
                <c:pt idx="250">
                  <c:v>32598.5</c:v>
                </c:pt>
                <c:pt idx="251">
                  <c:v>32598.5</c:v>
                </c:pt>
                <c:pt idx="252">
                  <c:v>33215.5</c:v>
                </c:pt>
                <c:pt idx="253">
                  <c:v>33227.5</c:v>
                </c:pt>
                <c:pt idx="254">
                  <c:v>33302</c:v>
                </c:pt>
                <c:pt idx="255">
                  <c:v>34152.5</c:v>
                </c:pt>
                <c:pt idx="256">
                  <c:v>34327</c:v>
                </c:pt>
                <c:pt idx="257">
                  <c:v>34357.5</c:v>
                </c:pt>
                <c:pt idx="258">
                  <c:v>34357.5</c:v>
                </c:pt>
                <c:pt idx="259">
                  <c:v>34357.5</c:v>
                </c:pt>
                <c:pt idx="260">
                  <c:v>34364</c:v>
                </c:pt>
                <c:pt idx="261">
                  <c:v>34446.5</c:v>
                </c:pt>
                <c:pt idx="262">
                  <c:v>34469</c:v>
                </c:pt>
                <c:pt idx="263">
                  <c:v>35149.5</c:v>
                </c:pt>
                <c:pt idx="264">
                  <c:v>35187</c:v>
                </c:pt>
                <c:pt idx="265">
                  <c:v>35327</c:v>
                </c:pt>
                <c:pt idx="266">
                  <c:v>35373.5</c:v>
                </c:pt>
                <c:pt idx="267">
                  <c:v>35974</c:v>
                </c:pt>
                <c:pt idx="268">
                  <c:v>36164.5</c:v>
                </c:pt>
                <c:pt idx="269">
                  <c:v>36213.5</c:v>
                </c:pt>
                <c:pt idx="270">
                  <c:v>36216</c:v>
                </c:pt>
                <c:pt idx="271">
                  <c:v>37077</c:v>
                </c:pt>
                <c:pt idx="272">
                  <c:v>37191</c:v>
                </c:pt>
                <c:pt idx="273">
                  <c:v>37196</c:v>
                </c:pt>
                <c:pt idx="274">
                  <c:v>37859.5</c:v>
                </c:pt>
                <c:pt idx="275">
                  <c:v>37907</c:v>
                </c:pt>
                <c:pt idx="276">
                  <c:v>38111</c:v>
                </c:pt>
                <c:pt idx="277">
                  <c:v>38773</c:v>
                </c:pt>
                <c:pt idx="278">
                  <c:v>38800.5</c:v>
                </c:pt>
                <c:pt idx="279">
                  <c:v>38877</c:v>
                </c:pt>
                <c:pt idx="280">
                  <c:v>38925</c:v>
                </c:pt>
                <c:pt idx="281">
                  <c:v>38981</c:v>
                </c:pt>
                <c:pt idx="282">
                  <c:v>38981.5</c:v>
                </c:pt>
                <c:pt idx="283">
                  <c:v>39703</c:v>
                </c:pt>
                <c:pt idx="284">
                  <c:v>39733</c:v>
                </c:pt>
                <c:pt idx="285">
                  <c:v>39772</c:v>
                </c:pt>
                <c:pt idx="286">
                  <c:v>40597.5</c:v>
                </c:pt>
              </c:numCache>
            </c:numRef>
          </c:xVal>
          <c:yVal>
            <c:numRef>
              <c:f>'Active 1'!$K$21:$K$3240</c:f>
              <c:numCache>
                <c:formatCode>General</c:formatCode>
                <c:ptCount val="3220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-5.1020500002778135E-2</c:v>
                </c:pt>
                <c:pt idx="228">
                  <c:v>-5.0820500000554603E-2</c:v>
                </c:pt>
                <c:pt idx="229">
                  <c:v>-5.0187000000732951E-2</c:v>
                </c:pt>
                <c:pt idx="230">
                  <c:v>-5.0793900001735892E-2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-5.0293899999815039E-2</c:v>
                </c:pt>
                <c:pt idx="234">
                  <c:v>-5.0891400002001319E-2</c:v>
                </c:pt>
                <c:pt idx="235">
                  <c:v>-5.0891400002001319E-2</c:v>
                </c:pt>
                <c:pt idx="236">
                  <c:v>-4.9195299994607922E-2</c:v>
                </c:pt>
                <c:pt idx="237">
                  <c:v>-4.9195299994607922E-2</c:v>
                </c:pt>
                <c:pt idx="238">
                  <c:v>-4.7867499997664709E-2</c:v>
                </c:pt>
                <c:pt idx="239">
                  <c:v>-4.8407199996290728E-2</c:v>
                </c:pt>
                <c:pt idx="240">
                  <c:v>-4.83599998842692E-2</c:v>
                </c:pt>
                <c:pt idx="241">
                  <c:v>-4.7759999972186051E-2</c:v>
                </c:pt>
                <c:pt idx="242">
                  <c:v>-4.7759999972186051E-2</c:v>
                </c:pt>
                <c:pt idx="243">
                  <c:v>-4.7035900002811104E-2</c:v>
                </c:pt>
                <c:pt idx="244">
                  <c:v>-4.4481199998699594E-2</c:v>
                </c:pt>
                <c:pt idx="245">
                  <c:v>-4.4481199998699594E-2</c:v>
                </c:pt>
                <c:pt idx="246">
                  <c:v>-4.3644199999107514E-2</c:v>
                </c:pt>
                <c:pt idx="247">
                  <c:v>-4.3644199999107514E-2</c:v>
                </c:pt>
                <c:pt idx="248">
                  <c:v>-4.3331666733138263E-2</c:v>
                </c:pt>
                <c:pt idx="249">
                  <c:v>-4.2920100000628736E-2</c:v>
                </c:pt>
                <c:pt idx="250">
                  <c:v>-4.2890099997748621E-2</c:v>
                </c:pt>
                <c:pt idx="251">
                  <c:v>-4.2880100001639221E-2</c:v>
                </c:pt>
                <c:pt idx="252">
                  <c:v>-4.0112299997417722E-2</c:v>
                </c:pt>
                <c:pt idx="253">
                  <c:v>-4.2351500000222586E-2</c:v>
                </c:pt>
                <c:pt idx="254">
                  <c:v>-3.805320000537904E-2</c:v>
                </c:pt>
                <c:pt idx="255">
                  <c:v>-3.1056500003614929E-2</c:v>
                </c:pt>
                <c:pt idx="256">
                  <c:v>-3.4618199999385979E-2</c:v>
                </c:pt>
                <c:pt idx="257">
                  <c:v>-3.6109500004386064E-2</c:v>
                </c:pt>
                <c:pt idx="258">
                  <c:v>-3.5809500004688744E-2</c:v>
                </c:pt>
                <c:pt idx="259">
                  <c:v>-3.4909499998320825E-2</c:v>
                </c:pt>
                <c:pt idx="260">
                  <c:v>-3.5022399999434128E-2</c:v>
                </c:pt>
                <c:pt idx="261">
                  <c:v>-3.5616900000604801E-2</c:v>
                </c:pt>
                <c:pt idx="262">
                  <c:v>-3.6515399995550979E-2</c:v>
                </c:pt>
                <c:pt idx="263">
                  <c:v>-3.2496699997864198E-2</c:v>
                </c:pt>
                <c:pt idx="264">
                  <c:v>-3.1726200002594851E-2</c:v>
                </c:pt>
                <c:pt idx="265">
                  <c:v>-2.9918200001702644E-2</c:v>
                </c:pt>
                <c:pt idx="266">
                  <c:v>-3.0595099997299258E-2</c:v>
                </c:pt>
                <c:pt idx="267">
                  <c:v>-2.9248400001961272E-2</c:v>
                </c:pt>
                <c:pt idx="268">
                  <c:v>-2.7895700004592072E-2</c:v>
                </c:pt>
                <c:pt idx="269">
                  <c:v>-2.7339100000972394E-2</c:v>
                </c:pt>
                <c:pt idx="270">
                  <c:v>-2.6605599996400997E-2</c:v>
                </c:pt>
                <c:pt idx="271">
                  <c:v>-2.3968199995579198E-2</c:v>
                </c:pt>
                <c:pt idx="272">
                  <c:v>-2.3840599998948164E-2</c:v>
                </c:pt>
                <c:pt idx="273">
                  <c:v>-2.1873599995160475E-2</c:v>
                </c:pt>
                <c:pt idx="274">
                  <c:v>-2.2282700003415812E-2</c:v>
                </c:pt>
                <c:pt idx="275">
                  <c:v>-2.144620000035502E-2</c:v>
                </c:pt>
                <c:pt idx="276">
                  <c:v>-2.2812600000179373E-2</c:v>
                </c:pt>
                <c:pt idx="277">
                  <c:v>-2.3341799991612788E-2</c:v>
                </c:pt>
                <c:pt idx="278">
                  <c:v>-2.147330020670779E-2</c:v>
                </c:pt>
                <c:pt idx="279">
                  <c:v>-2.0648199999413919E-2</c:v>
                </c:pt>
                <c:pt idx="280">
                  <c:v>-2.1704999962821603E-2</c:v>
                </c:pt>
                <c:pt idx="281">
                  <c:v>-2.1754599998530466E-2</c:v>
                </c:pt>
                <c:pt idx="282">
                  <c:v>-1.9947900000261143E-2</c:v>
                </c:pt>
                <c:pt idx="283">
                  <c:v>-2.1579799969913438E-2</c:v>
                </c:pt>
                <c:pt idx="284">
                  <c:v>-1.9377799770154525E-2</c:v>
                </c:pt>
                <c:pt idx="285">
                  <c:v>-2.0455200006836094E-2</c:v>
                </c:pt>
                <c:pt idx="286">
                  <c:v>-1.9693499998538755E-2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70-41CE-824B-528845E44E7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1'!$L$21:$L$254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70-41CE-824B-528845E44E7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1'!$M$21:$M$254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70-41CE-824B-528845E44E7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1'!$N$21:$N$254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70-41CE-824B-528845E44E7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1'!$O$21:$O$254</c:f>
              <c:numCache>
                <c:formatCode>General</c:formatCode>
                <c:ptCount val="234"/>
                <c:pt idx="175">
                  <c:v>-6.430545442569513E-2</c:v>
                </c:pt>
                <c:pt idx="176">
                  <c:v>-6.422780314175365E-2</c:v>
                </c:pt>
                <c:pt idx="177">
                  <c:v>-6.4212272884965366E-2</c:v>
                </c:pt>
                <c:pt idx="178">
                  <c:v>-6.4196742628177067E-2</c:v>
                </c:pt>
                <c:pt idx="179">
                  <c:v>-6.1742962055626543E-2</c:v>
                </c:pt>
                <c:pt idx="180">
                  <c:v>-6.1685500105509855E-2</c:v>
                </c:pt>
                <c:pt idx="181">
                  <c:v>-6.1660651694648586E-2</c:v>
                </c:pt>
                <c:pt idx="182">
                  <c:v>-6.1652886566254436E-2</c:v>
                </c:pt>
                <c:pt idx="183">
                  <c:v>-6.149603097269267E-2</c:v>
                </c:pt>
                <c:pt idx="184">
                  <c:v>-6.1463417433437251E-2</c:v>
                </c:pt>
                <c:pt idx="185">
                  <c:v>-6.1435462971218324E-2</c:v>
                </c:pt>
                <c:pt idx="186">
                  <c:v>-6.1435462971218324E-2</c:v>
                </c:pt>
                <c:pt idx="187">
                  <c:v>-5.9419635640097695E-2</c:v>
                </c:pt>
                <c:pt idx="188">
                  <c:v>-5.9262780046535929E-2</c:v>
                </c:pt>
                <c:pt idx="189">
                  <c:v>-5.925501491814178E-2</c:v>
                </c:pt>
                <c:pt idx="190">
                  <c:v>-5.9177363634200314E-2</c:v>
                </c:pt>
                <c:pt idx="191">
                  <c:v>-5.9050015528536295E-2</c:v>
                </c:pt>
                <c:pt idx="192">
                  <c:v>-5.8869864549792081E-2</c:v>
                </c:pt>
                <c:pt idx="193">
                  <c:v>-5.8776683009062317E-2</c:v>
                </c:pt>
                <c:pt idx="194">
                  <c:v>-5.8667971211544254E-2</c:v>
                </c:pt>
                <c:pt idx="195">
                  <c:v>-5.8504903515267159E-2</c:v>
                </c:pt>
                <c:pt idx="196">
                  <c:v>-5.6763961729299359E-2</c:v>
                </c:pt>
                <c:pt idx="197">
                  <c:v>-5.667854531696373E-2</c:v>
                </c:pt>
                <c:pt idx="198">
                  <c:v>-5.6624189418204698E-2</c:v>
                </c:pt>
                <c:pt idx="199">
                  <c:v>-5.6270099563431597E-2</c:v>
                </c:pt>
                <c:pt idx="200">
                  <c:v>-5.6270099563431597E-2</c:v>
                </c:pt>
                <c:pt idx="201">
                  <c:v>-5.6270099563431597E-2</c:v>
                </c:pt>
                <c:pt idx="202">
                  <c:v>-5.6270099563431597E-2</c:v>
                </c:pt>
                <c:pt idx="203">
                  <c:v>-5.6270099563431597E-2</c:v>
                </c:pt>
                <c:pt idx="204">
                  <c:v>-5.6270099563431597E-2</c:v>
                </c:pt>
                <c:pt idx="205">
                  <c:v>-5.6270099563431597E-2</c:v>
                </c:pt>
                <c:pt idx="206">
                  <c:v>-5.6270099563431597E-2</c:v>
                </c:pt>
                <c:pt idx="207">
                  <c:v>-5.6190895253811296E-2</c:v>
                </c:pt>
                <c:pt idx="208">
                  <c:v>-5.611013791851216E-2</c:v>
                </c:pt>
                <c:pt idx="209">
                  <c:v>-5.6094607661723861E-2</c:v>
                </c:pt>
                <c:pt idx="210">
                  <c:v>-5.5825934219286374E-2</c:v>
                </c:pt>
                <c:pt idx="211">
                  <c:v>-5.5794873705709777E-2</c:v>
                </c:pt>
                <c:pt idx="212">
                  <c:v>-5.4086545458997395E-2</c:v>
                </c:pt>
                <c:pt idx="213">
                  <c:v>-5.3547645548443573E-2</c:v>
                </c:pt>
                <c:pt idx="214">
                  <c:v>-5.3302267491188521E-2</c:v>
                </c:pt>
                <c:pt idx="215">
                  <c:v>-5.3146964923305576E-2</c:v>
                </c:pt>
                <c:pt idx="216">
                  <c:v>-5.3022722868999228E-2</c:v>
                </c:pt>
                <c:pt idx="217">
                  <c:v>-5.2921776199875314E-2</c:v>
                </c:pt>
                <c:pt idx="218">
                  <c:v>-5.1100077078608377E-2</c:v>
                </c:pt>
                <c:pt idx="219">
                  <c:v>-5.0589131630273482E-2</c:v>
                </c:pt>
                <c:pt idx="220">
                  <c:v>-5.054564691126627E-2</c:v>
                </c:pt>
                <c:pt idx="221">
                  <c:v>-5.0527010603120315E-2</c:v>
                </c:pt>
                <c:pt idx="222">
                  <c:v>-5.0467995627324791E-2</c:v>
                </c:pt>
                <c:pt idx="223">
                  <c:v>-5.0391897369062147E-2</c:v>
                </c:pt>
                <c:pt idx="224">
                  <c:v>-5.0391897369062147E-2</c:v>
                </c:pt>
                <c:pt idx="225">
                  <c:v>-5.0351518701412579E-2</c:v>
                </c:pt>
                <c:pt idx="226">
                  <c:v>-4.8480122758423103E-2</c:v>
                </c:pt>
                <c:pt idx="227">
                  <c:v>-4.7723799252833168E-2</c:v>
                </c:pt>
                <c:pt idx="228">
                  <c:v>-4.7723799252833168E-2</c:v>
                </c:pt>
                <c:pt idx="229">
                  <c:v>-4.7716034124439019E-2</c:v>
                </c:pt>
                <c:pt idx="230">
                  <c:v>-4.7416300168424935E-2</c:v>
                </c:pt>
                <c:pt idx="231">
                  <c:v>-4.7416300168424935E-2</c:v>
                </c:pt>
                <c:pt idx="232">
                  <c:v>-4.7416300168424935E-2</c:v>
                </c:pt>
                <c:pt idx="233">
                  <c:v>-4.7416300168424935E-2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70-41CE-824B-528845E44E74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sin+Q.fit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1'!$V$2:$V$41</c:f>
              <c:numCache>
                <c:formatCode>General</c:formatCode>
                <c:ptCount val="40"/>
                <c:pt idx="0">
                  <c:v>-46000</c:v>
                </c:pt>
                <c:pt idx="1">
                  <c:v>-44000</c:v>
                </c:pt>
                <c:pt idx="2">
                  <c:v>-42000</c:v>
                </c:pt>
                <c:pt idx="3">
                  <c:v>-40000</c:v>
                </c:pt>
                <c:pt idx="4">
                  <c:v>-38000</c:v>
                </c:pt>
                <c:pt idx="5">
                  <c:v>-36000</c:v>
                </c:pt>
                <c:pt idx="6">
                  <c:v>-34000</c:v>
                </c:pt>
                <c:pt idx="7">
                  <c:v>-32000</c:v>
                </c:pt>
                <c:pt idx="8">
                  <c:v>-30000</c:v>
                </c:pt>
                <c:pt idx="9">
                  <c:v>-28000</c:v>
                </c:pt>
                <c:pt idx="10">
                  <c:v>-26000</c:v>
                </c:pt>
                <c:pt idx="11">
                  <c:v>-24000</c:v>
                </c:pt>
                <c:pt idx="12">
                  <c:v>-22000</c:v>
                </c:pt>
                <c:pt idx="13">
                  <c:v>-20000</c:v>
                </c:pt>
                <c:pt idx="14">
                  <c:v>-18000</c:v>
                </c:pt>
                <c:pt idx="15">
                  <c:v>-16000</c:v>
                </c:pt>
                <c:pt idx="16">
                  <c:v>-14000</c:v>
                </c:pt>
                <c:pt idx="17">
                  <c:v>-12000</c:v>
                </c:pt>
                <c:pt idx="18">
                  <c:v>-10000</c:v>
                </c:pt>
                <c:pt idx="19">
                  <c:v>-8000</c:v>
                </c:pt>
                <c:pt idx="20">
                  <c:v>-4000</c:v>
                </c:pt>
                <c:pt idx="21">
                  <c:v>0</c:v>
                </c:pt>
                <c:pt idx="22">
                  <c:v>4000</c:v>
                </c:pt>
                <c:pt idx="23">
                  <c:v>8000</c:v>
                </c:pt>
                <c:pt idx="24">
                  <c:v>12000</c:v>
                </c:pt>
                <c:pt idx="25">
                  <c:v>16000</c:v>
                </c:pt>
                <c:pt idx="26">
                  <c:v>20000</c:v>
                </c:pt>
                <c:pt idx="27">
                  <c:v>24000</c:v>
                </c:pt>
                <c:pt idx="28">
                  <c:v>28000</c:v>
                </c:pt>
                <c:pt idx="29">
                  <c:v>32000</c:v>
                </c:pt>
              </c:numCache>
            </c:numRef>
          </c:xVal>
          <c:yVal>
            <c:numRef>
              <c:f>'Active 1'!$W$2:$W$41</c:f>
              <c:numCache>
                <c:formatCode>General</c:formatCode>
                <c:ptCount val="40"/>
                <c:pt idx="0">
                  <c:v>0.13113092178805266</c:v>
                </c:pt>
                <c:pt idx="1">
                  <c:v>0.12883614319239936</c:v>
                </c:pt>
                <c:pt idx="2">
                  <c:v>0.12587634961852195</c:v>
                </c:pt>
                <c:pt idx="3">
                  <c:v>0.12168070694764405</c:v>
                </c:pt>
                <c:pt idx="4">
                  <c:v>0.11581907976213357</c:v>
                </c:pt>
                <c:pt idx="5">
                  <c:v>0.10804227150390831</c:v>
                </c:pt>
                <c:pt idx="6">
                  <c:v>9.8305337386045494E-2</c:v>
                </c:pt>
                <c:pt idx="7">
                  <c:v>8.6771789081052125E-2</c:v>
                </c:pt>
                <c:pt idx="8">
                  <c:v>7.3798297827530918E-2</c:v>
                </c:pt>
                <c:pt idx="9">
                  <c:v>5.9901327014822585E-2</c:v>
                </c:pt>
                <c:pt idx="10">
                  <c:v>4.5708815844137288E-2</c:v>
                </c:pt>
                <c:pt idx="11">
                  <c:v>3.190143417089035E-2</c:v>
                </c:pt>
                <c:pt idx="12">
                  <c:v>1.9148904272961599E-2</c:v>
                </c:pt>
                <c:pt idx="13">
                  <c:v>8.0473467900324287E-3</c:v>
                </c:pt>
                <c:pt idx="14">
                  <c:v>-9.3648773440744779E-4</c:v>
                </c:pt>
                <c:pt idx="15">
                  <c:v>-7.5088844407702887E-3</c:v>
                </c:pt>
                <c:pt idx="16">
                  <c:v>-1.1576641854557895E-2</c:v>
                </c:pt>
                <c:pt idx="17">
                  <c:v>-1.325579109883214E-2</c:v>
                </c:pt>
                <c:pt idx="18">
                  <c:v>-1.2860740915572003E-2</c:v>
                </c:pt>
                <c:pt idx="19">
                  <c:v>-1.0874864004155084E-2</c:v>
                </c:pt>
                <c:pt idx="20">
                  <c:v>-4.626040336191059E-3</c:v>
                </c:pt>
                <c:pt idx="21">
                  <c:v>2.0912096931180804E-4</c:v>
                </c:pt>
                <c:pt idx="22">
                  <c:v>-7.423771765520254E-4</c:v>
                </c:pt>
                <c:pt idx="23">
                  <c:v>-9.3468268576865736E-3</c:v>
                </c:pt>
                <c:pt idx="24">
                  <c:v>-2.4281765322093595E-2</c:v>
                </c:pt>
                <c:pt idx="25">
                  <c:v>-4.1519278481979643E-2</c:v>
                </c:pt>
                <c:pt idx="26">
                  <c:v>-5.5798031013522362E-2</c:v>
                </c:pt>
                <c:pt idx="27">
                  <c:v>-6.2546059095946058E-2</c:v>
                </c:pt>
                <c:pt idx="28">
                  <c:v>-5.9551627389236264E-2</c:v>
                </c:pt>
                <c:pt idx="29">
                  <c:v>-4.7771523581206801E-2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70-41CE-824B-528845E44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98384"/>
        <c:axId val="1"/>
      </c:scatterChart>
      <c:valAx>
        <c:axId val="420298384"/>
        <c:scaling>
          <c:orientation val="minMax"/>
          <c:max val="5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98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29420505200594E-3"/>
          <c:y val="0.90993919238356069"/>
          <c:w val="0.933135839446517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532818532818533"/>
          <c:y val="2.9972752043596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02316602316602"/>
          <c:y val="0.20980954344977149"/>
          <c:w val="0.77220077220077221"/>
          <c:h val="0.6185294332869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1'!$H$21:$H$254</c:f>
              <c:numCache>
                <c:formatCode>General</c:formatCode>
                <c:ptCount val="234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1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59-4E36-909C-4015FB305C7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1'!$I$21:$I$254</c:f>
              <c:numCache>
                <c:formatCode>General</c:formatCode>
                <c:ptCount val="234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0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59-4E36-909C-4015FB305C7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1'!$J$21:$J$254</c:f>
              <c:numCache>
                <c:formatCode>General</c:formatCode>
                <c:ptCount val="234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59-4E36-909C-4015FB305C7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1'!$K$21:$K$254</c:f>
              <c:numCache>
                <c:formatCode>General</c:formatCode>
                <c:ptCount val="234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-5.1020500002778135E-2</c:v>
                </c:pt>
                <c:pt idx="228">
                  <c:v>-5.0820500000554603E-2</c:v>
                </c:pt>
                <c:pt idx="229">
                  <c:v>-5.0187000000732951E-2</c:v>
                </c:pt>
                <c:pt idx="230">
                  <c:v>-5.0793900001735892E-2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-5.0293899999815039E-2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59-4E36-909C-4015FB305C7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1'!$L$21:$L$254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59-4E36-909C-4015FB305C7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1'!$M$21:$M$254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59-4E36-909C-4015FB305C7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1'!$N$21:$N$254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59-4E36-909C-4015FB305C7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1'!$F$21:$F$254</c:f>
              <c:numCache>
                <c:formatCode>General</c:formatCode>
                <c:ptCount val="234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30692.5</c:v>
                </c:pt>
                <c:pt idx="228">
                  <c:v>30692.5</c:v>
                </c:pt>
                <c:pt idx="229">
                  <c:v>30695</c:v>
                </c:pt>
                <c:pt idx="230">
                  <c:v>30791.5</c:v>
                </c:pt>
                <c:pt idx="231">
                  <c:v>30791.5</c:v>
                </c:pt>
                <c:pt idx="232">
                  <c:v>30791.5</c:v>
                </c:pt>
                <c:pt idx="233">
                  <c:v>30791.5</c:v>
                </c:pt>
              </c:numCache>
            </c:numRef>
          </c:xVal>
          <c:yVal>
            <c:numRef>
              <c:f>'Active 1'!$O$21:$O$254</c:f>
              <c:numCache>
                <c:formatCode>General</c:formatCode>
                <c:ptCount val="234"/>
                <c:pt idx="175">
                  <c:v>-6.430545442569513E-2</c:v>
                </c:pt>
                <c:pt idx="176">
                  <c:v>-6.422780314175365E-2</c:v>
                </c:pt>
                <c:pt idx="177">
                  <c:v>-6.4212272884965366E-2</c:v>
                </c:pt>
                <c:pt idx="178">
                  <c:v>-6.4196742628177067E-2</c:v>
                </c:pt>
                <c:pt idx="179">
                  <c:v>-6.1742962055626543E-2</c:v>
                </c:pt>
                <c:pt idx="180">
                  <c:v>-6.1685500105509855E-2</c:v>
                </c:pt>
                <c:pt idx="181">
                  <c:v>-6.1660651694648586E-2</c:v>
                </c:pt>
                <c:pt idx="182">
                  <c:v>-6.1652886566254436E-2</c:v>
                </c:pt>
                <c:pt idx="183">
                  <c:v>-6.149603097269267E-2</c:v>
                </c:pt>
                <c:pt idx="184">
                  <c:v>-6.1463417433437251E-2</c:v>
                </c:pt>
                <c:pt idx="185">
                  <c:v>-6.1435462971218324E-2</c:v>
                </c:pt>
                <c:pt idx="186">
                  <c:v>-6.1435462971218324E-2</c:v>
                </c:pt>
                <c:pt idx="187">
                  <c:v>-5.9419635640097695E-2</c:v>
                </c:pt>
                <c:pt idx="188">
                  <c:v>-5.9262780046535929E-2</c:v>
                </c:pt>
                <c:pt idx="189">
                  <c:v>-5.925501491814178E-2</c:v>
                </c:pt>
                <c:pt idx="190">
                  <c:v>-5.9177363634200314E-2</c:v>
                </c:pt>
                <c:pt idx="191">
                  <c:v>-5.9050015528536295E-2</c:v>
                </c:pt>
                <c:pt idx="192">
                  <c:v>-5.8869864549792081E-2</c:v>
                </c:pt>
                <c:pt idx="193">
                  <c:v>-5.8776683009062317E-2</c:v>
                </c:pt>
                <c:pt idx="194">
                  <c:v>-5.8667971211544254E-2</c:v>
                </c:pt>
                <c:pt idx="195">
                  <c:v>-5.8504903515267159E-2</c:v>
                </c:pt>
                <c:pt idx="196">
                  <c:v>-5.6763961729299359E-2</c:v>
                </c:pt>
                <c:pt idx="197">
                  <c:v>-5.667854531696373E-2</c:v>
                </c:pt>
                <c:pt idx="198">
                  <c:v>-5.6624189418204698E-2</c:v>
                </c:pt>
                <c:pt idx="199">
                  <c:v>-5.6270099563431597E-2</c:v>
                </c:pt>
                <c:pt idx="200">
                  <c:v>-5.6270099563431597E-2</c:v>
                </c:pt>
                <c:pt idx="201">
                  <c:v>-5.6270099563431597E-2</c:v>
                </c:pt>
                <c:pt idx="202">
                  <c:v>-5.6270099563431597E-2</c:v>
                </c:pt>
                <c:pt idx="203">
                  <c:v>-5.6270099563431597E-2</c:v>
                </c:pt>
                <c:pt idx="204">
                  <c:v>-5.6270099563431597E-2</c:v>
                </c:pt>
                <c:pt idx="205">
                  <c:v>-5.6270099563431597E-2</c:v>
                </c:pt>
                <c:pt idx="206">
                  <c:v>-5.6270099563431597E-2</c:v>
                </c:pt>
                <c:pt idx="207">
                  <c:v>-5.6190895253811296E-2</c:v>
                </c:pt>
                <c:pt idx="208">
                  <c:v>-5.611013791851216E-2</c:v>
                </c:pt>
                <c:pt idx="209">
                  <c:v>-5.6094607661723861E-2</c:v>
                </c:pt>
                <c:pt idx="210">
                  <c:v>-5.5825934219286374E-2</c:v>
                </c:pt>
                <c:pt idx="211">
                  <c:v>-5.5794873705709777E-2</c:v>
                </c:pt>
                <c:pt idx="212">
                  <c:v>-5.4086545458997395E-2</c:v>
                </c:pt>
                <c:pt idx="213">
                  <c:v>-5.3547645548443573E-2</c:v>
                </c:pt>
                <c:pt idx="214">
                  <c:v>-5.3302267491188521E-2</c:v>
                </c:pt>
                <c:pt idx="215">
                  <c:v>-5.3146964923305576E-2</c:v>
                </c:pt>
                <c:pt idx="216">
                  <c:v>-5.3022722868999228E-2</c:v>
                </c:pt>
                <c:pt idx="217">
                  <c:v>-5.2921776199875314E-2</c:v>
                </c:pt>
                <c:pt idx="218">
                  <c:v>-5.1100077078608377E-2</c:v>
                </c:pt>
                <c:pt idx="219">
                  <c:v>-5.0589131630273482E-2</c:v>
                </c:pt>
                <c:pt idx="220">
                  <c:v>-5.054564691126627E-2</c:v>
                </c:pt>
                <c:pt idx="221">
                  <c:v>-5.0527010603120315E-2</c:v>
                </c:pt>
                <c:pt idx="222">
                  <c:v>-5.0467995627324791E-2</c:v>
                </c:pt>
                <c:pt idx="223">
                  <c:v>-5.0391897369062147E-2</c:v>
                </c:pt>
                <c:pt idx="224">
                  <c:v>-5.0391897369062147E-2</c:v>
                </c:pt>
                <c:pt idx="225">
                  <c:v>-5.0351518701412579E-2</c:v>
                </c:pt>
                <c:pt idx="226">
                  <c:v>-4.8480122758423103E-2</c:v>
                </c:pt>
                <c:pt idx="227">
                  <c:v>-4.7723799252833168E-2</c:v>
                </c:pt>
                <c:pt idx="228">
                  <c:v>-4.7723799252833168E-2</c:v>
                </c:pt>
                <c:pt idx="229">
                  <c:v>-4.7716034124439019E-2</c:v>
                </c:pt>
                <c:pt idx="230">
                  <c:v>-4.7416300168424935E-2</c:v>
                </c:pt>
                <c:pt idx="231">
                  <c:v>-4.7416300168424935E-2</c:v>
                </c:pt>
                <c:pt idx="232">
                  <c:v>-4.7416300168424935E-2</c:v>
                </c:pt>
                <c:pt idx="233">
                  <c:v>-4.7416300168424935E-2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59-4E36-909C-4015FB305C72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sin+Q.fit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1'!$V$2:$V$41</c:f>
              <c:numCache>
                <c:formatCode>General</c:formatCode>
                <c:ptCount val="40"/>
                <c:pt idx="0">
                  <c:v>-46000</c:v>
                </c:pt>
                <c:pt idx="1">
                  <c:v>-44000</c:v>
                </c:pt>
                <c:pt idx="2">
                  <c:v>-42000</c:v>
                </c:pt>
                <c:pt idx="3">
                  <c:v>-40000</c:v>
                </c:pt>
                <c:pt idx="4">
                  <c:v>-38000</c:v>
                </c:pt>
                <c:pt idx="5">
                  <c:v>-36000</c:v>
                </c:pt>
                <c:pt idx="6">
                  <c:v>-34000</c:v>
                </c:pt>
                <c:pt idx="7">
                  <c:v>-32000</c:v>
                </c:pt>
                <c:pt idx="8">
                  <c:v>-30000</c:v>
                </c:pt>
                <c:pt idx="9">
                  <c:v>-28000</c:v>
                </c:pt>
                <c:pt idx="10">
                  <c:v>-26000</c:v>
                </c:pt>
                <c:pt idx="11">
                  <c:v>-24000</c:v>
                </c:pt>
                <c:pt idx="12">
                  <c:v>-22000</c:v>
                </c:pt>
                <c:pt idx="13">
                  <c:v>-20000</c:v>
                </c:pt>
                <c:pt idx="14">
                  <c:v>-18000</c:v>
                </c:pt>
                <c:pt idx="15">
                  <c:v>-16000</c:v>
                </c:pt>
                <c:pt idx="16">
                  <c:v>-14000</c:v>
                </c:pt>
                <c:pt idx="17">
                  <c:v>-12000</c:v>
                </c:pt>
                <c:pt idx="18">
                  <c:v>-10000</c:v>
                </c:pt>
                <c:pt idx="19">
                  <c:v>-8000</c:v>
                </c:pt>
                <c:pt idx="20">
                  <c:v>-4000</c:v>
                </c:pt>
                <c:pt idx="21">
                  <c:v>0</c:v>
                </c:pt>
                <c:pt idx="22">
                  <c:v>4000</c:v>
                </c:pt>
                <c:pt idx="23">
                  <c:v>8000</c:v>
                </c:pt>
                <c:pt idx="24">
                  <c:v>12000</c:v>
                </c:pt>
                <c:pt idx="25">
                  <c:v>16000</c:v>
                </c:pt>
                <c:pt idx="26">
                  <c:v>20000</c:v>
                </c:pt>
                <c:pt idx="27">
                  <c:v>24000</c:v>
                </c:pt>
                <c:pt idx="28">
                  <c:v>28000</c:v>
                </c:pt>
                <c:pt idx="29">
                  <c:v>32000</c:v>
                </c:pt>
              </c:numCache>
            </c:numRef>
          </c:xVal>
          <c:yVal>
            <c:numRef>
              <c:f>'Active 1'!$W$2:$W$41</c:f>
              <c:numCache>
                <c:formatCode>General</c:formatCode>
                <c:ptCount val="40"/>
                <c:pt idx="0">
                  <c:v>0.13113092178805266</c:v>
                </c:pt>
                <c:pt idx="1">
                  <c:v>0.12883614319239936</c:v>
                </c:pt>
                <c:pt idx="2">
                  <c:v>0.12587634961852195</c:v>
                </c:pt>
                <c:pt idx="3">
                  <c:v>0.12168070694764405</c:v>
                </c:pt>
                <c:pt idx="4">
                  <c:v>0.11581907976213357</c:v>
                </c:pt>
                <c:pt idx="5">
                  <c:v>0.10804227150390831</c:v>
                </c:pt>
                <c:pt idx="6">
                  <c:v>9.8305337386045494E-2</c:v>
                </c:pt>
                <c:pt idx="7">
                  <c:v>8.6771789081052125E-2</c:v>
                </c:pt>
                <c:pt idx="8">
                  <c:v>7.3798297827530918E-2</c:v>
                </c:pt>
                <c:pt idx="9">
                  <c:v>5.9901327014822585E-2</c:v>
                </c:pt>
                <c:pt idx="10">
                  <c:v>4.5708815844137288E-2</c:v>
                </c:pt>
                <c:pt idx="11">
                  <c:v>3.190143417089035E-2</c:v>
                </c:pt>
                <c:pt idx="12">
                  <c:v>1.9148904272961599E-2</c:v>
                </c:pt>
                <c:pt idx="13">
                  <c:v>8.0473467900324287E-3</c:v>
                </c:pt>
                <c:pt idx="14">
                  <c:v>-9.3648773440744779E-4</c:v>
                </c:pt>
                <c:pt idx="15">
                  <c:v>-7.5088844407702887E-3</c:v>
                </c:pt>
                <c:pt idx="16">
                  <c:v>-1.1576641854557895E-2</c:v>
                </c:pt>
                <c:pt idx="17">
                  <c:v>-1.325579109883214E-2</c:v>
                </c:pt>
                <c:pt idx="18">
                  <c:v>-1.2860740915572003E-2</c:v>
                </c:pt>
                <c:pt idx="19">
                  <c:v>-1.0874864004155084E-2</c:v>
                </c:pt>
                <c:pt idx="20">
                  <c:v>-4.626040336191059E-3</c:v>
                </c:pt>
                <c:pt idx="21">
                  <c:v>2.0912096931180804E-4</c:v>
                </c:pt>
                <c:pt idx="22">
                  <c:v>-7.423771765520254E-4</c:v>
                </c:pt>
                <c:pt idx="23">
                  <c:v>-9.3468268576865736E-3</c:v>
                </c:pt>
                <c:pt idx="24">
                  <c:v>-2.4281765322093595E-2</c:v>
                </c:pt>
                <c:pt idx="25">
                  <c:v>-4.1519278481979643E-2</c:v>
                </c:pt>
                <c:pt idx="26">
                  <c:v>-5.5798031013522362E-2</c:v>
                </c:pt>
                <c:pt idx="27">
                  <c:v>-6.2546059095946058E-2</c:v>
                </c:pt>
                <c:pt idx="28">
                  <c:v>-5.9551627389236264E-2</c:v>
                </c:pt>
                <c:pt idx="29">
                  <c:v>-4.7771523581206801E-2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59-4E36-909C-4015FB305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74768"/>
        <c:axId val="1"/>
      </c:scatterChart>
      <c:valAx>
        <c:axId val="420274768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7451737451734"/>
              <c:y val="0.90190850121936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915057915057917E-2"/>
              <c:y val="0.43596787458788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74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53281853281856"/>
          <c:y val="0.33242564025545851"/>
          <c:w val="0.14671814671814676"/>
          <c:h val="0.460491035350826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841371850291652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6900209057433"/>
          <c:y val="0.234375"/>
          <c:w val="0.80870978985665176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2'!$F$21:$F$500</c:f>
              <c:numCache>
                <c:formatCode>General</c:formatCode>
                <c:ptCount val="48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  <c:pt idx="269">
                  <c:v>37191</c:v>
                </c:pt>
                <c:pt idx="270">
                  <c:v>37196</c:v>
                </c:pt>
                <c:pt idx="271">
                  <c:v>37859.5</c:v>
                </c:pt>
                <c:pt idx="272">
                  <c:v>37907</c:v>
                </c:pt>
                <c:pt idx="273">
                  <c:v>38111</c:v>
                </c:pt>
                <c:pt idx="274">
                  <c:v>38773</c:v>
                </c:pt>
                <c:pt idx="275">
                  <c:v>38800.5</c:v>
                </c:pt>
                <c:pt idx="276">
                  <c:v>38877</c:v>
                </c:pt>
                <c:pt idx="277">
                  <c:v>38925</c:v>
                </c:pt>
                <c:pt idx="278">
                  <c:v>38981</c:v>
                </c:pt>
                <c:pt idx="279">
                  <c:v>38981.5</c:v>
                </c:pt>
                <c:pt idx="280">
                  <c:v>39703</c:v>
                </c:pt>
                <c:pt idx="281">
                  <c:v>39733</c:v>
                </c:pt>
                <c:pt idx="282">
                  <c:v>39772</c:v>
                </c:pt>
                <c:pt idx="283">
                  <c:v>40597.5</c:v>
                </c:pt>
              </c:numCache>
            </c:numRef>
          </c:xVal>
          <c:yVal>
            <c:numRef>
              <c:f>'Active 2'!$H$21:$H$500</c:f>
              <c:numCache>
                <c:formatCode>General</c:formatCode>
                <c:ptCount val="480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1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3-411B-A50D-497E6B67501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2'!$I$21:$I$289</c:f>
              <c:numCache>
                <c:formatCode>General</c:formatCode>
                <c:ptCount val="269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0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F3-411B-A50D-497E6B67501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2'!$J$21:$J$289</c:f>
              <c:numCache>
                <c:formatCode>General</c:formatCode>
                <c:ptCount val="269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F3-411B-A50D-497E6B67501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2'!$F$21:$F$3007</c:f>
              <c:numCache>
                <c:formatCode>General</c:formatCode>
                <c:ptCount val="298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  <c:pt idx="269">
                  <c:v>37191</c:v>
                </c:pt>
                <c:pt idx="270">
                  <c:v>37196</c:v>
                </c:pt>
                <c:pt idx="271">
                  <c:v>37859.5</c:v>
                </c:pt>
                <c:pt idx="272">
                  <c:v>37907</c:v>
                </c:pt>
                <c:pt idx="273">
                  <c:v>38111</c:v>
                </c:pt>
                <c:pt idx="274">
                  <c:v>38773</c:v>
                </c:pt>
                <c:pt idx="275">
                  <c:v>38800.5</c:v>
                </c:pt>
                <c:pt idx="276">
                  <c:v>38877</c:v>
                </c:pt>
                <c:pt idx="277">
                  <c:v>38925</c:v>
                </c:pt>
                <c:pt idx="278">
                  <c:v>38981</c:v>
                </c:pt>
                <c:pt idx="279">
                  <c:v>38981.5</c:v>
                </c:pt>
                <c:pt idx="280">
                  <c:v>39703</c:v>
                </c:pt>
                <c:pt idx="281">
                  <c:v>39733</c:v>
                </c:pt>
                <c:pt idx="282">
                  <c:v>39772</c:v>
                </c:pt>
                <c:pt idx="283">
                  <c:v>40597.5</c:v>
                </c:pt>
              </c:numCache>
            </c:numRef>
          </c:xVal>
          <c:yVal>
            <c:numRef>
              <c:f>'Active 2'!$K$21:$K$3007</c:f>
              <c:numCache>
                <c:formatCode>General</c:formatCode>
                <c:ptCount val="2987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-4.8534200002904981E-2</c:v>
                </c:pt>
                <c:pt idx="228">
                  <c:v>-5.1020500002778135E-2</c:v>
                </c:pt>
                <c:pt idx="229">
                  <c:v>-5.0820500000554603E-2</c:v>
                </c:pt>
                <c:pt idx="230">
                  <c:v>-5.0187000000732951E-2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-5.0891400002001319E-2</c:v>
                </c:pt>
                <c:pt idx="234">
                  <c:v>-4.9195299994607922E-2</c:v>
                </c:pt>
                <c:pt idx="235">
                  <c:v>-4.7867499997664709E-2</c:v>
                </c:pt>
                <c:pt idx="236">
                  <c:v>-4.8407199996290728E-2</c:v>
                </c:pt>
                <c:pt idx="237">
                  <c:v>-4.83599998842692E-2</c:v>
                </c:pt>
                <c:pt idx="238">
                  <c:v>-4.7759999972186051E-2</c:v>
                </c:pt>
                <c:pt idx="239">
                  <c:v>-4.7759999972186051E-2</c:v>
                </c:pt>
                <c:pt idx="240">
                  <c:v>-4.7035900002811104E-2</c:v>
                </c:pt>
                <c:pt idx="241">
                  <c:v>-4.4481199998699594E-2</c:v>
                </c:pt>
                <c:pt idx="242">
                  <c:v>-4.4481199998699594E-2</c:v>
                </c:pt>
                <c:pt idx="243">
                  <c:v>-4.3644199999107514E-2</c:v>
                </c:pt>
                <c:pt idx="244">
                  <c:v>-4.3644199999107514E-2</c:v>
                </c:pt>
                <c:pt idx="245">
                  <c:v>-4.3331666733138263E-2</c:v>
                </c:pt>
                <c:pt idx="246">
                  <c:v>-4.2920100000628736E-2</c:v>
                </c:pt>
                <c:pt idx="247">
                  <c:v>-4.2890099997748621E-2</c:v>
                </c:pt>
                <c:pt idx="248">
                  <c:v>-4.2880100001639221E-2</c:v>
                </c:pt>
                <c:pt idx="249">
                  <c:v>-4.0112299997417722E-2</c:v>
                </c:pt>
                <c:pt idx="250">
                  <c:v>-4.2351500000222586E-2</c:v>
                </c:pt>
                <c:pt idx="251">
                  <c:v>-3.805320000537904E-2</c:v>
                </c:pt>
                <c:pt idx="252">
                  <c:v>-3.1056500003614929E-2</c:v>
                </c:pt>
                <c:pt idx="253">
                  <c:v>-3.4618199999385979E-2</c:v>
                </c:pt>
                <c:pt idx="254">
                  <c:v>-3.6109500004386064E-2</c:v>
                </c:pt>
                <c:pt idx="255">
                  <c:v>-3.5809500004688744E-2</c:v>
                </c:pt>
                <c:pt idx="256">
                  <c:v>-3.4909499998320825E-2</c:v>
                </c:pt>
                <c:pt idx="257">
                  <c:v>-3.5022399999434128E-2</c:v>
                </c:pt>
                <c:pt idx="258">
                  <c:v>-3.5616900000604801E-2</c:v>
                </c:pt>
                <c:pt idx="259">
                  <c:v>-3.6515399995550979E-2</c:v>
                </c:pt>
                <c:pt idx="260">
                  <c:v>-3.2496699997864198E-2</c:v>
                </c:pt>
                <c:pt idx="261">
                  <c:v>-3.1726200002594851E-2</c:v>
                </c:pt>
                <c:pt idx="262">
                  <c:v>-2.9918200001702644E-2</c:v>
                </c:pt>
                <c:pt idx="263">
                  <c:v>-3.0595099997299258E-2</c:v>
                </c:pt>
                <c:pt idx="264">
                  <c:v>-2.9248400001961272E-2</c:v>
                </c:pt>
                <c:pt idx="265">
                  <c:v>-2.7895700004592072E-2</c:v>
                </c:pt>
                <c:pt idx="266">
                  <c:v>-2.7339100000972394E-2</c:v>
                </c:pt>
                <c:pt idx="267">
                  <c:v>-2.6605599996400997E-2</c:v>
                </c:pt>
                <c:pt idx="268">
                  <c:v>-2.3968199995579198E-2</c:v>
                </c:pt>
                <c:pt idx="269">
                  <c:v>-2.3840599998948164E-2</c:v>
                </c:pt>
                <c:pt idx="270">
                  <c:v>-2.1873599995160475E-2</c:v>
                </c:pt>
                <c:pt idx="271">
                  <c:v>-2.2282700003415812E-2</c:v>
                </c:pt>
                <c:pt idx="272">
                  <c:v>-2.144620000035502E-2</c:v>
                </c:pt>
                <c:pt idx="273">
                  <c:v>-2.2812600000179373E-2</c:v>
                </c:pt>
                <c:pt idx="274">
                  <c:v>-2.3341799991612788E-2</c:v>
                </c:pt>
                <c:pt idx="275">
                  <c:v>-2.147330020670779E-2</c:v>
                </c:pt>
                <c:pt idx="276">
                  <c:v>-2.0648199999413919E-2</c:v>
                </c:pt>
                <c:pt idx="277">
                  <c:v>-2.1704999962821603E-2</c:v>
                </c:pt>
                <c:pt idx="278">
                  <c:v>-2.1754599998530466E-2</c:v>
                </c:pt>
                <c:pt idx="279">
                  <c:v>-1.9947900000261143E-2</c:v>
                </c:pt>
                <c:pt idx="280">
                  <c:v>-2.1579799969913438E-2</c:v>
                </c:pt>
                <c:pt idx="281">
                  <c:v>-1.9377799770154525E-2</c:v>
                </c:pt>
                <c:pt idx="282">
                  <c:v>-2.0455200006836094E-2</c:v>
                </c:pt>
                <c:pt idx="283">
                  <c:v>-1.9693499998538755E-2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F3-411B-A50D-497E6B675017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2'!$L$21:$L$289</c:f>
              <c:numCache>
                <c:formatCode>General</c:formatCode>
                <c:ptCount val="2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F3-411B-A50D-497E6B67501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2'!$M$21:$M$289</c:f>
              <c:numCache>
                <c:formatCode>General</c:formatCode>
                <c:ptCount val="2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F3-411B-A50D-497E6B67501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2'!$N$21:$N$289</c:f>
              <c:numCache>
                <c:formatCode>General</c:formatCode>
                <c:ptCount val="2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F3-411B-A50D-497E6B67501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2'!$O$21:$O$289</c:f>
              <c:numCache>
                <c:formatCode>General</c:formatCode>
                <c:ptCount val="269"/>
                <c:pt idx="108">
                  <c:v>-0.10677088510798713</c:v>
                </c:pt>
                <c:pt idx="109">
                  <c:v>-0.10431522726992248</c:v>
                </c:pt>
                <c:pt idx="110">
                  <c:v>-0.1012829561040591</c:v>
                </c:pt>
                <c:pt idx="111">
                  <c:v>-9.2859117191204432E-2</c:v>
                </c:pt>
                <c:pt idx="112">
                  <c:v>-8.7427139884852567E-2</c:v>
                </c:pt>
                <c:pt idx="113">
                  <c:v>-8.7298140137663099E-2</c:v>
                </c:pt>
                <c:pt idx="114">
                  <c:v>-8.7298140137663099E-2</c:v>
                </c:pt>
                <c:pt idx="115">
                  <c:v>-8.7290369068555293E-2</c:v>
                </c:pt>
                <c:pt idx="116">
                  <c:v>-8.7290369068555293E-2</c:v>
                </c:pt>
                <c:pt idx="117">
                  <c:v>-8.5286987452564578E-2</c:v>
                </c:pt>
                <c:pt idx="118">
                  <c:v>-8.4503663686498393E-2</c:v>
                </c:pt>
                <c:pt idx="119">
                  <c:v>-8.4132206583145575E-2</c:v>
                </c:pt>
                <c:pt idx="120">
                  <c:v>-8.4124435514037782E-2</c:v>
                </c:pt>
                <c:pt idx="121">
                  <c:v>-8.1553765853177695E-2</c:v>
                </c:pt>
                <c:pt idx="122">
                  <c:v>-8.1396790257200147E-2</c:v>
                </c:pt>
                <c:pt idx="123">
                  <c:v>-8.1311308497014345E-2</c:v>
                </c:pt>
                <c:pt idx="124">
                  <c:v>-8.1295766358798746E-2</c:v>
                </c:pt>
                <c:pt idx="125">
                  <c:v>-7.9382529144458508E-2</c:v>
                </c:pt>
                <c:pt idx="126">
                  <c:v>-7.9326577446882346E-2</c:v>
                </c:pt>
                <c:pt idx="127">
                  <c:v>-7.925352939726904E-2</c:v>
                </c:pt>
                <c:pt idx="128">
                  <c:v>-7.9191360844406644E-2</c:v>
                </c:pt>
                <c:pt idx="129">
                  <c:v>-7.8776385754050146E-2</c:v>
                </c:pt>
                <c:pt idx="130">
                  <c:v>-7.871421720118775E-2</c:v>
                </c:pt>
                <c:pt idx="131">
                  <c:v>-7.8630289654823507E-2</c:v>
                </c:pt>
                <c:pt idx="132">
                  <c:v>-7.8594542736927633E-2</c:v>
                </c:pt>
                <c:pt idx="133">
                  <c:v>-7.6566293699791968E-2</c:v>
                </c:pt>
                <c:pt idx="134">
                  <c:v>-7.6051848924855628E-2</c:v>
                </c:pt>
                <c:pt idx="135">
                  <c:v>-7.5405295975086717E-2</c:v>
                </c:pt>
                <c:pt idx="136">
                  <c:v>-7.3880612216136454E-2</c:v>
                </c:pt>
                <c:pt idx="137">
                  <c:v>-7.3659913853474937E-2</c:v>
                </c:pt>
                <c:pt idx="138">
                  <c:v>-7.3608624797363464E-2</c:v>
                </c:pt>
                <c:pt idx="139">
                  <c:v>-7.360240794207723E-2</c:v>
                </c:pt>
                <c:pt idx="140">
                  <c:v>-7.3535576747750145E-2</c:v>
                </c:pt>
                <c:pt idx="141">
                  <c:v>-7.3363059013556997E-2</c:v>
                </c:pt>
                <c:pt idx="142">
                  <c:v>-7.3311769957445524E-2</c:v>
                </c:pt>
                <c:pt idx="143">
                  <c:v>-7.3308661529802407E-2</c:v>
                </c:pt>
                <c:pt idx="144">
                  <c:v>-7.3303998888337732E-2</c:v>
                </c:pt>
                <c:pt idx="145">
                  <c:v>-7.330244467451616E-2</c:v>
                </c:pt>
                <c:pt idx="146">
                  <c:v>-7.326203511515561E-2</c:v>
                </c:pt>
                <c:pt idx="147">
                  <c:v>-7.3246492976940011E-2</c:v>
                </c:pt>
                <c:pt idx="148">
                  <c:v>-7.3050662035423458E-2</c:v>
                </c:pt>
                <c:pt idx="149">
                  <c:v>-7.0919834886064834E-2</c:v>
                </c:pt>
                <c:pt idx="150">
                  <c:v>-7.0696028095760213E-2</c:v>
                </c:pt>
                <c:pt idx="151">
                  <c:v>-7.0444245456667498E-2</c:v>
                </c:pt>
                <c:pt idx="152">
                  <c:v>-7.0304366212727107E-2</c:v>
                </c:pt>
                <c:pt idx="153">
                  <c:v>-6.7729033910402359E-2</c:v>
                </c:pt>
                <c:pt idx="154">
                  <c:v>-6.7475697057488085E-2</c:v>
                </c:pt>
                <c:pt idx="155">
                  <c:v>-6.7276757688328415E-2</c:v>
                </c:pt>
                <c:pt idx="156">
                  <c:v>-6.5124171545467957E-2</c:v>
                </c:pt>
                <c:pt idx="157">
                  <c:v>-6.4807111925869729E-2</c:v>
                </c:pt>
                <c:pt idx="158">
                  <c:v>-6.4772919221795414E-2</c:v>
                </c:pt>
                <c:pt idx="159">
                  <c:v>-6.4765148152687621E-2</c:v>
                </c:pt>
                <c:pt idx="160">
                  <c:v>-6.4741834945364216E-2</c:v>
                </c:pt>
                <c:pt idx="161">
                  <c:v>-6.4741834945364216E-2</c:v>
                </c:pt>
                <c:pt idx="162">
                  <c:v>-6.4726292807148617E-2</c:v>
                </c:pt>
                <c:pt idx="163">
                  <c:v>-6.4726292807148617E-2</c:v>
                </c:pt>
                <c:pt idx="164">
                  <c:v>-6.4702979599825225E-2</c:v>
                </c:pt>
                <c:pt idx="165">
                  <c:v>-6.4702979599825225E-2</c:v>
                </c:pt>
                <c:pt idx="166">
                  <c:v>-6.469365431689586E-2</c:v>
                </c:pt>
                <c:pt idx="167">
                  <c:v>-6.4648582116070621E-2</c:v>
                </c:pt>
                <c:pt idx="168">
                  <c:v>-6.4648582116070621E-2</c:v>
                </c:pt>
                <c:pt idx="169">
                  <c:v>-6.4609726770531631E-2</c:v>
                </c:pt>
                <c:pt idx="170">
                  <c:v>-6.4609726770531631E-2</c:v>
                </c:pt>
                <c:pt idx="171">
                  <c:v>-6.4594184632316032E-2</c:v>
                </c:pt>
                <c:pt idx="172">
                  <c:v>-6.4587967777029784E-2</c:v>
                </c:pt>
                <c:pt idx="173">
                  <c:v>-6.4500931803022438E-2</c:v>
                </c:pt>
                <c:pt idx="174">
                  <c:v>-6.4446534319267834E-2</c:v>
                </c:pt>
                <c:pt idx="175">
                  <c:v>-6.421184803221229E-2</c:v>
                </c:pt>
                <c:pt idx="176">
                  <c:v>-6.4134137341134295E-2</c:v>
                </c:pt>
                <c:pt idx="177">
                  <c:v>-6.4118595202918696E-2</c:v>
                </c:pt>
                <c:pt idx="178">
                  <c:v>-6.4103053064703097E-2</c:v>
                </c:pt>
                <c:pt idx="179">
                  <c:v>-6.1647395226638452E-2</c:v>
                </c:pt>
                <c:pt idx="180">
                  <c:v>-6.1589889315240731E-2</c:v>
                </c:pt>
                <c:pt idx="181">
                  <c:v>-6.1565021894095781E-2</c:v>
                </c:pt>
                <c:pt idx="182">
                  <c:v>-6.1557250824987975E-2</c:v>
                </c:pt>
                <c:pt idx="183">
                  <c:v>-6.1400275229010426E-2</c:v>
                </c:pt>
                <c:pt idx="184">
                  <c:v>-6.1367636738757669E-2</c:v>
                </c:pt>
                <c:pt idx="185">
                  <c:v>-6.1339660889969588E-2</c:v>
                </c:pt>
                <c:pt idx="186">
                  <c:v>-6.1339660889969588E-2</c:v>
                </c:pt>
                <c:pt idx="187">
                  <c:v>-5.9322291349584833E-2</c:v>
                </c:pt>
                <c:pt idx="188">
                  <c:v>-5.9165315753607284E-2</c:v>
                </c:pt>
                <c:pt idx="189">
                  <c:v>-5.9157544684499491E-2</c:v>
                </c:pt>
                <c:pt idx="190">
                  <c:v>-5.9079833993421496E-2</c:v>
                </c:pt>
                <c:pt idx="191">
                  <c:v>-5.8952388460053573E-2</c:v>
                </c:pt>
                <c:pt idx="192">
                  <c:v>-5.8772099656752633E-2</c:v>
                </c:pt>
                <c:pt idx="193">
                  <c:v>-5.8678846827459039E-2</c:v>
                </c:pt>
                <c:pt idx="194">
                  <c:v>-5.8570051859949845E-2</c:v>
                </c:pt>
                <c:pt idx="195">
                  <c:v>-5.8406859408686049E-2</c:v>
                </c:pt>
                <c:pt idx="196">
                  <c:v>-5.66645857147174E-2</c:v>
                </c:pt>
                <c:pt idx="197">
                  <c:v>-5.6579103954531612E-2</c:v>
                </c:pt>
                <c:pt idx="198">
                  <c:v>-5.6524706470777009E-2</c:v>
                </c:pt>
                <c:pt idx="199">
                  <c:v>-5.6170345719461348E-2</c:v>
                </c:pt>
                <c:pt idx="200">
                  <c:v>-5.6170345719461348E-2</c:v>
                </c:pt>
                <c:pt idx="201">
                  <c:v>-5.6170345719461348E-2</c:v>
                </c:pt>
                <c:pt idx="202">
                  <c:v>-5.6170345719461348E-2</c:v>
                </c:pt>
                <c:pt idx="203">
                  <c:v>-5.6170345719461348E-2</c:v>
                </c:pt>
                <c:pt idx="204">
                  <c:v>-5.6170345719461348E-2</c:v>
                </c:pt>
                <c:pt idx="205">
                  <c:v>-5.6170345719461348E-2</c:v>
                </c:pt>
                <c:pt idx="206">
                  <c:v>-5.6170345719461348E-2</c:v>
                </c:pt>
                <c:pt idx="207">
                  <c:v>-5.6091080814561795E-2</c:v>
                </c:pt>
                <c:pt idx="208">
                  <c:v>-5.6010261695840682E-2</c:v>
                </c:pt>
                <c:pt idx="209">
                  <c:v>-5.5994719557625083E-2</c:v>
                </c:pt>
                <c:pt idx="210">
                  <c:v>-5.5725840566495224E-2</c:v>
                </c:pt>
                <c:pt idx="211">
                  <c:v>-5.5694756290064026E-2</c:v>
                </c:pt>
                <c:pt idx="212">
                  <c:v>-5.398512108634812E-2</c:v>
                </c:pt>
                <c:pt idx="213">
                  <c:v>-5.3445808890266844E-2</c:v>
                </c:pt>
                <c:pt idx="214">
                  <c:v>-5.3200243106460376E-2</c:v>
                </c:pt>
                <c:pt idx="215">
                  <c:v>-5.3044821724304386E-2</c:v>
                </c:pt>
                <c:pt idx="216">
                  <c:v>-5.2920484618579594E-2</c:v>
                </c:pt>
                <c:pt idx="217">
                  <c:v>-5.2819460720178193E-2</c:v>
                </c:pt>
                <c:pt idx="218">
                  <c:v>-5.0996367907488432E-2</c:v>
                </c:pt>
                <c:pt idx="219">
                  <c:v>-5.0485031560195223E-2</c:v>
                </c:pt>
                <c:pt idx="220">
                  <c:v>-5.0441513573191543E-2</c:v>
                </c:pt>
                <c:pt idx="221">
                  <c:v>-5.0422863007332827E-2</c:v>
                </c:pt>
                <c:pt idx="222">
                  <c:v>-5.0363802882113548E-2</c:v>
                </c:pt>
                <c:pt idx="223">
                  <c:v>-5.0287646404857111E-2</c:v>
                </c:pt>
                <c:pt idx="224">
                  <c:v>-5.0287646404857111E-2</c:v>
                </c:pt>
                <c:pt idx="225">
                  <c:v>-5.0247236845496562E-2</c:v>
                </c:pt>
                <c:pt idx="226">
                  <c:v>-4.8374409190516873E-2</c:v>
                </c:pt>
                <c:pt idx="227">
                  <c:v>-4.7945446175766349E-2</c:v>
                </c:pt>
                <c:pt idx="228">
                  <c:v>-4.7617507059417197E-2</c:v>
                </c:pt>
                <c:pt idx="229">
                  <c:v>-4.7617507059417197E-2</c:v>
                </c:pt>
                <c:pt idx="230">
                  <c:v>-4.7609735990309404E-2</c:v>
                </c:pt>
                <c:pt idx="231">
                  <c:v>-4.7309772722748347E-2</c:v>
                </c:pt>
                <c:pt idx="232">
                  <c:v>-4.7309772722748347E-2</c:v>
                </c:pt>
                <c:pt idx="233">
                  <c:v>-4.7193206686131348E-2</c:v>
                </c:pt>
                <c:pt idx="234">
                  <c:v>-4.5199150353069997E-2</c:v>
                </c:pt>
                <c:pt idx="235">
                  <c:v>-4.5146307083136952E-2</c:v>
                </c:pt>
                <c:pt idx="236">
                  <c:v>-4.5132319158742912E-2</c:v>
                </c:pt>
                <c:pt idx="237">
                  <c:v>-4.4796608973285981E-2</c:v>
                </c:pt>
                <c:pt idx="238">
                  <c:v>-4.4796608973285981E-2</c:v>
                </c:pt>
                <c:pt idx="239">
                  <c:v>-4.4796608973285981E-2</c:v>
                </c:pt>
                <c:pt idx="240">
                  <c:v>-4.4605440673234104E-2</c:v>
                </c:pt>
                <c:pt idx="241">
                  <c:v>-4.2365818556366286E-2</c:v>
                </c:pt>
                <c:pt idx="242">
                  <c:v>-4.2365818556366286E-2</c:v>
                </c:pt>
                <c:pt idx="243">
                  <c:v>-4.2194855035994697E-2</c:v>
                </c:pt>
                <c:pt idx="244">
                  <c:v>-4.2194855035994697E-2</c:v>
                </c:pt>
                <c:pt idx="245">
                  <c:v>-4.1921313403400162E-2</c:v>
                </c:pt>
                <c:pt idx="246">
                  <c:v>-4.1692843971630852E-2</c:v>
                </c:pt>
                <c:pt idx="247">
                  <c:v>-4.1692843971630852E-2</c:v>
                </c:pt>
                <c:pt idx="248">
                  <c:v>-4.1692843971630852E-2</c:v>
                </c:pt>
                <c:pt idx="249">
                  <c:v>-3.9774944115825925E-2</c:v>
                </c:pt>
                <c:pt idx="250">
                  <c:v>-3.9737642984108493E-2</c:v>
                </c:pt>
                <c:pt idx="251">
                  <c:v>-3.9506065124696066E-2</c:v>
                </c:pt>
                <c:pt idx="252">
                  <c:v>-3.6862347414222674E-2</c:v>
                </c:pt>
                <c:pt idx="253">
                  <c:v>-3.6319926790498266E-2</c:v>
                </c:pt>
                <c:pt idx="254">
                  <c:v>-3.6225119747383114E-2</c:v>
                </c:pt>
                <c:pt idx="255">
                  <c:v>-3.6225119747383114E-2</c:v>
                </c:pt>
                <c:pt idx="256">
                  <c:v>-3.6225119747383114E-2</c:v>
                </c:pt>
                <c:pt idx="257">
                  <c:v>-3.6204914967702839E-2</c:v>
                </c:pt>
                <c:pt idx="258">
                  <c:v>-3.5948469687145448E-2</c:v>
                </c:pt>
                <c:pt idx="259">
                  <c:v>-3.587853006517526E-2</c:v>
                </c:pt>
                <c:pt idx="260">
                  <c:v>-3.376324505403222E-2</c:v>
                </c:pt>
                <c:pt idx="261">
                  <c:v>-3.3646679017415235E-2</c:v>
                </c:pt>
                <c:pt idx="262">
                  <c:v>-3.3211499147378462E-2</c:v>
                </c:pt>
                <c:pt idx="263">
                  <c:v>-3.3066957261973381E-2</c:v>
                </c:pt>
                <c:pt idx="264">
                  <c:v>-3.120034646227994E-2</c:v>
                </c:pt>
                <c:pt idx="265">
                  <c:v>-3.0608190996265619E-2</c:v>
                </c:pt>
                <c:pt idx="266">
                  <c:v>-3.0455878041752746E-2</c:v>
                </c:pt>
                <c:pt idx="267">
                  <c:v>-3.0448106972644953E-2</c:v>
                </c:pt>
                <c:pt idx="268">
                  <c:v>-2.7771750771918791E-2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F3-411B-A50D-497E6B675017}"/>
            </c:ext>
          </c:extLst>
        </c:ser>
        <c:ser>
          <c:idx val="8"/>
          <c:order val="8"/>
          <c:tx>
            <c:strRef>
              <c:f>'Active 2'!$Z$1</c:f>
              <c:strCache>
                <c:ptCount val="1"/>
                <c:pt idx="0">
                  <c:v>sin+Q.fit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2'!$Y$2:$Y$41</c:f>
              <c:numCache>
                <c:formatCode>General</c:formatCode>
                <c:ptCount val="40"/>
                <c:pt idx="0">
                  <c:v>-46000</c:v>
                </c:pt>
                <c:pt idx="1">
                  <c:v>-44000</c:v>
                </c:pt>
                <c:pt idx="2">
                  <c:v>-42000</c:v>
                </c:pt>
                <c:pt idx="3">
                  <c:v>-40000</c:v>
                </c:pt>
                <c:pt idx="4">
                  <c:v>-38000</c:v>
                </c:pt>
                <c:pt idx="5">
                  <c:v>-36000</c:v>
                </c:pt>
                <c:pt idx="6">
                  <c:v>-34000</c:v>
                </c:pt>
                <c:pt idx="7">
                  <c:v>-32000</c:v>
                </c:pt>
                <c:pt idx="8">
                  <c:v>-30000</c:v>
                </c:pt>
                <c:pt idx="9">
                  <c:v>-28000</c:v>
                </c:pt>
                <c:pt idx="10">
                  <c:v>-26000</c:v>
                </c:pt>
                <c:pt idx="11">
                  <c:v>-24000</c:v>
                </c:pt>
                <c:pt idx="12">
                  <c:v>-22000</c:v>
                </c:pt>
                <c:pt idx="13">
                  <c:v>-20000</c:v>
                </c:pt>
                <c:pt idx="14">
                  <c:v>-18000</c:v>
                </c:pt>
                <c:pt idx="15">
                  <c:v>-16000</c:v>
                </c:pt>
                <c:pt idx="16">
                  <c:v>-14000</c:v>
                </c:pt>
                <c:pt idx="17">
                  <c:v>-12000</c:v>
                </c:pt>
                <c:pt idx="18">
                  <c:v>-10000</c:v>
                </c:pt>
                <c:pt idx="19">
                  <c:v>-8000</c:v>
                </c:pt>
                <c:pt idx="20">
                  <c:v>-4000</c:v>
                </c:pt>
                <c:pt idx="21">
                  <c:v>0</c:v>
                </c:pt>
                <c:pt idx="22">
                  <c:v>4000</c:v>
                </c:pt>
                <c:pt idx="23">
                  <c:v>8000</c:v>
                </c:pt>
                <c:pt idx="24">
                  <c:v>12000</c:v>
                </c:pt>
                <c:pt idx="25">
                  <c:v>16000</c:v>
                </c:pt>
                <c:pt idx="26">
                  <c:v>20000</c:v>
                </c:pt>
                <c:pt idx="27">
                  <c:v>24000</c:v>
                </c:pt>
                <c:pt idx="28">
                  <c:v>28000</c:v>
                </c:pt>
                <c:pt idx="29">
                  <c:v>32000</c:v>
                </c:pt>
              </c:numCache>
            </c:numRef>
          </c:xVal>
          <c:yVal>
            <c:numRef>
              <c:f>'Active 2'!$Z$2:$Z$41</c:f>
              <c:numCache>
                <c:formatCode>General</c:formatCode>
                <c:ptCount val="40"/>
                <c:pt idx="0">
                  <c:v>0.13113092178805266</c:v>
                </c:pt>
                <c:pt idx="1">
                  <c:v>0.12883614319239936</c:v>
                </c:pt>
                <c:pt idx="2">
                  <c:v>0.12587634961852195</c:v>
                </c:pt>
                <c:pt idx="3">
                  <c:v>0.12168070694764405</c:v>
                </c:pt>
                <c:pt idx="4">
                  <c:v>0.11581907976213357</c:v>
                </c:pt>
                <c:pt idx="5">
                  <c:v>0.10804227150390831</c:v>
                </c:pt>
                <c:pt idx="6">
                  <c:v>9.8305337386045494E-2</c:v>
                </c:pt>
                <c:pt idx="7">
                  <c:v>8.6771789081052125E-2</c:v>
                </c:pt>
                <c:pt idx="8">
                  <c:v>7.3798297827530918E-2</c:v>
                </c:pt>
                <c:pt idx="9">
                  <c:v>5.9901327014822585E-2</c:v>
                </c:pt>
                <c:pt idx="10">
                  <c:v>4.5708815844137288E-2</c:v>
                </c:pt>
                <c:pt idx="11">
                  <c:v>3.190143417089035E-2</c:v>
                </c:pt>
                <c:pt idx="12">
                  <c:v>1.9148904272961599E-2</c:v>
                </c:pt>
                <c:pt idx="13">
                  <c:v>8.0473467900324287E-3</c:v>
                </c:pt>
                <c:pt idx="14">
                  <c:v>-9.3648773440744779E-4</c:v>
                </c:pt>
                <c:pt idx="15">
                  <c:v>-7.5088844407702887E-3</c:v>
                </c:pt>
                <c:pt idx="16">
                  <c:v>-1.1576641854557895E-2</c:v>
                </c:pt>
                <c:pt idx="17">
                  <c:v>-1.325579109883214E-2</c:v>
                </c:pt>
                <c:pt idx="18">
                  <c:v>-1.2860740915572003E-2</c:v>
                </c:pt>
                <c:pt idx="19">
                  <c:v>-1.0874864004155084E-2</c:v>
                </c:pt>
                <c:pt idx="20">
                  <c:v>-4.626040336191059E-3</c:v>
                </c:pt>
                <c:pt idx="21">
                  <c:v>2.0912096931180804E-4</c:v>
                </c:pt>
                <c:pt idx="22">
                  <c:v>-7.423771765520254E-4</c:v>
                </c:pt>
                <c:pt idx="23">
                  <c:v>-9.3468268576865736E-3</c:v>
                </c:pt>
                <c:pt idx="24">
                  <c:v>-2.4281765322093595E-2</c:v>
                </c:pt>
                <c:pt idx="25">
                  <c:v>-4.1519278481979643E-2</c:v>
                </c:pt>
                <c:pt idx="26">
                  <c:v>-5.5798031013522362E-2</c:v>
                </c:pt>
                <c:pt idx="27">
                  <c:v>-6.2546059095946058E-2</c:v>
                </c:pt>
                <c:pt idx="28">
                  <c:v>-5.9551627389236264E-2</c:v>
                </c:pt>
                <c:pt idx="29">
                  <c:v>-4.7771523581206801E-2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F3-411B-A50D-497E6B675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89200"/>
        <c:axId val="1"/>
      </c:scatterChart>
      <c:valAx>
        <c:axId val="42028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3003106337994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77138413685847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89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760497667185074E-3"/>
          <c:y val="0.90937500000000004"/>
          <c:w val="0.9766726670830221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8930194646917277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3602520262944401"/>
          <c:w val="0.81872273368047521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2'!$H$21:$H$289</c:f>
              <c:numCache>
                <c:formatCode>General</c:formatCode>
                <c:ptCount val="269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1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F0-43F6-B049-9804E5B6AC3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2'!$I$21:$I$289</c:f>
              <c:numCache>
                <c:formatCode>General</c:formatCode>
                <c:ptCount val="269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0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F0-43F6-B049-9804E5B6AC3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2'!$J$21:$J$289</c:f>
              <c:numCache>
                <c:formatCode>General</c:formatCode>
                <c:ptCount val="269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F0-43F6-B049-9804E5B6AC3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2'!$F$21:$F$2890</c:f>
              <c:numCache>
                <c:formatCode>General</c:formatCode>
                <c:ptCount val="287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  <c:pt idx="269">
                  <c:v>37191</c:v>
                </c:pt>
                <c:pt idx="270">
                  <c:v>37196</c:v>
                </c:pt>
                <c:pt idx="271">
                  <c:v>37859.5</c:v>
                </c:pt>
                <c:pt idx="272">
                  <c:v>37907</c:v>
                </c:pt>
                <c:pt idx="273">
                  <c:v>38111</c:v>
                </c:pt>
                <c:pt idx="274">
                  <c:v>38773</c:v>
                </c:pt>
                <c:pt idx="275">
                  <c:v>38800.5</c:v>
                </c:pt>
                <c:pt idx="276">
                  <c:v>38877</c:v>
                </c:pt>
                <c:pt idx="277">
                  <c:v>38925</c:v>
                </c:pt>
                <c:pt idx="278">
                  <c:v>38981</c:v>
                </c:pt>
                <c:pt idx="279">
                  <c:v>38981.5</c:v>
                </c:pt>
                <c:pt idx="280">
                  <c:v>39703</c:v>
                </c:pt>
                <c:pt idx="281">
                  <c:v>39733</c:v>
                </c:pt>
                <c:pt idx="282">
                  <c:v>39772</c:v>
                </c:pt>
                <c:pt idx="283">
                  <c:v>40597.5</c:v>
                </c:pt>
              </c:numCache>
            </c:numRef>
          </c:xVal>
          <c:yVal>
            <c:numRef>
              <c:f>'Active 2'!$K$21:$K$2890</c:f>
              <c:numCache>
                <c:formatCode>General</c:formatCode>
                <c:ptCount val="2870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-4.8534200002904981E-2</c:v>
                </c:pt>
                <c:pt idx="228">
                  <c:v>-5.1020500002778135E-2</c:v>
                </c:pt>
                <c:pt idx="229">
                  <c:v>-5.0820500000554603E-2</c:v>
                </c:pt>
                <c:pt idx="230">
                  <c:v>-5.0187000000732951E-2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-5.0891400002001319E-2</c:v>
                </c:pt>
                <c:pt idx="234">
                  <c:v>-4.9195299994607922E-2</c:v>
                </c:pt>
                <c:pt idx="235">
                  <c:v>-4.7867499997664709E-2</c:v>
                </c:pt>
                <c:pt idx="236">
                  <c:v>-4.8407199996290728E-2</c:v>
                </c:pt>
                <c:pt idx="237">
                  <c:v>-4.83599998842692E-2</c:v>
                </c:pt>
                <c:pt idx="238">
                  <c:v>-4.7759999972186051E-2</c:v>
                </c:pt>
                <c:pt idx="239">
                  <c:v>-4.7759999972186051E-2</c:v>
                </c:pt>
                <c:pt idx="240">
                  <c:v>-4.7035900002811104E-2</c:v>
                </c:pt>
                <c:pt idx="241">
                  <c:v>-4.4481199998699594E-2</c:v>
                </c:pt>
                <c:pt idx="242">
                  <c:v>-4.4481199998699594E-2</c:v>
                </c:pt>
                <c:pt idx="243">
                  <c:v>-4.3644199999107514E-2</c:v>
                </c:pt>
                <c:pt idx="244">
                  <c:v>-4.3644199999107514E-2</c:v>
                </c:pt>
                <c:pt idx="245">
                  <c:v>-4.3331666733138263E-2</c:v>
                </c:pt>
                <c:pt idx="246">
                  <c:v>-4.2920100000628736E-2</c:v>
                </c:pt>
                <c:pt idx="247">
                  <c:v>-4.2890099997748621E-2</c:v>
                </c:pt>
                <c:pt idx="248">
                  <c:v>-4.2880100001639221E-2</c:v>
                </c:pt>
                <c:pt idx="249">
                  <c:v>-4.0112299997417722E-2</c:v>
                </c:pt>
                <c:pt idx="250">
                  <c:v>-4.2351500000222586E-2</c:v>
                </c:pt>
                <c:pt idx="251">
                  <c:v>-3.805320000537904E-2</c:v>
                </c:pt>
                <c:pt idx="252">
                  <c:v>-3.1056500003614929E-2</c:v>
                </c:pt>
                <c:pt idx="253">
                  <c:v>-3.4618199999385979E-2</c:v>
                </c:pt>
                <c:pt idx="254">
                  <c:v>-3.6109500004386064E-2</c:v>
                </c:pt>
                <c:pt idx="255">
                  <c:v>-3.5809500004688744E-2</c:v>
                </c:pt>
                <c:pt idx="256">
                  <c:v>-3.4909499998320825E-2</c:v>
                </c:pt>
                <c:pt idx="257">
                  <c:v>-3.5022399999434128E-2</c:v>
                </c:pt>
                <c:pt idx="258">
                  <c:v>-3.5616900000604801E-2</c:v>
                </c:pt>
                <c:pt idx="259">
                  <c:v>-3.6515399995550979E-2</c:v>
                </c:pt>
                <c:pt idx="260">
                  <c:v>-3.2496699997864198E-2</c:v>
                </c:pt>
                <c:pt idx="261">
                  <c:v>-3.1726200002594851E-2</c:v>
                </c:pt>
                <c:pt idx="262">
                  <c:v>-2.9918200001702644E-2</c:v>
                </c:pt>
                <c:pt idx="263">
                  <c:v>-3.0595099997299258E-2</c:v>
                </c:pt>
                <c:pt idx="264">
                  <c:v>-2.9248400001961272E-2</c:v>
                </c:pt>
                <c:pt idx="265">
                  <c:v>-2.7895700004592072E-2</c:v>
                </c:pt>
                <c:pt idx="266">
                  <c:v>-2.7339100000972394E-2</c:v>
                </c:pt>
                <c:pt idx="267">
                  <c:v>-2.6605599996400997E-2</c:v>
                </c:pt>
                <c:pt idx="268">
                  <c:v>-2.3968199995579198E-2</c:v>
                </c:pt>
                <c:pt idx="269">
                  <c:v>-2.3840599998948164E-2</c:v>
                </c:pt>
                <c:pt idx="270">
                  <c:v>-2.1873599995160475E-2</c:v>
                </c:pt>
                <c:pt idx="271">
                  <c:v>-2.2282700003415812E-2</c:v>
                </c:pt>
                <c:pt idx="272">
                  <c:v>-2.144620000035502E-2</c:v>
                </c:pt>
                <c:pt idx="273">
                  <c:v>-2.2812600000179373E-2</c:v>
                </c:pt>
                <c:pt idx="274">
                  <c:v>-2.3341799991612788E-2</c:v>
                </c:pt>
                <c:pt idx="275">
                  <c:v>-2.147330020670779E-2</c:v>
                </c:pt>
                <c:pt idx="276">
                  <c:v>-2.0648199999413919E-2</c:v>
                </c:pt>
                <c:pt idx="277">
                  <c:v>-2.1704999962821603E-2</c:v>
                </c:pt>
                <c:pt idx="278">
                  <c:v>-2.1754599998530466E-2</c:v>
                </c:pt>
                <c:pt idx="279">
                  <c:v>-1.9947900000261143E-2</c:v>
                </c:pt>
                <c:pt idx="280">
                  <c:v>-2.1579799969913438E-2</c:v>
                </c:pt>
                <c:pt idx="281">
                  <c:v>-1.9377799770154525E-2</c:v>
                </c:pt>
                <c:pt idx="282">
                  <c:v>-2.0455200006836094E-2</c:v>
                </c:pt>
                <c:pt idx="283">
                  <c:v>-1.9693499998538755E-2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F0-43F6-B049-9804E5B6AC3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2'!$L$21:$L$289</c:f>
              <c:numCache>
                <c:formatCode>General</c:formatCode>
                <c:ptCount val="2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F0-43F6-B049-9804E5B6AC3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2'!$M$21:$M$289</c:f>
              <c:numCache>
                <c:formatCode>General</c:formatCode>
                <c:ptCount val="2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F0-43F6-B049-9804E5B6AC3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2'!$N$21:$N$289</c:f>
              <c:numCache>
                <c:formatCode>General</c:formatCode>
                <c:ptCount val="2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F0-43F6-B049-9804E5B6AC3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2'!$F$21:$F$289</c:f>
              <c:numCache>
                <c:formatCode>General</c:formatCode>
                <c:ptCount val="269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35187</c:v>
                </c:pt>
                <c:pt idx="262">
                  <c:v>35327</c:v>
                </c:pt>
                <c:pt idx="263">
                  <c:v>35373.5</c:v>
                </c:pt>
                <c:pt idx="264">
                  <c:v>35974</c:v>
                </c:pt>
                <c:pt idx="265">
                  <c:v>36164.5</c:v>
                </c:pt>
                <c:pt idx="266">
                  <c:v>36213.5</c:v>
                </c:pt>
                <c:pt idx="267">
                  <c:v>36216</c:v>
                </c:pt>
                <c:pt idx="268">
                  <c:v>37077</c:v>
                </c:pt>
              </c:numCache>
            </c:numRef>
          </c:xVal>
          <c:yVal>
            <c:numRef>
              <c:f>'Active 2'!$O$21:$O$289</c:f>
              <c:numCache>
                <c:formatCode>General</c:formatCode>
                <c:ptCount val="269"/>
                <c:pt idx="108">
                  <c:v>-0.10677088510798713</c:v>
                </c:pt>
                <c:pt idx="109">
                  <c:v>-0.10431522726992248</c:v>
                </c:pt>
                <c:pt idx="110">
                  <c:v>-0.1012829561040591</c:v>
                </c:pt>
                <c:pt idx="111">
                  <c:v>-9.2859117191204432E-2</c:v>
                </c:pt>
                <c:pt idx="112">
                  <c:v>-8.7427139884852567E-2</c:v>
                </c:pt>
                <c:pt idx="113">
                  <c:v>-8.7298140137663099E-2</c:v>
                </c:pt>
                <c:pt idx="114">
                  <c:v>-8.7298140137663099E-2</c:v>
                </c:pt>
                <c:pt idx="115">
                  <c:v>-8.7290369068555293E-2</c:v>
                </c:pt>
                <c:pt idx="116">
                  <c:v>-8.7290369068555293E-2</c:v>
                </c:pt>
                <c:pt idx="117">
                  <c:v>-8.5286987452564578E-2</c:v>
                </c:pt>
                <c:pt idx="118">
                  <c:v>-8.4503663686498393E-2</c:v>
                </c:pt>
                <c:pt idx="119">
                  <c:v>-8.4132206583145575E-2</c:v>
                </c:pt>
                <c:pt idx="120">
                  <c:v>-8.4124435514037782E-2</c:v>
                </c:pt>
                <c:pt idx="121">
                  <c:v>-8.1553765853177695E-2</c:v>
                </c:pt>
                <c:pt idx="122">
                  <c:v>-8.1396790257200147E-2</c:v>
                </c:pt>
                <c:pt idx="123">
                  <c:v>-8.1311308497014345E-2</c:v>
                </c:pt>
                <c:pt idx="124">
                  <c:v>-8.1295766358798746E-2</c:v>
                </c:pt>
                <c:pt idx="125">
                  <c:v>-7.9382529144458508E-2</c:v>
                </c:pt>
                <c:pt idx="126">
                  <c:v>-7.9326577446882346E-2</c:v>
                </c:pt>
                <c:pt idx="127">
                  <c:v>-7.925352939726904E-2</c:v>
                </c:pt>
                <c:pt idx="128">
                  <c:v>-7.9191360844406644E-2</c:v>
                </c:pt>
                <c:pt idx="129">
                  <c:v>-7.8776385754050146E-2</c:v>
                </c:pt>
                <c:pt idx="130">
                  <c:v>-7.871421720118775E-2</c:v>
                </c:pt>
                <c:pt idx="131">
                  <c:v>-7.8630289654823507E-2</c:v>
                </c:pt>
                <c:pt idx="132">
                  <c:v>-7.8594542736927633E-2</c:v>
                </c:pt>
                <c:pt idx="133">
                  <c:v>-7.6566293699791968E-2</c:v>
                </c:pt>
                <c:pt idx="134">
                  <c:v>-7.6051848924855628E-2</c:v>
                </c:pt>
                <c:pt idx="135">
                  <c:v>-7.5405295975086717E-2</c:v>
                </c:pt>
                <c:pt idx="136">
                  <c:v>-7.3880612216136454E-2</c:v>
                </c:pt>
                <c:pt idx="137">
                  <c:v>-7.3659913853474937E-2</c:v>
                </c:pt>
                <c:pt idx="138">
                  <c:v>-7.3608624797363464E-2</c:v>
                </c:pt>
                <c:pt idx="139">
                  <c:v>-7.360240794207723E-2</c:v>
                </c:pt>
                <c:pt idx="140">
                  <c:v>-7.3535576747750145E-2</c:v>
                </c:pt>
                <c:pt idx="141">
                  <c:v>-7.3363059013556997E-2</c:v>
                </c:pt>
                <c:pt idx="142">
                  <c:v>-7.3311769957445524E-2</c:v>
                </c:pt>
                <c:pt idx="143">
                  <c:v>-7.3308661529802407E-2</c:v>
                </c:pt>
                <c:pt idx="144">
                  <c:v>-7.3303998888337732E-2</c:v>
                </c:pt>
                <c:pt idx="145">
                  <c:v>-7.330244467451616E-2</c:v>
                </c:pt>
                <c:pt idx="146">
                  <c:v>-7.326203511515561E-2</c:v>
                </c:pt>
                <c:pt idx="147">
                  <c:v>-7.3246492976940011E-2</c:v>
                </c:pt>
                <c:pt idx="148">
                  <c:v>-7.3050662035423458E-2</c:v>
                </c:pt>
                <c:pt idx="149">
                  <c:v>-7.0919834886064834E-2</c:v>
                </c:pt>
                <c:pt idx="150">
                  <c:v>-7.0696028095760213E-2</c:v>
                </c:pt>
                <c:pt idx="151">
                  <c:v>-7.0444245456667498E-2</c:v>
                </c:pt>
                <c:pt idx="152">
                  <c:v>-7.0304366212727107E-2</c:v>
                </c:pt>
                <c:pt idx="153">
                  <c:v>-6.7729033910402359E-2</c:v>
                </c:pt>
                <c:pt idx="154">
                  <c:v>-6.7475697057488085E-2</c:v>
                </c:pt>
                <c:pt idx="155">
                  <c:v>-6.7276757688328415E-2</c:v>
                </c:pt>
                <c:pt idx="156">
                  <c:v>-6.5124171545467957E-2</c:v>
                </c:pt>
                <c:pt idx="157">
                  <c:v>-6.4807111925869729E-2</c:v>
                </c:pt>
                <c:pt idx="158">
                  <c:v>-6.4772919221795414E-2</c:v>
                </c:pt>
                <c:pt idx="159">
                  <c:v>-6.4765148152687621E-2</c:v>
                </c:pt>
                <c:pt idx="160">
                  <c:v>-6.4741834945364216E-2</c:v>
                </c:pt>
                <c:pt idx="161">
                  <c:v>-6.4741834945364216E-2</c:v>
                </c:pt>
                <c:pt idx="162">
                  <c:v>-6.4726292807148617E-2</c:v>
                </c:pt>
                <c:pt idx="163">
                  <c:v>-6.4726292807148617E-2</c:v>
                </c:pt>
                <c:pt idx="164">
                  <c:v>-6.4702979599825225E-2</c:v>
                </c:pt>
                <c:pt idx="165">
                  <c:v>-6.4702979599825225E-2</c:v>
                </c:pt>
                <c:pt idx="166">
                  <c:v>-6.469365431689586E-2</c:v>
                </c:pt>
                <c:pt idx="167">
                  <c:v>-6.4648582116070621E-2</c:v>
                </c:pt>
                <c:pt idx="168">
                  <c:v>-6.4648582116070621E-2</c:v>
                </c:pt>
                <c:pt idx="169">
                  <c:v>-6.4609726770531631E-2</c:v>
                </c:pt>
                <c:pt idx="170">
                  <c:v>-6.4609726770531631E-2</c:v>
                </c:pt>
                <c:pt idx="171">
                  <c:v>-6.4594184632316032E-2</c:v>
                </c:pt>
                <c:pt idx="172">
                  <c:v>-6.4587967777029784E-2</c:v>
                </c:pt>
                <c:pt idx="173">
                  <c:v>-6.4500931803022438E-2</c:v>
                </c:pt>
                <c:pt idx="174">
                  <c:v>-6.4446534319267834E-2</c:v>
                </c:pt>
                <c:pt idx="175">
                  <c:v>-6.421184803221229E-2</c:v>
                </c:pt>
                <c:pt idx="176">
                  <c:v>-6.4134137341134295E-2</c:v>
                </c:pt>
                <c:pt idx="177">
                  <c:v>-6.4118595202918696E-2</c:v>
                </c:pt>
                <c:pt idx="178">
                  <c:v>-6.4103053064703097E-2</c:v>
                </c:pt>
                <c:pt idx="179">
                  <c:v>-6.1647395226638452E-2</c:v>
                </c:pt>
                <c:pt idx="180">
                  <c:v>-6.1589889315240731E-2</c:v>
                </c:pt>
                <c:pt idx="181">
                  <c:v>-6.1565021894095781E-2</c:v>
                </c:pt>
                <c:pt idx="182">
                  <c:v>-6.1557250824987975E-2</c:v>
                </c:pt>
                <c:pt idx="183">
                  <c:v>-6.1400275229010426E-2</c:v>
                </c:pt>
                <c:pt idx="184">
                  <c:v>-6.1367636738757669E-2</c:v>
                </c:pt>
                <c:pt idx="185">
                  <c:v>-6.1339660889969588E-2</c:v>
                </c:pt>
                <c:pt idx="186">
                  <c:v>-6.1339660889969588E-2</c:v>
                </c:pt>
                <c:pt idx="187">
                  <c:v>-5.9322291349584833E-2</c:v>
                </c:pt>
                <c:pt idx="188">
                  <c:v>-5.9165315753607284E-2</c:v>
                </c:pt>
                <c:pt idx="189">
                  <c:v>-5.9157544684499491E-2</c:v>
                </c:pt>
                <c:pt idx="190">
                  <c:v>-5.9079833993421496E-2</c:v>
                </c:pt>
                <c:pt idx="191">
                  <c:v>-5.8952388460053573E-2</c:v>
                </c:pt>
                <c:pt idx="192">
                  <c:v>-5.8772099656752633E-2</c:v>
                </c:pt>
                <c:pt idx="193">
                  <c:v>-5.8678846827459039E-2</c:v>
                </c:pt>
                <c:pt idx="194">
                  <c:v>-5.8570051859949845E-2</c:v>
                </c:pt>
                <c:pt idx="195">
                  <c:v>-5.8406859408686049E-2</c:v>
                </c:pt>
                <c:pt idx="196">
                  <c:v>-5.66645857147174E-2</c:v>
                </c:pt>
                <c:pt idx="197">
                  <c:v>-5.6579103954531612E-2</c:v>
                </c:pt>
                <c:pt idx="198">
                  <c:v>-5.6524706470777009E-2</c:v>
                </c:pt>
                <c:pt idx="199">
                  <c:v>-5.6170345719461348E-2</c:v>
                </c:pt>
                <c:pt idx="200">
                  <c:v>-5.6170345719461348E-2</c:v>
                </c:pt>
                <c:pt idx="201">
                  <c:v>-5.6170345719461348E-2</c:v>
                </c:pt>
                <c:pt idx="202">
                  <c:v>-5.6170345719461348E-2</c:v>
                </c:pt>
                <c:pt idx="203">
                  <c:v>-5.6170345719461348E-2</c:v>
                </c:pt>
                <c:pt idx="204">
                  <c:v>-5.6170345719461348E-2</c:v>
                </c:pt>
                <c:pt idx="205">
                  <c:v>-5.6170345719461348E-2</c:v>
                </c:pt>
                <c:pt idx="206">
                  <c:v>-5.6170345719461348E-2</c:v>
                </c:pt>
                <c:pt idx="207">
                  <c:v>-5.6091080814561795E-2</c:v>
                </c:pt>
                <c:pt idx="208">
                  <c:v>-5.6010261695840682E-2</c:v>
                </c:pt>
                <c:pt idx="209">
                  <c:v>-5.5994719557625083E-2</c:v>
                </c:pt>
                <c:pt idx="210">
                  <c:v>-5.5725840566495224E-2</c:v>
                </c:pt>
                <c:pt idx="211">
                  <c:v>-5.5694756290064026E-2</c:v>
                </c:pt>
                <c:pt idx="212">
                  <c:v>-5.398512108634812E-2</c:v>
                </c:pt>
                <c:pt idx="213">
                  <c:v>-5.3445808890266844E-2</c:v>
                </c:pt>
                <c:pt idx="214">
                  <c:v>-5.3200243106460376E-2</c:v>
                </c:pt>
                <c:pt idx="215">
                  <c:v>-5.3044821724304386E-2</c:v>
                </c:pt>
                <c:pt idx="216">
                  <c:v>-5.2920484618579594E-2</c:v>
                </c:pt>
                <c:pt idx="217">
                  <c:v>-5.2819460720178193E-2</c:v>
                </c:pt>
                <c:pt idx="218">
                  <c:v>-5.0996367907488432E-2</c:v>
                </c:pt>
                <c:pt idx="219">
                  <c:v>-5.0485031560195223E-2</c:v>
                </c:pt>
                <c:pt idx="220">
                  <c:v>-5.0441513573191543E-2</c:v>
                </c:pt>
                <c:pt idx="221">
                  <c:v>-5.0422863007332827E-2</c:v>
                </c:pt>
                <c:pt idx="222">
                  <c:v>-5.0363802882113548E-2</c:v>
                </c:pt>
                <c:pt idx="223">
                  <c:v>-5.0287646404857111E-2</c:v>
                </c:pt>
                <c:pt idx="224">
                  <c:v>-5.0287646404857111E-2</c:v>
                </c:pt>
                <c:pt idx="225">
                  <c:v>-5.0247236845496562E-2</c:v>
                </c:pt>
                <c:pt idx="226">
                  <c:v>-4.8374409190516873E-2</c:v>
                </c:pt>
                <c:pt idx="227">
                  <c:v>-4.7945446175766349E-2</c:v>
                </c:pt>
                <c:pt idx="228">
                  <c:v>-4.7617507059417197E-2</c:v>
                </c:pt>
                <c:pt idx="229">
                  <c:v>-4.7617507059417197E-2</c:v>
                </c:pt>
                <c:pt idx="230">
                  <c:v>-4.7609735990309404E-2</c:v>
                </c:pt>
                <c:pt idx="231">
                  <c:v>-4.7309772722748347E-2</c:v>
                </c:pt>
                <c:pt idx="232">
                  <c:v>-4.7309772722748347E-2</c:v>
                </c:pt>
                <c:pt idx="233">
                  <c:v>-4.7193206686131348E-2</c:v>
                </c:pt>
                <c:pt idx="234">
                  <c:v>-4.5199150353069997E-2</c:v>
                </c:pt>
                <c:pt idx="235">
                  <c:v>-4.5146307083136952E-2</c:v>
                </c:pt>
                <c:pt idx="236">
                  <c:v>-4.5132319158742912E-2</c:v>
                </c:pt>
                <c:pt idx="237">
                  <c:v>-4.4796608973285981E-2</c:v>
                </c:pt>
                <c:pt idx="238">
                  <c:v>-4.4796608973285981E-2</c:v>
                </c:pt>
                <c:pt idx="239">
                  <c:v>-4.4796608973285981E-2</c:v>
                </c:pt>
                <c:pt idx="240">
                  <c:v>-4.4605440673234104E-2</c:v>
                </c:pt>
                <c:pt idx="241">
                  <c:v>-4.2365818556366286E-2</c:v>
                </c:pt>
                <c:pt idx="242">
                  <c:v>-4.2365818556366286E-2</c:v>
                </c:pt>
                <c:pt idx="243">
                  <c:v>-4.2194855035994697E-2</c:v>
                </c:pt>
                <c:pt idx="244">
                  <c:v>-4.2194855035994697E-2</c:v>
                </c:pt>
                <c:pt idx="245">
                  <c:v>-4.1921313403400162E-2</c:v>
                </c:pt>
                <c:pt idx="246">
                  <c:v>-4.1692843971630852E-2</c:v>
                </c:pt>
                <c:pt idx="247">
                  <c:v>-4.1692843971630852E-2</c:v>
                </c:pt>
                <c:pt idx="248">
                  <c:v>-4.1692843971630852E-2</c:v>
                </c:pt>
                <c:pt idx="249">
                  <c:v>-3.9774944115825925E-2</c:v>
                </c:pt>
                <c:pt idx="250">
                  <c:v>-3.9737642984108493E-2</c:v>
                </c:pt>
                <c:pt idx="251">
                  <c:v>-3.9506065124696066E-2</c:v>
                </c:pt>
                <c:pt idx="252">
                  <c:v>-3.6862347414222674E-2</c:v>
                </c:pt>
                <c:pt idx="253">
                  <c:v>-3.6319926790498266E-2</c:v>
                </c:pt>
                <c:pt idx="254">
                  <c:v>-3.6225119747383114E-2</c:v>
                </c:pt>
                <c:pt idx="255">
                  <c:v>-3.6225119747383114E-2</c:v>
                </c:pt>
                <c:pt idx="256">
                  <c:v>-3.6225119747383114E-2</c:v>
                </c:pt>
                <c:pt idx="257">
                  <c:v>-3.6204914967702839E-2</c:v>
                </c:pt>
                <c:pt idx="258">
                  <c:v>-3.5948469687145448E-2</c:v>
                </c:pt>
                <c:pt idx="259">
                  <c:v>-3.587853006517526E-2</c:v>
                </c:pt>
                <c:pt idx="260">
                  <c:v>-3.376324505403222E-2</c:v>
                </c:pt>
                <c:pt idx="261">
                  <c:v>-3.3646679017415235E-2</c:v>
                </c:pt>
                <c:pt idx="262">
                  <c:v>-3.3211499147378462E-2</c:v>
                </c:pt>
                <c:pt idx="263">
                  <c:v>-3.3066957261973381E-2</c:v>
                </c:pt>
                <c:pt idx="264">
                  <c:v>-3.120034646227994E-2</c:v>
                </c:pt>
                <c:pt idx="265">
                  <c:v>-3.0608190996265619E-2</c:v>
                </c:pt>
                <c:pt idx="266">
                  <c:v>-3.0455878041752746E-2</c:v>
                </c:pt>
                <c:pt idx="267">
                  <c:v>-3.0448106972644953E-2</c:v>
                </c:pt>
                <c:pt idx="268">
                  <c:v>-2.7771750771918791E-2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F0-43F6-B049-9804E5B6AC3B}"/>
            </c:ext>
          </c:extLst>
        </c:ser>
        <c:ser>
          <c:idx val="8"/>
          <c:order val="8"/>
          <c:tx>
            <c:strRef>
              <c:f>'Active 2'!$Z$1</c:f>
              <c:strCache>
                <c:ptCount val="1"/>
                <c:pt idx="0">
                  <c:v>sin+Q.fit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2'!$Y$2:$Y$41</c:f>
              <c:numCache>
                <c:formatCode>General</c:formatCode>
                <c:ptCount val="40"/>
                <c:pt idx="0">
                  <c:v>-46000</c:v>
                </c:pt>
                <c:pt idx="1">
                  <c:v>-44000</c:v>
                </c:pt>
                <c:pt idx="2">
                  <c:v>-42000</c:v>
                </c:pt>
                <c:pt idx="3">
                  <c:v>-40000</c:v>
                </c:pt>
                <c:pt idx="4">
                  <c:v>-38000</c:v>
                </c:pt>
                <c:pt idx="5">
                  <c:v>-36000</c:v>
                </c:pt>
                <c:pt idx="6">
                  <c:v>-34000</c:v>
                </c:pt>
                <c:pt idx="7">
                  <c:v>-32000</c:v>
                </c:pt>
                <c:pt idx="8">
                  <c:v>-30000</c:v>
                </c:pt>
                <c:pt idx="9">
                  <c:v>-28000</c:v>
                </c:pt>
                <c:pt idx="10">
                  <c:v>-26000</c:v>
                </c:pt>
                <c:pt idx="11">
                  <c:v>-24000</c:v>
                </c:pt>
                <c:pt idx="12">
                  <c:v>-22000</c:v>
                </c:pt>
                <c:pt idx="13">
                  <c:v>-20000</c:v>
                </c:pt>
                <c:pt idx="14">
                  <c:v>-18000</c:v>
                </c:pt>
                <c:pt idx="15">
                  <c:v>-16000</c:v>
                </c:pt>
                <c:pt idx="16">
                  <c:v>-14000</c:v>
                </c:pt>
                <c:pt idx="17">
                  <c:v>-12000</c:v>
                </c:pt>
                <c:pt idx="18">
                  <c:v>-10000</c:v>
                </c:pt>
                <c:pt idx="19">
                  <c:v>-8000</c:v>
                </c:pt>
                <c:pt idx="20">
                  <c:v>-4000</c:v>
                </c:pt>
                <c:pt idx="21">
                  <c:v>0</c:v>
                </c:pt>
                <c:pt idx="22">
                  <c:v>4000</c:v>
                </c:pt>
                <c:pt idx="23">
                  <c:v>8000</c:v>
                </c:pt>
                <c:pt idx="24">
                  <c:v>12000</c:v>
                </c:pt>
                <c:pt idx="25">
                  <c:v>16000</c:v>
                </c:pt>
                <c:pt idx="26">
                  <c:v>20000</c:v>
                </c:pt>
                <c:pt idx="27">
                  <c:v>24000</c:v>
                </c:pt>
                <c:pt idx="28">
                  <c:v>28000</c:v>
                </c:pt>
                <c:pt idx="29">
                  <c:v>32000</c:v>
                </c:pt>
              </c:numCache>
            </c:numRef>
          </c:xVal>
          <c:yVal>
            <c:numRef>
              <c:f>'Active 2'!$Z$2:$Z$41</c:f>
              <c:numCache>
                <c:formatCode>General</c:formatCode>
                <c:ptCount val="40"/>
                <c:pt idx="0">
                  <c:v>0.13113092178805266</c:v>
                </c:pt>
                <c:pt idx="1">
                  <c:v>0.12883614319239936</c:v>
                </c:pt>
                <c:pt idx="2">
                  <c:v>0.12587634961852195</c:v>
                </c:pt>
                <c:pt idx="3">
                  <c:v>0.12168070694764405</c:v>
                </c:pt>
                <c:pt idx="4">
                  <c:v>0.11581907976213357</c:v>
                </c:pt>
                <c:pt idx="5">
                  <c:v>0.10804227150390831</c:v>
                </c:pt>
                <c:pt idx="6">
                  <c:v>9.8305337386045494E-2</c:v>
                </c:pt>
                <c:pt idx="7">
                  <c:v>8.6771789081052125E-2</c:v>
                </c:pt>
                <c:pt idx="8">
                  <c:v>7.3798297827530918E-2</c:v>
                </c:pt>
                <c:pt idx="9">
                  <c:v>5.9901327014822585E-2</c:v>
                </c:pt>
                <c:pt idx="10">
                  <c:v>4.5708815844137288E-2</c:v>
                </c:pt>
                <c:pt idx="11">
                  <c:v>3.190143417089035E-2</c:v>
                </c:pt>
                <c:pt idx="12">
                  <c:v>1.9148904272961599E-2</c:v>
                </c:pt>
                <c:pt idx="13">
                  <c:v>8.0473467900324287E-3</c:v>
                </c:pt>
                <c:pt idx="14">
                  <c:v>-9.3648773440744779E-4</c:v>
                </c:pt>
                <c:pt idx="15">
                  <c:v>-7.5088844407702887E-3</c:v>
                </c:pt>
                <c:pt idx="16">
                  <c:v>-1.1576641854557895E-2</c:v>
                </c:pt>
                <c:pt idx="17">
                  <c:v>-1.325579109883214E-2</c:v>
                </c:pt>
                <c:pt idx="18">
                  <c:v>-1.2860740915572003E-2</c:v>
                </c:pt>
                <c:pt idx="19">
                  <c:v>-1.0874864004155084E-2</c:v>
                </c:pt>
                <c:pt idx="20">
                  <c:v>-4.626040336191059E-3</c:v>
                </c:pt>
                <c:pt idx="21">
                  <c:v>2.0912096931180804E-4</c:v>
                </c:pt>
                <c:pt idx="22">
                  <c:v>-7.423771765520254E-4</c:v>
                </c:pt>
                <c:pt idx="23">
                  <c:v>-9.3468268576865736E-3</c:v>
                </c:pt>
                <c:pt idx="24">
                  <c:v>-2.4281765322093595E-2</c:v>
                </c:pt>
                <c:pt idx="25">
                  <c:v>-4.1519278481979643E-2</c:v>
                </c:pt>
                <c:pt idx="26">
                  <c:v>-5.5798031013522362E-2</c:v>
                </c:pt>
                <c:pt idx="27">
                  <c:v>-6.2546059095946058E-2</c:v>
                </c:pt>
                <c:pt idx="28">
                  <c:v>-5.9551627389236264E-2</c:v>
                </c:pt>
                <c:pt idx="29">
                  <c:v>-4.7771523581206801E-2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F0-43F6-B049-9804E5B6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93464"/>
        <c:axId val="1"/>
      </c:scatterChart>
      <c:valAx>
        <c:axId val="420293464"/>
        <c:scaling>
          <c:orientation val="minMax"/>
          <c:max val="4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1.5000000000000003E-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93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29420505200594E-3"/>
          <c:y val="0.90993919238356069"/>
          <c:w val="0.933135839446517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8080033595800522"/>
          <c:y val="2.9972752043596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0011125008692"/>
          <c:y val="0.20980954344977149"/>
          <c:w val="0.80320062750049026"/>
          <c:h val="0.6185294332869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4'!$F$21:$F$500</c:f>
              <c:numCache>
                <c:formatCode>General</c:formatCode>
                <c:ptCount val="48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  <c:pt idx="266">
                  <c:v>37077</c:v>
                </c:pt>
                <c:pt idx="267">
                  <c:v>37077</c:v>
                </c:pt>
                <c:pt idx="268">
                  <c:v>37191</c:v>
                </c:pt>
                <c:pt idx="269">
                  <c:v>37191</c:v>
                </c:pt>
                <c:pt idx="270">
                  <c:v>37196</c:v>
                </c:pt>
                <c:pt idx="271">
                  <c:v>37196</c:v>
                </c:pt>
                <c:pt idx="272">
                  <c:v>37859.5</c:v>
                </c:pt>
                <c:pt idx="273">
                  <c:v>37907</c:v>
                </c:pt>
                <c:pt idx="274">
                  <c:v>37907</c:v>
                </c:pt>
                <c:pt idx="275">
                  <c:v>38111</c:v>
                </c:pt>
                <c:pt idx="276">
                  <c:v>38111</c:v>
                </c:pt>
                <c:pt idx="277">
                  <c:v>38773</c:v>
                </c:pt>
                <c:pt idx="278">
                  <c:v>38800.5</c:v>
                </c:pt>
                <c:pt idx="279">
                  <c:v>38877</c:v>
                </c:pt>
                <c:pt idx="280">
                  <c:v>38925</c:v>
                </c:pt>
                <c:pt idx="281">
                  <c:v>38981</c:v>
                </c:pt>
                <c:pt idx="282">
                  <c:v>38981.5</c:v>
                </c:pt>
                <c:pt idx="283">
                  <c:v>39703</c:v>
                </c:pt>
                <c:pt idx="284">
                  <c:v>39733</c:v>
                </c:pt>
                <c:pt idx="285">
                  <c:v>39772</c:v>
                </c:pt>
                <c:pt idx="286">
                  <c:v>40597.5</c:v>
                </c:pt>
              </c:numCache>
            </c:numRef>
          </c:xVal>
          <c:yVal>
            <c:numRef>
              <c:f>'Active 4'!$H$21:$H$500</c:f>
              <c:numCache>
                <c:formatCode>General</c:formatCode>
                <c:ptCount val="480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0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C-44E9-9413-FA555CB2FBC7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4'!$I$21:$I$286</c:f>
              <c:numCache>
                <c:formatCode>General</c:formatCode>
                <c:ptCount val="266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1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4C-44E9-9413-FA555CB2FBC7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4'!$J$21:$J$286</c:f>
              <c:numCache>
                <c:formatCode>General</c:formatCode>
                <c:ptCount val="266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4C-44E9-9413-FA555CB2FBC7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4'!$F$21:$F$3200</c:f>
              <c:numCache>
                <c:formatCode>General</c:formatCode>
                <c:ptCount val="318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  <c:pt idx="266">
                  <c:v>37077</c:v>
                </c:pt>
                <c:pt idx="267">
                  <c:v>37077</c:v>
                </c:pt>
                <c:pt idx="268">
                  <c:v>37191</c:v>
                </c:pt>
                <c:pt idx="269">
                  <c:v>37191</c:v>
                </c:pt>
                <c:pt idx="270">
                  <c:v>37196</c:v>
                </c:pt>
                <c:pt idx="271">
                  <c:v>37196</c:v>
                </c:pt>
                <c:pt idx="272">
                  <c:v>37859.5</c:v>
                </c:pt>
                <c:pt idx="273">
                  <c:v>37907</c:v>
                </c:pt>
                <c:pt idx="274">
                  <c:v>37907</c:v>
                </c:pt>
                <c:pt idx="275">
                  <c:v>38111</c:v>
                </c:pt>
                <c:pt idx="276">
                  <c:v>38111</c:v>
                </c:pt>
                <c:pt idx="277">
                  <c:v>38773</c:v>
                </c:pt>
                <c:pt idx="278">
                  <c:v>38800.5</c:v>
                </c:pt>
                <c:pt idx="279">
                  <c:v>38877</c:v>
                </c:pt>
                <c:pt idx="280">
                  <c:v>38925</c:v>
                </c:pt>
                <c:pt idx="281">
                  <c:v>38981</c:v>
                </c:pt>
                <c:pt idx="282">
                  <c:v>38981.5</c:v>
                </c:pt>
                <c:pt idx="283">
                  <c:v>39703</c:v>
                </c:pt>
                <c:pt idx="284">
                  <c:v>39733</c:v>
                </c:pt>
                <c:pt idx="285">
                  <c:v>39772</c:v>
                </c:pt>
                <c:pt idx="286">
                  <c:v>40597.5</c:v>
                </c:pt>
              </c:numCache>
            </c:numRef>
          </c:xVal>
          <c:yVal>
            <c:numRef>
              <c:f>'Active 4'!$K$21:$K$3200</c:f>
              <c:numCache>
                <c:formatCode>General</c:formatCode>
                <c:ptCount val="3180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-4.8534200002904981E-2</c:v>
                </c:pt>
                <c:pt idx="228">
                  <c:v>-5.1020500002778135E-2</c:v>
                </c:pt>
                <c:pt idx="229">
                  <c:v>-5.0820500000554603E-2</c:v>
                </c:pt>
                <c:pt idx="230">
                  <c:v>-5.0187000000732951E-2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-5.0891400002001319E-2</c:v>
                </c:pt>
                <c:pt idx="234">
                  <c:v>-4.9195299994607922E-2</c:v>
                </c:pt>
                <c:pt idx="235">
                  <c:v>-4.7867499997664709E-2</c:v>
                </c:pt>
                <c:pt idx="236">
                  <c:v>-4.8407199996290728E-2</c:v>
                </c:pt>
                <c:pt idx="237">
                  <c:v>-4.83599998842692E-2</c:v>
                </c:pt>
                <c:pt idx="238">
                  <c:v>-4.7759999972186051E-2</c:v>
                </c:pt>
                <c:pt idx="239">
                  <c:v>-4.7759999972186051E-2</c:v>
                </c:pt>
                <c:pt idx="240">
                  <c:v>-4.7035900002811104E-2</c:v>
                </c:pt>
                <c:pt idx="241">
                  <c:v>-4.4481199998699594E-2</c:v>
                </c:pt>
                <c:pt idx="242">
                  <c:v>-4.4481199998699594E-2</c:v>
                </c:pt>
                <c:pt idx="243">
                  <c:v>-4.3644199999107514E-2</c:v>
                </c:pt>
                <c:pt idx="244">
                  <c:v>-4.3644199999107514E-2</c:v>
                </c:pt>
                <c:pt idx="245">
                  <c:v>-4.3331666733138263E-2</c:v>
                </c:pt>
                <c:pt idx="246">
                  <c:v>-4.2920100000628736E-2</c:v>
                </c:pt>
                <c:pt idx="247">
                  <c:v>-4.2890099997748621E-2</c:v>
                </c:pt>
                <c:pt idx="248">
                  <c:v>-4.2880100001639221E-2</c:v>
                </c:pt>
                <c:pt idx="249">
                  <c:v>-4.0112299997417722E-2</c:v>
                </c:pt>
                <c:pt idx="250">
                  <c:v>-4.2351500000222586E-2</c:v>
                </c:pt>
                <c:pt idx="251">
                  <c:v>-3.805320000537904E-2</c:v>
                </c:pt>
                <c:pt idx="252">
                  <c:v>-3.1056500003614929E-2</c:v>
                </c:pt>
                <c:pt idx="253">
                  <c:v>-3.4618199999385979E-2</c:v>
                </c:pt>
                <c:pt idx="254">
                  <c:v>-3.6109500004386064E-2</c:v>
                </c:pt>
                <c:pt idx="255">
                  <c:v>-3.5809500004688744E-2</c:v>
                </c:pt>
                <c:pt idx="256">
                  <c:v>-3.4909499998320825E-2</c:v>
                </c:pt>
                <c:pt idx="257">
                  <c:v>-3.5022399999434128E-2</c:v>
                </c:pt>
                <c:pt idx="258">
                  <c:v>-3.5616900000604801E-2</c:v>
                </c:pt>
                <c:pt idx="259">
                  <c:v>-3.6515399995550979E-2</c:v>
                </c:pt>
                <c:pt idx="260">
                  <c:v>-3.2496699997864198E-2</c:v>
                </c:pt>
                <c:pt idx="261">
                  <c:v>-2.9918200001702644E-2</c:v>
                </c:pt>
                <c:pt idx="262">
                  <c:v>-2.9248400001961272E-2</c:v>
                </c:pt>
                <c:pt idx="263">
                  <c:v>-2.7895700004592072E-2</c:v>
                </c:pt>
                <c:pt idx="264">
                  <c:v>-2.7339100000972394E-2</c:v>
                </c:pt>
                <c:pt idx="265">
                  <c:v>-2.6605599996400997E-2</c:v>
                </c:pt>
                <c:pt idx="266">
                  <c:v>-2.3968199995579198E-2</c:v>
                </c:pt>
                <c:pt idx="267">
                  <c:v>-2.3968199995579198E-2</c:v>
                </c:pt>
                <c:pt idx="268">
                  <c:v>-2.3840599998948164E-2</c:v>
                </c:pt>
                <c:pt idx="269">
                  <c:v>-2.3840599998948164E-2</c:v>
                </c:pt>
                <c:pt idx="270">
                  <c:v>-2.1873599995160475E-2</c:v>
                </c:pt>
                <c:pt idx="271">
                  <c:v>-2.1873599995160475E-2</c:v>
                </c:pt>
                <c:pt idx="272">
                  <c:v>-2.2282700003415812E-2</c:v>
                </c:pt>
                <c:pt idx="273">
                  <c:v>-2.144620000035502E-2</c:v>
                </c:pt>
                <c:pt idx="274">
                  <c:v>-2.144620000035502E-2</c:v>
                </c:pt>
                <c:pt idx="275">
                  <c:v>-2.2812600000179373E-2</c:v>
                </c:pt>
                <c:pt idx="276">
                  <c:v>-2.2812600000179373E-2</c:v>
                </c:pt>
                <c:pt idx="277">
                  <c:v>-2.3341799991612788E-2</c:v>
                </c:pt>
                <c:pt idx="278">
                  <c:v>-2.147330020670779E-2</c:v>
                </c:pt>
                <c:pt idx="279">
                  <c:v>-2.0648199999413919E-2</c:v>
                </c:pt>
                <c:pt idx="280">
                  <c:v>-2.1704999962821603E-2</c:v>
                </c:pt>
                <c:pt idx="281">
                  <c:v>-2.1754599998530466E-2</c:v>
                </c:pt>
                <c:pt idx="282">
                  <c:v>-1.9947900000261143E-2</c:v>
                </c:pt>
                <c:pt idx="283">
                  <c:v>-2.1579799969913438E-2</c:v>
                </c:pt>
                <c:pt idx="284">
                  <c:v>-1.9377799770154525E-2</c:v>
                </c:pt>
                <c:pt idx="285">
                  <c:v>-2.0455200006836094E-2</c:v>
                </c:pt>
                <c:pt idx="286">
                  <c:v>-1.9693499998538755E-2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4C-44E9-9413-FA555CB2FBC7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4'!$L$21:$L$286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4C-44E9-9413-FA555CB2FBC7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4'!$M$21:$M$286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4C-44E9-9413-FA555CB2FBC7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4'!$N$21:$N$286</c:f>
              <c:numCache>
                <c:formatCode>General</c:formatCode>
                <c:ptCount val="266"/>
                <c:pt idx="108">
                  <c:v>-0.10741225501869955</c:v>
                </c:pt>
                <c:pt idx="109">
                  <c:v>-0.10492556081104534</c:v>
                </c:pt>
                <c:pt idx="110">
                  <c:v>-0.10185496562172042</c:v>
                </c:pt>
                <c:pt idx="111">
                  <c:v>-9.3324660175210405E-2</c:v>
                </c:pt>
                <c:pt idx="112">
                  <c:v>-8.7824029633595535E-2</c:v>
                </c:pt>
                <c:pt idx="113">
                  <c:v>-8.7693399494839022E-2</c:v>
                </c:pt>
                <c:pt idx="114">
                  <c:v>-8.7693399494839022E-2</c:v>
                </c:pt>
                <c:pt idx="115">
                  <c:v>-8.7685530209371754E-2</c:v>
                </c:pt>
                <c:pt idx="116">
                  <c:v>-8.7685530209371754E-2</c:v>
                </c:pt>
                <c:pt idx="117">
                  <c:v>-8.5656828415912087E-2</c:v>
                </c:pt>
                <c:pt idx="118">
                  <c:v>-8.4863604440812257E-2</c:v>
                </c:pt>
                <c:pt idx="119">
                  <c:v>-8.4487452595477228E-2</c:v>
                </c:pt>
                <c:pt idx="120">
                  <c:v>-8.4479583310009959E-2</c:v>
                </c:pt>
                <c:pt idx="121">
                  <c:v>-8.1876423677440302E-2</c:v>
                </c:pt>
                <c:pt idx="122">
                  <c:v>-8.1717464111001642E-2</c:v>
                </c:pt>
                <c:pt idx="123">
                  <c:v>-8.1630901970861786E-2</c:v>
                </c:pt>
                <c:pt idx="124">
                  <c:v>-8.1615163399927262E-2</c:v>
                </c:pt>
                <c:pt idx="125">
                  <c:v>-7.9677745317887808E-2</c:v>
                </c:pt>
                <c:pt idx="126">
                  <c:v>-7.9621086462523541E-2</c:v>
                </c:pt>
                <c:pt idx="127">
                  <c:v>-7.9547115179131295E-2</c:v>
                </c:pt>
                <c:pt idx="128">
                  <c:v>-7.9484160895393202E-2</c:v>
                </c:pt>
                <c:pt idx="129">
                  <c:v>-7.9063941051441516E-2</c:v>
                </c:pt>
                <c:pt idx="130">
                  <c:v>-7.9000986767703438E-2</c:v>
                </c:pt>
                <c:pt idx="131">
                  <c:v>-7.8915998484657024E-2</c:v>
                </c:pt>
                <c:pt idx="132">
                  <c:v>-7.8879799771507622E-2</c:v>
                </c:pt>
                <c:pt idx="133">
                  <c:v>-7.6825916264552721E-2</c:v>
                </c:pt>
                <c:pt idx="134">
                  <c:v>-7.6304969566620098E-2</c:v>
                </c:pt>
                <c:pt idx="135">
                  <c:v>-7.565024501574405E-2</c:v>
                </c:pt>
                <c:pt idx="136">
                  <c:v>-7.4106291207067604E-2</c:v>
                </c:pt>
                <c:pt idx="137">
                  <c:v>-7.3882803499797423E-2</c:v>
                </c:pt>
                <c:pt idx="138">
                  <c:v>-7.3830866215713498E-2</c:v>
                </c:pt>
                <c:pt idx="139">
                  <c:v>-7.3824570787339699E-2</c:v>
                </c:pt>
                <c:pt idx="140">
                  <c:v>-7.3756894932321251E-2</c:v>
                </c:pt>
                <c:pt idx="141">
                  <c:v>-7.3582196794948082E-2</c:v>
                </c:pt>
                <c:pt idx="142">
                  <c:v>-7.3530259510864157E-2</c:v>
                </c:pt>
                <c:pt idx="143">
                  <c:v>-7.3527111796677258E-2</c:v>
                </c:pt>
                <c:pt idx="144">
                  <c:v>-7.3522390225396902E-2</c:v>
                </c:pt>
                <c:pt idx="145">
                  <c:v>-7.3520816368303446E-2</c:v>
                </c:pt>
                <c:pt idx="146">
                  <c:v>-7.3479896083873703E-2</c:v>
                </c:pt>
                <c:pt idx="147">
                  <c:v>-7.3464157512939179E-2</c:v>
                </c:pt>
                <c:pt idx="148">
                  <c:v>-7.3265851519164218E-2</c:v>
                </c:pt>
                <c:pt idx="149">
                  <c:v>-7.1108093444041481E-2</c:v>
                </c:pt>
                <c:pt idx="150">
                  <c:v>-7.0881458022584387E-2</c:v>
                </c:pt>
                <c:pt idx="151">
                  <c:v>-7.062649317344516E-2</c:v>
                </c:pt>
                <c:pt idx="152">
                  <c:v>-7.0484846035034479E-2</c:v>
                </c:pt>
                <c:pt idx="153">
                  <c:v>-6.7876964831184453E-2</c:v>
                </c:pt>
                <c:pt idx="154">
                  <c:v>-6.7620426124951769E-2</c:v>
                </c:pt>
                <c:pt idx="155">
                  <c:v>-6.7418972416989909E-2</c:v>
                </c:pt>
                <c:pt idx="156">
                  <c:v>-6.523918034255885E-2</c:v>
                </c:pt>
                <c:pt idx="157">
                  <c:v>-6.4918113495494631E-2</c:v>
                </c:pt>
                <c:pt idx="158">
                  <c:v>-6.4883488639438686E-2</c:v>
                </c:pt>
                <c:pt idx="159">
                  <c:v>-6.4875619353971431E-2</c:v>
                </c:pt>
                <c:pt idx="160">
                  <c:v>-6.4852011497569639E-2</c:v>
                </c:pt>
                <c:pt idx="161">
                  <c:v>-6.4852011497569639E-2</c:v>
                </c:pt>
                <c:pt idx="162">
                  <c:v>-6.483627292663513E-2</c:v>
                </c:pt>
                <c:pt idx="163">
                  <c:v>-6.483627292663513E-2</c:v>
                </c:pt>
                <c:pt idx="164">
                  <c:v>-6.4812665070233338E-2</c:v>
                </c:pt>
                <c:pt idx="165">
                  <c:v>-6.4812665070233338E-2</c:v>
                </c:pt>
                <c:pt idx="166">
                  <c:v>-6.4803221927672627E-2</c:v>
                </c:pt>
                <c:pt idx="167">
                  <c:v>-6.4757580071962528E-2</c:v>
                </c:pt>
                <c:pt idx="168">
                  <c:v>-6.4757580071962528E-2</c:v>
                </c:pt>
                <c:pt idx="169">
                  <c:v>-6.4718233644626227E-2</c:v>
                </c:pt>
                <c:pt idx="170">
                  <c:v>-6.4718233644626227E-2</c:v>
                </c:pt>
                <c:pt idx="171">
                  <c:v>-6.4702495073691704E-2</c:v>
                </c:pt>
                <c:pt idx="172">
                  <c:v>-6.4696199645317892E-2</c:v>
                </c:pt>
                <c:pt idx="173">
                  <c:v>-6.4608063648084579E-2</c:v>
                </c:pt>
                <c:pt idx="174">
                  <c:v>-6.4552978649813755E-2</c:v>
                </c:pt>
                <c:pt idx="175">
                  <c:v>-6.4315326228702507E-2</c:v>
                </c:pt>
                <c:pt idx="176">
                  <c:v>-6.4236633374029906E-2</c:v>
                </c:pt>
                <c:pt idx="177">
                  <c:v>-6.4220894803095382E-2</c:v>
                </c:pt>
                <c:pt idx="178">
                  <c:v>-6.4205156232160859E-2</c:v>
                </c:pt>
                <c:pt idx="179">
                  <c:v>-6.1718462024506648E-2</c:v>
                </c:pt>
                <c:pt idx="180">
                  <c:v>-6.1660229312048925E-2</c:v>
                </c:pt>
                <c:pt idx="181">
                  <c:v>-6.1635047598553691E-2</c:v>
                </c:pt>
                <c:pt idx="182">
                  <c:v>-6.1627178313086423E-2</c:v>
                </c:pt>
                <c:pt idx="183">
                  <c:v>-6.1468218746647776E-2</c:v>
                </c:pt>
                <c:pt idx="184">
                  <c:v>-6.1435167747685274E-2</c:v>
                </c:pt>
                <c:pt idx="185">
                  <c:v>-6.140683832000314E-2</c:v>
                </c:pt>
                <c:pt idx="186">
                  <c:v>-6.140683832000314E-2</c:v>
                </c:pt>
                <c:pt idx="187">
                  <c:v>-5.9363971812702407E-2</c:v>
                </c:pt>
                <c:pt idx="188">
                  <c:v>-5.9205012246263747E-2</c:v>
                </c:pt>
                <c:pt idx="189">
                  <c:v>-5.9197142960796492E-2</c:v>
                </c:pt>
                <c:pt idx="190">
                  <c:v>-5.911845010612389E-2</c:v>
                </c:pt>
                <c:pt idx="191">
                  <c:v>-5.898939382446082E-2</c:v>
                </c:pt>
                <c:pt idx="192">
                  <c:v>-5.8806826401620382E-2</c:v>
                </c:pt>
                <c:pt idx="193">
                  <c:v>-5.8712394976013257E-2</c:v>
                </c:pt>
                <c:pt idx="194">
                  <c:v>-5.8602224979471623E-2</c:v>
                </c:pt>
                <c:pt idx="195">
                  <c:v>-5.8436969984659151E-2</c:v>
                </c:pt>
                <c:pt idx="196">
                  <c:v>-5.6672676182899423E-2</c:v>
                </c:pt>
                <c:pt idx="197">
                  <c:v>-5.6586114042759567E-2</c:v>
                </c:pt>
                <c:pt idx="198">
                  <c:v>-5.6531029044488743E-2</c:v>
                </c:pt>
                <c:pt idx="199">
                  <c:v>-5.6172189627181679E-2</c:v>
                </c:pt>
                <c:pt idx="200">
                  <c:v>-5.6172189627181679E-2</c:v>
                </c:pt>
                <c:pt idx="201">
                  <c:v>-5.6172189627181679E-2</c:v>
                </c:pt>
                <c:pt idx="202">
                  <c:v>-5.6172189627181679E-2</c:v>
                </c:pt>
                <c:pt idx="203">
                  <c:v>-5.6172189627181679E-2</c:v>
                </c:pt>
                <c:pt idx="204">
                  <c:v>-5.6172189627181679E-2</c:v>
                </c:pt>
                <c:pt idx="205">
                  <c:v>-5.6172189627181679E-2</c:v>
                </c:pt>
                <c:pt idx="206">
                  <c:v>-5.6172189627181679E-2</c:v>
                </c:pt>
                <c:pt idx="207">
                  <c:v>-5.6091922915415621E-2</c:v>
                </c:pt>
                <c:pt idx="208">
                  <c:v>-5.601008234655612E-2</c:v>
                </c:pt>
                <c:pt idx="209">
                  <c:v>-5.5994343775621597E-2</c:v>
                </c:pt>
                <c:pt idx="210">
                  <c:v>-5.572206649845439E-2</c:v>
                </c:pt>
                <c:pt idx="211">
                  <c:v>-5.5690589356585357E-2</c:v>
                </c:pt>
                <c:pt idx="212">
                  <c:v>-5.3959346553788118E-2</c:v>
                </c:pt>
                <c:pt idx="213">
                  <c:v>-5.3413218142360261E-2</c:v>
                </c:pt>
                <c:pt idx="214">
                  <c:v>-5.3164548721594831E-2</c:v>
                </c:pt>
                <c:pt idx="215">
                  <c:v>-5.3007163012249628E-2</c:v>
                </c:pt>
                <c:pt idx="216">
                  <c:v>-5.2881254444773471E-2</c:v>
                </c:pt>
                <c:pt idx="217">
                  <c:v>-5.2778953733699091E-2</c:v>
                </c:pt>
                <c:pt idx="218">
                  <c:v>-5.0932819363079848E-2</c:v>
                </c:pt>
                <c:pt idx="219">
                  <c:v>-5.0415020379334138E-2</c:v>
                </c:pt>
                <c:pt idx="220">
                  <c:v>-5.0370952380717482E-2</c:v>
                </c:pt>
                <c:pt idx="221">
                  <c:v>-5.0352066095596046E-2</c:v>
                </c:pt>
                <c:pt idx="222">
                  <c:v>-5.029225952604488E-2</c:v>
                </c:pt>
                <c:pt idx="223">
                  <c:v>-5.0215140528465721E-2</c:v>
                </c:pt>
                <c:pt idx="224">
                  <c:v>-5.0215140528465721E-2</c:v>
                </c:pt>
                <c:pt idx="225">
                  <c:v>-5.0174220244035977E-2</c:v>
                </c:pt>
                <c:pt idx="226">
                  <c:v>-4.8277722446426266E-2</c:v>
                </c:pt>
                <c:pt idx="227">
                  <c:v>-4.7843337888633514E-2</c:v>
                </c:pt>
                <c:pt idx="228">
                  <c:v>-4.7511254041915127E-2</c:v>
                </c:pt>
                <c:pt idx="229">
                  <c:v>-4.7511254041915127E-2</c:v>
                </c:pt>
                <c:pt idx="230">
                  <c:v>-4.7503384756447872E-2</c:v>
                </c:pt>
                <c:pt idx="231">
                  <c:v>-4.7199630337411633E-2</c:v>
                </c:pt>
                <c:pt idx="232">
                  <c:v>-4.7199630337411633E-2</c:v>
                </c:pt>
                <c:pt idx="233">
                  <c:v>-4.708159105540273E-2</c:v>
                </c:pt>
                <c:pt idx="234">
                  <c:v>-4.506233240450376E-2</c:v>
                </c:pt>
                <c:pt idx="235">
                  <c:v>-4.5008821263326393E-2</c:v>
                </c:pt>
                <c:pt idx="236">
                  <c:v>-4.4994656549485326E-2</c:v>
                </c:pt>
                <c:pt idx="237">
                  <c:v>-4.4654703417299685E-2</c:v>
                </c:pt>
                <c:pt idx="238">
                  <c:v>-4.4654703417299685E-2</c:v>
                </c:pt>
                <c:pt idx="239">
                  <c:v>-4.4654703417299685E-2</c:v>
                </c:pt>
                <c:pt idx="240">
                  <c:v>-4.4461118994805093E-2</c:v>
                </c:pt>
                <c:pt idx="241">
                  <c:v>-4.2193190923140708E-2</c:v>
                </c:pt>
                <c:pt idx="242">
                  <c:v>-4.2193190923140708E-2</c:v>
                </c:pt>
                <c:pt idx="243">
                  <c:v>-4.2020066642860981E-2</c:v>
                </c:pt>
                <c:pt idx="244">
                  <c:v>-4.2020066642860981E-2</c:v>
                </c:pt>
                <c:pt idx="245">
                  <c:v>-4.1743067794413419E-2</c:v>
                </c:pt>
                <c:pt idx="246">
                  <c:v>-4.1511710801675969E-2</c:v>
                </c:pt>
                <c:pt idx="247">
                  <c:v>-4.1511710801675969E-2</c:v>
                </c:pt>
                <c:pt idx="248">
                  <c:v>-4.1511710801675969E-2</c:v>
                </c:pt>
                <c:pt idx="249">
                  <c:v>-3.9569571148356159E-2</c:v>
                </c:pt>
                <c:pt idx="250">
                  <c:v>-3.9531798578113314E-2</c:v>
                </c:pt>
                <c:pt idx="251">
                  <c:v>-3.9297293871188965E-2</c:v>
                </c:pt>
                <c:pt idx="252">
                  <c:v>-3.6620162955227048E-2</c:v>
                </c:pt>
                <c:pt idx="253">
                  <c:v>-3.6070886829612292E-2</c:v>
                </c:pt>
                <c:pt idx="254">
                  <c:v>-3.5974881546911724E-2</c:v>
                </c:pt>
                <c:pt idx="255">
                  <c:v>-3.5974881546911724E-2</c:v>
                </c:pt>
                <c:pt idx="256">
                  <c:v>-3.5974881546911724E-2</c:v>
                </c:pt>
                <c:pt idx="257">
                  <c:v>-3.5954421404696846E-2</c:v>
                </c:pt>
                <c:pt idx="258">
                  <c:v>-3.5694734984277263E-2</c:v>
                </c:pt>
                <c:pt idx="259">
                  <c:v>-3.5623911415071915E-2</c:v>
                </c:pt>
                <c:pt idx="260">
                  <c:v>-3.3481891910883702E-2</c:v>
                </c:pt>
                <c:pt idx="261">
                  <c:v>-3.2923172642708221E-2</c:v>
                </c:pt>
                <c:pt idx="262">
                  <c:v>-3.0886601563781285E-2</c:v>
                </c:pt>
                <c:pt idx="263">
                  <c:v>-3.0286962011176061E-2</c:v>
                </c:pt>
                <c:pt idx="264">
                  <c:v>-3.013272401601777E-2</c:v>
                </c:pt>
                <c:pt idx="265">
                  <c:v>-3.0124854730550502E-2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4C-44E9-9413-FA555CB2F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72472"/>
        <c:axId val="1"/>
      </c:scatterChart>
      <c:valAx>
        <c:axId val="420272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0033595800518"/>
              <c:y val="0.90190850121936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E-2"/>
              <c:y val="0.43596787458788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724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8041733547351525"/>
          <c:y val="2.9891304347826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20923913043478262"/>
          <c:w val="0.8009630818619583"/>
          <c:h val="0.619565217391304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4'!$H$21:$H$286</c:f>
              <c:numCache>
                <c:formatCode>General</c:formatCode>
                <c:ptCount val="266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0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E-4AF8-9308-003DF753DB52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4'!$I$21:$I$286</c:f>
              <c:numCache>
                <c:formatCode>General</c:formatCode>
                <c:ptCount val="266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1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E-4AF8-9308-003DF753DB52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4'!$J$21:$J$286</c:f>
              <c:numCache>
                <c:formatCode>General</c:formatCode>
                <c:ptCount val="266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E-4AF8-9308-003DF753DB52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4'!$K$21:$K$286</c:f>
              <c:numCache>
                <c:formatCode>General</c:formatCode>
                <c:ptCount val="266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-4.8534200002904981E-2</c:v>
                </c:pt>
                <c:pt idx="228">
                  <c:v>-5.1020500002778135E-2</c:v>
                </c:pt>
                <c:pt idx="229">
                  <c:v>-5.0820500000554603E-2</c:v>
                </c:pt>
                <c:pt idx="230">
                  <c:v>-5.0187000000732951E-2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-5.0891400002001319E-2</c:v>
                </c:pt>
                <c:pt idx="234">
                  <c:v>-4.9195299994607922E-2</c:v>
                </c:pt>
                <c:pt idx="235">
                  <c:v>-4.7867499997664709E-2</c:v>
                </c:pt>
                <c:pt idx="236">
                  <c:v>-4.8407199996290728E-2</c:v>
                </c:pt>
                <c:pt idx="237">
                  <c:v>-4.83599998842692E-2</c:v>
                </c:pt>
                <c:pt idx="238">
                  <c:v>-4.7759999972186051E-2</c:v>
                </c:pt>
                <c:pt idx="239">
                  <c:v>-4.7759999972186051E-2</c:v>
                </c:pt>
                <c:pt idx="240">
                  <c:v>-4.7035900002811104E-2</c:v>
                </c:pt>
                <c:pt idx="241">
                  <c:v>-4.4481199998699594E-2</c:v>
                </c:pt>
                <c:pt idx="242">
                  <c:v>-4.4481199998699594E-2</c:v>
                </c:pt>
                <c:pt idx="243">
                  <c:v>-4.3644199999107514E-2</c:v>
                </c:pt>
                <c:pt idx="244">
                  <c:v>-4.3644199999107514E-2</c:v>
                </c:pt>
                <c:pt idx="245">
                  <c:v>-4.3331666733138263E-2</c:v>
                </c:pt>
                <c:pt idx="246">
                  <c:v>-4.2920100000628736E-2</c:v>
                </c:pt>
                <c:pt idx="247">
                  <c:v>-4.2890099997748621E-2</c:v>
                </c:pt>
                <c:pt idx="248">
                  <c:v>-4.2880100001639221E-2</c:v>
                </c:pt>
                <c:pt idx="249">
                  <c:v>-4.0112299997417722E-2</c:v>
                </c:pt>
                <c:pt idx="250">
                  <c:v>-4.2351500000222586E-2</c:v>
                </c:pt>
                <c:pt idx="251">
                  <c:v>-3.805320000537904E-2</c:v>
                </c:pt>
                <c:pt idx="252">
                  <c:v>-3.1056500003614929E-2</c:v>
                </c:pt>
                <c:pt idx="253">
                  <c:v>-3.4618199999385979E-2</c:v>
                </c:pt>
                <c:pt idx="254">
                  <c:v>-3.6109500004386064E-2</c:v>
                </c:pt>
                <c:pt idx="255">
                  <c:v>-3.5809500004688744E-2</c:v>
                </c:pt>
                <c:pt idx="256">
                  <c:v>-3.4909499998320825E-2</c:v>
                </c:pt>
                <c:pt idx="257">
                  <c:v>-3.5022399999434128E-2</c:v>
                </c:pt>
                <c:pt idx="258">
                  <c:v>-3.5616900000604801E-2</c:v>
                </c:pt>
                <c:pt idx="259">
                  <c:v>-3.6515399995550979E-2</c:v>
                </c:pt>
                <c:pt idx="260">
                  <c:v>-3.2496699997864198E-2</c:v>
                </c:pt>
                <c:pt idx="261">
                  <c:v>-2.9918200001702644E-2</c:v>
                </c:pt>
                <c:pt idx="262">
                  <c:v>-2.9248400001961272E-2</c:v>
                </c:pt>
                <c:pt idx="263">
                  <c:v>-2.7895700004592072E-2</c:v>
                </c:pt>
                <c:pt idx="264">
                  <c:v>-2.7339100000972394E-2</c:v>
                </c:pt>
                <c:pt idx="265">
                  <c:v>-2.6605599996400997E-2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E-4AF8-9308-003DF753DB52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4'!$L$21:$L$286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E-4AF8-9308-003DF753DB52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4'!$M$21:$M$286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E-4AF8-9308-003DF753DB52}"/>
            </c:ext>
          </c:extLst>
        </c:ser>
        <c:ser>
          <c:idx val="6"/>
          <c:order val="6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4'!$AW$2:$AW$192</c:f>
              <c:numCache>
                <c:formatCode>General</c:formatCode>
                <c:ptCount val="191"/>
                <c:pt idx="0">
                  <c:v>-50000</c:v>
                </c:pt>
                <c:pt idx="1">
                  <c:v>-49000</c:v>
                </c:pt>
                <c:pt idx="2">
                  <c:v>-48000</c:v>
                </c:pt>
                <c:pt idx="3">
                  <c:v>-47000</c:v>
                </c:pt>
                <c:pt idx="4">
                  <c:v>-46000</c:v>
                </c:pt>
                <c:pt idx="5">
                  <c:v>-45000</c:v>
                </c:pt>
                <c:pt idx="6">
                  <c:v>-44000</c:v>
                </c:pt>
                <c:pt idx="7">
                  <c:v>-43000</c:v>
                </c:pt>
                <c:pt idx="8">
                  <c:v>-42000</c:v>
                </c:pt>
                <c:pt idx="9">
                  <c:v>-41000</c:v>
                </c:pt>
                <c:pt idx="10">
                  <c:v>-40000</c:v>
                </c:pt>
                <c:pt idx="11">
                  <c:v>-39000</c:v>
                </c:pt>
                <c:pt idx="12">
                  <c:v>-38000</c:v>
                </c:pt>
                <c:pt idx="13">
                  <c:v>-37000</c:v>
                </c:pt>
                <c:pt idx="14">
                  <c:v>-36000</c:v>
                </c:pt>
                <c:pt idx="15">
                  <c:v>-35000</c:v>
                </c:pt>
                <c:pt idx="16">
                  <c:v>-34000</c:v>
                </c:pt>
                <c:pt idx="17">
                  <c:v>-33000</c:v>
                </c:pt>
                <c:pt idx="18">
                  <c:v>-32000</c:v>
                </c:pt>
                <c:pt idx="19">
                  <c:v>-22000</c:v>
                </c:pt>
                <c:pt idx="20">
                  <c:v>-20000</c:v>
                </c:pt>
                <c:pt idx="21">
                  <c:v>-21000</c:v>
                </c:pt>
                <c:pt idx="22">
                  <c:v>66000</c:v>
                </c:pt>
                <c:pt idx="23">
                  <c:v>63000</c:v>
                </c:pt>
                <c:pt idx="24">
                  <c:v>64000</c:v>
                </c:pt>
                <c:pt idx="25">
                  <c:v>65000</c:v>
                </c:pt>
                <c:pt idx="26">
                  <c:v>67000</c:v>
                </c:pt>
                <c:pt idx="27">
                  <c:v>68000</c:v>
                </c:pt>
                <c:pt idx="28">
                  <c:v>69000</c:v>
                </c:pt>
                <c:pt idx="29">
                  <c:v>-26000</c:v>
                </c:pt>
                <c:pt idx="30">
                  <c:v>31000</c:v>
                </c:pt>
                <c:pt idx="31">
                  <c:v>-24000</c:v>
                </c:pt>
                <c:pt idx="32">
                  <c:v>-23000</c:v>
                </c:pt>
                <c:pt idx="33">
                  <c:v>-27000</c:v>
                </c:pt>
                <c:pt idx="34">
                  <c:v>-31000</c:v>
                </c:pt>
                <c:pt idx="35">
                  <c:v>-29000</c:v>
                </c:pt>
                <c:pt idx="36">
                  <c:v>-30000</c:v>
                </c:pt>
                <c:pt idx="37">
                  <c:v>33000</c:v>
                </c:pt>
                <c:pt idx="38">
                  <c:v>44000</c:v>
                </c:pt>
                <c:pt idx="39">
                  <c:v>42000</c:v>
                </c:pt>
                <c:pt idx="40">
                  <c:v>-11000</c:v>
                </c:pt>
                <c:pt idx="41">
                  <c:v>5000</c:v>
                </c:pt>
                <c:pt idx="42">
                  <c:v>17000</c:v>
                </c:pt>
                <c:pt idx="43">
                  <c:v>43000</c:v>
                </c:pt>
                <c:pt idx="44">
                  <c:v>36000</c:v>
                </c:pt>
                <c:pt idx="45">
                  <c:v>50000</c:v>
                </c:pt>
                <c:pt idx="46">
                  <c:v>-28000</c:v>
                </c:pt>
                <c:pt idx="47">
                  <c:v>62000</c:v>
                </c:pt>
                <c:pt idx="48">
                  <c:v>57000</c:v>
                </c:pt>
                <c:pt idx="49">
                  <c:v>40000</c:v>
                </c:pt>
                <c:pt idx="50">
                  <c:v>25000</c:v>
                </c:pt>
                <c:pt idx="51">
                  <c:v>26000</c:v>
                </c:pt>
                <c:pt idx="52">
                  <c:v>49000</c:v>
                </c:pt>
                <c:pt idx="53">
                  <c:v>59000</c:v>
                </c:pt>
                <c:pt idx="54">
                  <c:v>60000</c:v>
                </c:pt>
                <c:pt idx="55">
                  <c:v>48000</c:v>
                </c:pt>
                <c:pt idx="56">
                  <c:v>41000</c:v>
                </c:pt>
                <c:pt idx="57">
                  <c:v>14000</c:v>
                </c:pt>
                <c:pt idx="58">
                  <c:v>-6000</c:v>
                </c:pt>
                <c:pt idx="59">
                  <c:v>19000</c:v>
                </c:pt>
                <c:pt idx="60">
                  <c:v>-2000</c:v>
                </c:pt>
                <c:pt idx="61">
                  <c:v>-25000</c:v>
                </c:pt>
                <c:pt idx="62">
                  <c:v>7000</c:v>
                </c:pt>
                <c:pt idx="63">
                  <c:v>-5000</c:v>
                </c:pt>
                <c:pt idx="64">
                  <c:v>28000</c:v>
                </c:pt>
                <c:pt idx="65">
                  <c:v>30000</c:v>
                </c:pt>
                <c:pt idx="66">
                  <c:v>-9000</c:v>
                </c:pt>
                <c:pt idx="67">
                  <c:v>34000</c:v>
                </c:pt>
                <c:pt idx="68">
                  <c:v>47000</c:v>
                </c:pt>
                <c:pt idx="69">
                  <c:v>53000</c:v>
                </c:pt>
                <c:pt idx="70">
                  <c:v>18000</c:v>
                </c:pt>
                <c:pt idx="71">
                  <c:v>-7000</c:v>
                </c:pt>
                <c:pt idx="72">
                  <c:v>54000</c:v>
                </c:pt>
                <c:pt idx="73">
                  <c:v>58000</c:v>
                </c:pt>
                <c:pt idx="74">
                  <c:v>45000</c:v>
                </c:pt>
                <c:pt idx="75">
                  <c:v>29000</c:v>
                </c:pt>
                <c:pt idx="76">
                  <c:v>16000</c:v>
                </c:pt>
                <c:pt idx="77">
                  <c:v>52000</c:v>
                </c:pt>
                <c:pt idx="78">
                  <c:v>56000</c:v>
                </c:pt>
                <c:pt idx="79">
                  <c:v>37000</c:v>
                </c:pt>
                <c:pt idx="80">
                  <c:v>22000</c:v>
                </c:pt>
                <c:pt idx="81">
                  <c:v>10000</c:v>
                </c:pt>
                <c:pt idx="82">
                  <c:v>39000</c:v>
                </c:pt>
                <c:pt idx="83">
                  <c:v>32000</c:v>
                </c:pt>
                <c:pt idx="84">
                  <c:v>70000</c:v>
                </c:pt>
                <c:pt idx="85">
                  <c:v>71000</c:v>
                </c:pt>
                <c:pt idx="86">
                  <c:v>72000</c:v>
                </c:pt>
                <c:pt idx="87">
                  <c:v>55000</c:v>
                </c:pt>
                <c:pt idx="88">
                  <c:v>73000</c:v>
                </c:pt>
                <c:pt idx="89">
                  <c:v>74000</c:v>
                </c:pt>
                <c:pt idx="90">
                  <c:v>6000</c:v>
                </c:pt>
                <c:pt idx="91">
                  <c:v>-8000</c:v>
                </c:pt>
                <c:pt idx="92">
                  <c:v>75000</c:v>
                </c:pt>
                <c:pt idx="93">
                  <c:v>76000</c:v>
                </c:pt>
                <c:pt idx="94">
                  <c:v>77000</c:v>
                </c:pt>
                <c:pt idx="95">
                  <c:v>78000</c:v>
                </c:pt>
                <c:pt idx="96">
                  <c:v>79000</c:v>
                </c:pt>
                <c:pt idx="97">
                  <c:v>80000</c:v>
                </c:pt>
                <c:pt idx="98">
                  <c:v>81000</c:v>
                </c:pt>
                <c:pt idx="99">
                  <c:v>82000</c:v>
                </c:pt>
                <c:pt idx="100">
                  <c:v>27000</c:v>
                </c:pt>
                <c:pt idx="101">
                  <c:v>38000</c:v>
                </c:pt>
                <c:pt idx="102">
                  <c:v>8000</c:v>
                </c:pt>
                <c:pt idx="103">
                  <c:v>46000</c:v>
                </c:pt>
                <c:pt idx="104">
                  <c:v>23000</c:v>
                </c:pt>
                <c:pt idx="105">
                  <c:v>15000</c:v>
                </c:pt>
                <c:pt idx="106">
                  <c:v>61000</c:v>
                </c:pt>
                <c:pt idx="107">
                  <c:v>20000</c:v>
                </c:pt>
                <c:pt idx="108">
                  <c:v>35000</c:v>
                </c:pt>
                <c:pt idx="109">
                  <c:v>4000</c:v>
                </c:pt>
                <c:pt idx="110">
                  <c:v>-15000</c:v>
                </c:pt>
                <c:pt idx="111">
                  <c:v>-10000</c:v>
                </c:pt>
                <c:pt idx="112">
                  <c:v>-14000</c:v>
                </c:pt>
                <c:pt idx="113">
                  <c:v>13000</c:v>
                </c:pt>
                <c:pt idx="114">
                  <c:v>-4000</c:v>
                </c:pt>
                <c:pt idx="115">
                  <c:v>-12000</c:v>
                </c:pt>
                <c:pt idx="116">
                  <c:v>51000</c:v>
                </c:pt>
                <c:pt idx="117">
                  <c:v>-13000</c:v>
                </c:pt>
                <c:pt idx="118">
                  <c:v>21000</c:v>
                </c:pt>
                <c:pt idx="119">
                  <c:v>-1000</c:v>
                </c:pt>
                <c:pt idx="120">
                  <c:v>-3000</c:v>
                </c:pt>
                <c:pt idx="121">
                  <c:v>24000</c:v>
                </c:pt>
                <c:pt idx="122">
                  <c:v>12000</c:v>
                </c:pt>
                <c:pt idx="123">
                  <c:v>2000</c:v>
                </c:pt>
                <c:pt idx="124">
                  <c:v>-16000</c:v>
                </c:pt>
                <c:pt idx="125">
                  <c:v>9000</c:v>
                </c:pt>
                <c:pt idx="126">
                  <c:v>11000</c:v>
                </c:pt>
                <c:pt idx="127">
                  <c:v>3000</c:v>
                </c:pt>
                <c:pt idx="128">
                  <c:v>0</c:v>
                </c:pt>
                <c:pt idx="129">
                  <c:v>1000</c:v>
                </c:pt>
                <c:pt idx="130">
                  <c:v>99000</c:v>
                </c:pt>
                <c:pt idx="131">
                  <c:v>100000</c:v>
                </c:pt>
                <c:pt idx="132">
                  <c:v>101000</c:v>
                </c:pt>
                <c:pt idx="133">
                  <c:v>102000</c:v>
                </c:pt>
                <c:pt idx="134">
                  <c:v>103000</c:v>
                </c:pt>
                <c:pt idx="135">
                  <c:v>104000</c:v>
                </c:pt>
                <c:pt idx="136">
                  <c:v>105000</c:v>
                </c:pt>
                <c:pt idx="137">
                  <c:v>106000</c:v>
                </c:pt>
                <c:pt idx="138">
                  <c:v>85000</c:v>
                </c:pt>
                <c:pt idx="139">
                  <c:v>98000</c:v>
                </c:pt>
                <c:pt idx="140">
                  <c:v>96000</c:v>
                </c:pt>
                <c:pt idx="141">
                  <c:v>107000</c:v>
                </c:pt>
                <c:pt idx="142">
                  <c:v>108000</c:v>
                </c:pt>
                <c:pt idx="143">
                  <c:v>95000</c:v>
                </c:pt>
                <c:pt idx="144">
                  <c:v>109000</c:v>
                </c:pt>
                <c:pt idx="145">
                  <c:v>110000</c:v>
                </c:pt>
                <c:pt idx="146">
                  <c:v>92000</c:v>
                </c:pt>
                <c:pt idx="147">
                  <c:v>94000</c:v>
                </c:pt>
                <c:pt idx="148">
                  <c:v>111000</c:v>
                </c:pt>
                <c:pt idx="149">
                  <c:v>112000</c:v>
                </c:pt>
                <c:pt idx="150">
                  <c:v>113000</c:v>
                </c:pt>
                <c:pt idx="151">
                  <c:v>91000</c:v>
                </c:pt>
                <c:pt idx="152">
                  <c:v>114000</c:v>
                </c:pt>
                <c:pt idx="153">
                  <c:v>89000</c:v>
                </c:pt>
                <c:pt idx="154">
                  <c:v>115000</c:v>
                </c:pt>
                <c:pt idx="155">
                  <c:v>116000</c:v>
                </c:pt>
                <c:pt idx="156">
                  <c:v>117000</c:v>
                </c:pt>
                <c:pt idx="160">
                  <c:v>87000</c:v>
                </c:pt>
                <c:pt idx="162">
                  <c:v>83000</c:v>
                </c:pt>
                <c:pt idx="165">
                  <c:v>84000</c:v>
                </c:pt>
                <c:pt idx="166">
                  <c:v>86000</c:v>
                </c:pt>
                <c:pt idx="169">
                  <c:v>88000</c:v>
                </c:pt>
                <c:pt idx="172">
                  <c:v>90000</c:v>
                </c:pt>
                <c:pt idx="175">
                  <c:v>93000</c:v>
                </c:pt>
                <c:pt idx="176">
                  <c:v>97000</c:v>
                </c:pt>
                <c:pt idx="188">
                  <c:v>-19000</c:v>
                </c:pt>
              </c:numCache>
            </c:numRef>
          </c:xVal>
          <c:yVal>
            <c:numRef>
              <c:f>'Active 4'!$AX$2:$AX$192</c:f>
              <c:numCache>
                <c:formatCode>General</c:formatCode>
                <c:ptCount val="191"/>
                <c:pt idx="0">
                  <c:v>0.17367609580380561</c:v>
                </c:pt>
                <c:pt idx="1">
                  <c:v>0.17016987447104467</c:v>
                </c:pt>
                <c:pt idx="2">
                  <c:v>0.1666169182763983</c:v>
                </c:pt>
                <c:pt idx="3">
                  <c:v>0.16299881637155497</c:v>
                </c:pt>
                <c:pt idx="4">
                  <c:v>0.15929604407684636</c:v>
                </c:pt>
                <c:pt idx="5">
                  <c:v>0.15548768767822979</c:v>
                </c:pt>
                <c:pt idx="6">
                  <c:v>0.15155114063595862</c:v>
                </c:pt>
                <c:pt idx="7">
                  <c:v>0.14746172540718314</c:v>
                </c:pt>
                <c:pt idx="8">
                  <c:v>0.14319221555377343</c:v>
                </c:pt>
                <c:pt idx="9">
                  <c:v>0.13871226414384644</c:v>
                </c:pt>
                <c:pt idx="10">
                  <c:v>0.13398777302312187</c:v>
                </c:pt>
                <c:pt idx="11">
                  <c:v>0.12898025683455144</c:v>
                </c:pt>
                <c:pt idx="12">
                  <c:v>0.12364628016298231</c:v>
                </c:pt>
                <c:pt idx="13">
                  <c:v>0.11793711891577574</c:v>
                </c:pt>
                <c:pt idx="14">
                  <c:v>0.11179898306570175</c:v>
                </c:pt>
                <c:pt idx="15">
                  <c:v>0.10517450830491618</c:v>
                </c:pt>
                <c:pt idx="16">
                  <c:v>9.8006860305355187E-2</c:v>
                </c:pt>
                <c:pt idx="17">
                  <c:v>9.0248821581611738E-2</c:v>
                </c:pt>
                <c:pt idx="18">
                  <c:v>8.1880638589629073E-2</c:v>
                </c:pt>
                <c:pt idx="19">
                  <c:v>8.0792002626431693E-3</c:v>
                </c:pt>
                <c:pt idx="20">
                  <c:v>2.7194522486384265E-3</c:v>
                </c:pt>
                <c:pt idx="21">
                  <c:v>5.1026975235863858E-3</c:v>
                </c:pt>
                <c:pt idx="22">
                  <c:v>2.1972717343743859E-2</c:v>
                </c:pt>
                <c:pt idx="23">
                  <c:v>2.1569160118418161E-2</c:v>
                </c:pt>
                <c:pt idx="24">
                  <c:v>2.0647680495689949E-2</c:v>
                </c:pt>
                <c:pt idx="25">
                  <c:v>2.0757140831408231E-2</c:v>
                </c:pt>
                <c:pt idx="26">
                  <c:v>2.4238788219955822E-2</c:v>
                </c:pt>
                <c:pt idx="27">
                  <c:v>2.7435105237912358E-2</c:v>
                </c:pt>
                <c:pt idx="28">
                  <c:v>3.1425187603521532E-2</c:v>
                </c:pt>
                <c:pt idx="29">
                  <c:v>2.840306553318726E-2</c:v>
                </c:pt>
                <c:pt idx="30">
                  <c:v>-4.8052155535203311E-2</c:v>
                </c:pt>
                <c:pt idx="31">
                  <c:v>1.6299179995628705E-2</c:v>
                </c:pt>
                <c:pt idx="32">
                  <c:v>1.1767032740972024E-2</c:v>
                </c:pt>
                <c:pt idx="33">
                  <c:v>3.6092968171768804E-2</c:v>
                </c:pt>
                <c:pt idx="34">
                  <c:v>7.2940866170705707E-2</c:v>
                </c:pt>
                <c:pt idx="35">
                  <c:v>5.4038591455671969E-2</c:v>
                </c:pt>
                <c:pt idx="36">
                  <c:v>6.3568832031776587E-2</c:v>
                </c:pt>
                <c:pt idx="37">
                  <c:v>-4.1102437839195961E-2</c:v>
                </c:pt>
                <c:pt idx="38">
                  <c:v>1.1853949662130429E-3</c:v>
                </c:pt>
                <c:pt idx="39">
                  <c:v>-6.3906784303193326E-3</c:v>
                </c:pt>
                <c:pt idx="40">
                  <c:v>-4.0283407955627364E-3</c:v>
                </c:pt>
                <c:pt idx="41">
                  <c:v>-5.1839274167546356E-3</c:v>
                </c:pt>
                <c:pt idx="42">
                  <c:v>-4.8677383734654397E-2</c:v>
                </c:pt>
                <c:pt idx="43">
                  <c:v>-2.5665186734237684E-3</c:v>
                </c:pt>
                <c:pt idx="44">
                  <c:v>-2.9846687047224468E-2</c:v>
                </c:pt>
                <c:pt idx="45">
                  <c:v>2.0933764340044479E-2</c:v>
                </c:pt>
                <c:pt idx="46">
                  <c:v>4.4741786456899003E-2</c:v>
                </c:pt>
                <c:pt idx="47">
                  <c:v>2.3271805975901567E-2</c:v>
                </c:pt>
                <c:pt idx="48">
                  <c:v>3.0936625767085391E-2</c:v>
                </c:pt>
                <c:pt idx="49">
                  <c:v>-1.4181503150163114E-2</c:v>
                </c:pt>
                <c:pt idx="50">
                  <c:v>-6.3283742530461887E-2</c:v>
                </c:pt>
                <c:pt idx="51">
                  <c:v>-6.1619546011376501E-2</c:v>
                </c:pt>
                <c:pt idx="52">
                  <c:v>1.810116982589088E-2</c:v>
                </c:pt>
                <c:pt idx="53">
                  <c:v>2.9161201966019526E-2</c:v>
                </c:pt>
                <c:pt idx="54">
                  <c:v>2.743710833972992E-2</c:v>
                </c:pt>
                <c:pt idx="55">
                  <c:v>1.5045953148176069E-2</c:v>
                </c:pt>
                <c:pt idx="56">
                  <c:v>-1.0268292519772475E-2</c:v>
                </c:pt>
                <c:pt idx="57">
                  <c:v>-3.1582319389927366E-2</c:v>
                </c:pt>
                <c:pt idx="58">
                  <c:v>-3.1376645181207842E-3</c:v>
                </c:pt>
                <c:pt idx="59">
                  <c:v>-5.8186354082381833E-2</c:v>
                </c:pt>
                <c:pt idx="60">
                  <c:v>-2.4380284725985038E-3</c:v>
                </c:pt>
                <c:pt idx="61">
                  <c:v>2.1810096559956291E-2</c:v>
                </c:pt>
                <c:pt idx="62">
                  <c:v>-7.9252326810789822E-3</c:v>
                </c:pt>
                <c:pt idx="63">
                  <c:v>-2.9095803339416488E-3</c:v>
                </c:pt>
                <c:pt idx="64">
                  <c:v>-5.7059164616793834E-2</c:v>
                </c:pt>
                <c:pt idx="65">
                  <c:v>-5.1279239847080917E-2</c:v>
                </c:pt>
                <c:pt idx="66">
                  <c:v>-3.7934094216442449E-3</c:v>
                </c:pt>
                <c:pt idx="67">
                  <c:v>-3.7437239290325969E-2</c:v>
                </c:pt>
                <c:pt idx="68">
                  <c:v>1.1799777989666825E-2</c:v>
                </c:pt>
                <c:pt idx="69">
                  <c:v>2.7715722827349784E-2</c:v>
                </c:pt>
                <c:pt idx="70">
                  <c:v>-5.3871066351145656E-2</c:v>
                </c:pt>
                <c:pt idx="71">
                  <c:v>-3.3724456623462819E-3</c:v>
                </c:pt>
                <c:pt idx="72">
                  <c:v>2.92529887817593E-2</c:v>
                </c:pt>
                <c:pt idx="73">
                  <c:v>3.0351285566587755E-2</c:v>
                </c:pt>
                <c:pt idx="74">
                  <c:v>4.8450549193440676E-3</c:v>
                </c:pt>
                <c:pt idx="75">
                  <c:v>-5.4295490039394614E-2</c:v>
                </c:pt>
                <c:pt idx="76">
                  <c:v>-4.2960517896793594E-2</c:v>
                </c:pt>
                <c:pt idx="77">
                  <c:v>2.5783861878613378E-2</c:v>
                </c:pt>
                <c:pt idx="78">
                  <c:v>3.0919712064093496E-2</c:v>
                </c:pt>
                <c:pt idx="79">
                  <c:v>-2.596309784457812E-2</c:v>
                </c:pt>
                <c:pt idx="80">
                  <c:v>-6.4699032478123891E-2</c:v>
                </c:pt>
                <c:pt idx="81">
                  <c:v>-1.487464520170725E-2</c:v>
                </c:pt>
                <c:pt idx="82">
                  <c:v>-1.8113066476795781E-2</c:v>
                </c:pt>
                <c:pt idx="83">
                  <c:v>-4.4649692445970494E-2</c:v>
                </c:pt>
                <c:pt idx="84">
                  <c:v>3.6080728682340218E-2</c:v>
                </c:pt>
                <c:pt idx="85">
                  <c:v>4.1290338548374321E-2</c:v>
                </c:pt>
                <c:pt idx="86">
                  <c:v>4.6960685675749833E-2</c:v>
                </c:pt>
                <c:pt idx="87">
                  <c:v>3.0340267679295652E-2</c:v>
                </c:pt>
                <c:pt idx="88">
                  <c:v>5.3014638205903818E-2</c:v>
                </c:pt>
                <c:pt idx="89">
                  <c:v>5.9388577175964422E-2</c:v>
                </c:pt>
                <c:pt idx="90">
                  <c:v>-6.3984597868364801E-3</c:v>
                </c:pt>
                <c:pt idx="91">
                  <c:v>-3.5968610201264515E-3</c:v>
                </c:pt>
                <c:pt idx="92">
                  <c:v>6.6029785551722425E-2</c:v>
                </c:pt>
                <c:pt idx="93">
                  <c:v>7.2894201265198327E-2</c:v>
                </c:pt>
                <c:pt idx="94">
                  <c:v>7.9944559566588233E-2</c:v>
                </c:pt>
                <c:pt idx="95">
                  <c:v>8.7148877101115324E-2</c:v>
                </c:pt>
                <c:pt idx="96">
                  <c:v>9.4479235491689184E-2</c:v>
                </c:pt>
                <c:pt idx="97">
                  <c:v>0.10191083528276464</c:v>
                </c:pt>
                <c:pt idx="98">
                  <c:v>0.10942128505013295</c:v>
                </c:pt>
                <c:pt idx="99">
                  <c:v>0.11699007068774514</c:v>
                </c:pt>
                <c:pt idx="100">
                  <c:v>-5.9520491341777504E-2</c:v>
                </c:pt>
                <c:pt idx="101">
                  <c:v>-2.204598359010479E-2</c:v>
                </c:pt>
                <c:pt idx="102">
                  <c:v>-9.8112948285249586E-3</c:v>
                </c:pt>
                <c:pt idx="103">
                  <c:v>8.3909578690919834E-3</c:v>
                </c:pt>
                <c:pt idx="104">
                  <c:v>-6.493802195991219E-2</c:v>
                </c:pt>
                <c:pt idx="105">
                  <c:v>-3.7141724796887834E-2</c:v>
                </c:pt>
                <c:pt idx="106">
                  <c:v>2.5366036960966679E-2</c:v>
                </c:pt>
                <c:pt idx="107">
                  <c:v>-6.1429201377489931E-2</c:v>
                </c:pt>
                <c:pt idx="108">
                  <c:v>-3.3678072187842079E-2</c:v>
                </c:pt>
                <c:pt idx="109">
                  <c:v>-4.2398082396448745E-3</c:v>
                </c:pt>
                <c:pt idx="110">
                  <c:v>-3.2513653194849151E-3</c:v>
                </c:pt>
                <c:pt idx="111">
                  <c:v>-3.9437537027727874E-3</c:v>
                </c:pt>
                <c:pt idx="112">
                  <c:v>-3.6651080353767435E-3</c:v>
                </c:pt>
                <c:pt idx="113">
                  <c:v>-2.6512473755311725E-2</c:v>
                </c:pt>
                <c:pt idx="114">
                  <c:v>-2.7052267075396604E-3</c:v>
                </c:pt>
                <c:pt idx="115">
                  <c:v>-4.0260133603569285E-3</c:v>
                </c:pt>
                <c:pt idx="116">
                  <c:v>2.3508082998002947E-2</c:v>
                </c:pt>
                <c:pt idx="117">
                  <c:v>-3.9135565289457096E-3</c:v>
                </c:pt>
                <c:pt idx="118">
                  <c:v>-6.3572536629908832E-2</c:v>
                </c:pt>
                <c:pt idx="119">
                  <c:v>-2.4124478874266581E-3</c:v>
                </c:pt>
                <c:pt idx="120">
                  <c:v>-2.5420029906597554E-3</c:v>
                </c:pt>
                <c:pt idx="121">
                  <c:v>-6.4425110965568355E-2</c:v>
                </c:pt>
                <c:pt idx="122">
                  <c:v>-2.2035072381136278E-2</c:v>
                </c:pt>
                <c:pt idx="123">
                  <c:v>-3.0188416828969E-3</c:v>
                </c:pt>
                <c:pt idx="124">
                  <c:v>-2.6385424775812842E-3</c:v>
                </c:pt>
                <c:pt idx="125">
                  <c:v>-1.2108924484313204E-2</c:v>
                </c:pt>
                <c:pt idx="126">
                  <c:v>-1.8166140785064767E-2</c:v>
                </c:pt>
                <c:pt idx="127">
                  <c:v>-3.5290626538479544E-3</c:v>
                </c:pt>
                <c:pt idx="128">
                  <c:v>-2.4857077574612155E-3</c:v>
                </c:pt>
                <c:pt idx="129">
                  <c:v>-2.6798458005162541E-3</c:v>
                </c:pt>
                <c:pt idx="130">
                  <c:v>0.23588652206018218</c:v>
                </c:pt>
                <c:pt idx="131">
                  <c:v>0.24082104119124245</c:v>
                </c:pt>
                <c:pt idx="132">
                  <c:v>0.24526593322367155</c:v>
                </c:pt>
                <c:pt idx="133">
                  <c:v>0.24916460324283352</c:v>
                </c:pt>
                <c:pt idx="134">
                  <c:v>0.25247080712460246</c:v>
                </c:pt>
                <c:pt idx="135">
                  <c:v>0.2551671317050172</c:v>
                </c:pt>
                <c:pt idx="136">
                  <c:v>0.25729664072433511</c:v>
                </c:pt>
                <c:pt idx="137">
                  <c:v>0.25900563989692754</c:v>
                </c:pt>
                <c:pt idx="138">
                  <c:v>0.13986085825853584</c:v>
                </c:pt>
                <c:pt idx="139">
                  <c:v>0.23051985336452158</c:v>
                </c:pt>
                <c:pt idx="140">
                  <c:v>0.21870123914501519</c:v>
                </c:pt>
                <c:pt idx="141">
                  <c:v>0.2605760024213794</c:v>
                </c:pt>
                <c:pt idx="142">
                  <c:v>0.2624038645055739</c:v>
                </c:pt>
                <c:pt idx="143">
                  <c:v>0.2123420471774817</c:v>
                </c:pt>
                <c:pt idx="144">
                  <c:v>0.26490114243030516</c:v>
                </c:pt>
                <c:pt idx="145">
                  <c:v>0.268369950356388</c:v>
                </c:pt>
                <c:pt idx="146">
                  <c:v>0.19191843154528865</c:v>
                </c:pt>
                <c:pt idx="147">
                  <c:v>0.20573626002101711</c:v>
                </c:pt>
                <c:pt idx="148">
                  <c:v>0.2729384068292271</c:v>
                </c:pt>
                <c:pt idx="149">
                  <c:v>0.27858479227697769</c:v>
                </c:pt>
                <c:pt idx="150">
                  <c:v>0.28520274845141269</c:v>
                </c:pt>
                <c:pt idx="151">
                  <c:v>0.18476431937757382</c:v>
                </c:pt>
                <c:pt idx="152">
                  <c:v>0.29265725722808633</c:v>
                </c:pt>
                <c:pt idx="153">
                  <c:v>0.17009022329928672</c:v>
                </c:pt>
                <c:pt idx="154">
                  <c:v>0.30081595148850671</c:v>
                </c:pt>
                <c:pt idx="155">
                  <c:v>0.30956176101449007</c:v>
                </c:pt>
                <c:pt idx="156">
                  <c:v>0.31879579388414048</c:v>
                </c:pt>
                <c:pt idx="160">
                  <c:v>0.15507146433278612</c:v>
                </c:pt>
                <c:pt idx="162">
                  <c:v>0.12459813422272023</c:v>
                </c:pt>
                <c:pt idx="165">
                  <c:v>0.13222749376379261</c:v>
                </c:pt>
                <c:pt idx="166">
                  <c:v>0.14748122343341447</c:v>
                </c:pt>
                <c:pt idx="169">
                  <c:v>0.1626139530936421</c:v>
                </c:pt>
                <c:pt idx="172">
                  <c:v>0.17748067903109552</c:v>
                </c:pt>
                <c:pt idx="175">
                  <c:v>0.19891820744338695</c:v>
                </c:pt>
                <c:pt idx="176">
                  <c:v>0.22477508419928657</c:v>
                </c:pt>
                <c:pt idx="188">
                  <c:v>8.2955458191655979E-4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CE-4AF8-9308-003DF753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6808"/>
        <c:axId val="1"/>
      </c:scatterChart>
      <c:valAx>
        <c:axId val="429916808"/>
        <c:scaling>
          <c:orientation val="minMax"/>
          <c:max val="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6436597110754"/>
              <c:y val="0.90217391304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69502407704656E-2"/>
              <c:y val="0.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16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6709470304976"/>
          <c:y val="0.3858695652173913"/>
          <c:w val="0.1396468699839486"/>
          <c:h val="0.358695652173913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778138424015326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8692904608453"/>
          <c:y val="0.21629213483146068"/>
          <c:w val="0.80385915194429503"/>
          <c:h val="0.60674157303370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4'!$H$21:$H$286</c:f>
              <c:numCache>
                <c:formatCode>General</c:formatCode>
                <c:ptCount val="266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0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2F-47FE-B6DB-DB05B746052B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4'!$I$21:$I$286</c:f>
              <c:numCache>
                <c:formatCode>General</c:formatCode>
                <c:ptCount val="266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1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2F-47FE-B6DB-DB05B746052B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4'!$J$21:$J$286</c:f>
              <c:numCache>
                <c:formatCode>General</c:formatCode>
                <c:ptCount val="266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2F-47FE-B6DB-DB05B746052B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4'!$K$21:$K$286</c:f>
              <c:numCache>
                <c:formatCode>General</c:formatCode>
                <c:ptCount val="266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-4.8534200002904981E-2</c:v>
                </c:pt>
                <c:pt idx="228">
                  <c:v>-5.1020500002778135E-2</c:v>
                </c:pt>
                <c:pt idx="229">
                  <c:v>-5.0820500000554603E-2</c:v>
                </c:pt>
                <c:pt idx="230">
                  <c:v>-5.0187000000732951E-2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-5.0891400002001319E-2</c:v>
                </c:pt>
                <c:pt idx="234">
                  <c:v>-4.9195299994607922E-2</c:v>
                </c:pt>
                <c:pt idx="235">
                  <c:v>-4.7867499997664709E-2</c:v>
                </c:pt>
                <c:pt idx="236">
                  <c:v>-4.8407199996290728E-2</c:v>
                </c:pt>
                <c:pt idx="237">
                  <c:v>-4.83599998842692E-2</c:v>
                </c:pt>
                <c:pt idx="238">
                  <c:v>-4.7759999972186051E-2</c:v>
                </c:pt>
                <c:pt idx="239">
                  <c:v>-4.7759999972186051E-2</c:v>
                </c:pt>
                <c:pt idx="240">
                  <c:v>-4.7035900002811104E-2</c:v>
                </c:pt>
                <c:pt idx="241">
                  <c:v>-4.4481199998699594E-2</c:v>
                </c:pt>
                <c:pt idx="242">
                  <c:v>-4.4481199998699594E-2</c:v>
                </c:pt>
                <c:pt idx="243">
                  <c:v>-4.3644199999107514E-2</c:v>
                </c:pt>
                <c:pt idx="244">
                  <c:v>-4.3644199999107514E-2</c:v>
                </c:pt>
                <c:pt idx="245">
                  <c:v>-4.3331666733138263E-2</c:v>
                </c:pt>
                <c:pt idx="246">
                  <c:v>-4.2920100000628736E-2</c:v>
                </c:pt>
                <c:pt idx="247">
                  <c:v>-4.2890099997748621E-2</c:v>
                </c:pt>
                <c:pt idx="248">
                  <c:v>-4.2880100001639221E-2</c:v>
                </c:pt>
                <c:pt idx="249">
                  <c:v>-4.0112299997417722E-2</c:v>
                </c:pt>
                <c:pt idx="250">
                  <c:v>-4.2351500000222586E-2</c:v>
                </c:pt>
                <c:pt idx="251">
                  <c:v>-3.805320000537904E-2</c:v>
                </c:pt>
                <c:pt idx="252">
                  <c:v>-3.1056500003614929E-2</c:v>
                </c:pt>
                <c:pt idx="253">
                  <c:v>-3.4618199999385979E-2</c:v>
                </c:pt>
                <c:pt idx="254">
                  <c:v>-3.6109500004386064E-2</c:v>
                </c:pt>
                <c:pt idx="255">
                  <c:v>-3.5809500004688744E-2</c:v>
                </c:pt>
                <c:pt idx="256">
                  <c:v>-3.4909499998320825E-2</c:v>
                </c:pt>
                <c:pt idx="257">
                  <c:v>-3.5022399999434128E-2</c:v>
                </c:pt>
                <c:pt idx="258">
                  <c:v>-3.5616900000604801E-2</c:v>
                </c:pt>
                <c:pt idx="259">
                  <c:v>-3.6515399995550979E-2</c:v>
                </c:pt>
                <c:pt idx="260">
                  <c:v>-3.2496699997864198E-2</c:v>
                </c:pt>
                <c:pt idx="261">
                  <c:v>-2.9918200001702644E-2</c:v>
                </c:pt>
                <c:pt idx="262">
                  <c:v>-2.9248400001961272E-2</c:v>
                </c:pt>
                <c:pt idx="263">
                  <c:v>-2.7895700004592072E-2</c:v>
                </c:pt>
                <c:pt idx="264">
                  <c:v>-2.7339100000972394E-2</c:v>
                </c:pt>
                <c:pt idx="265">
                  <c:v>-2.6605599996400997E-2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2F-47FE-B6DB-DB05B746052B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4'!$L$21:$L$286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2F-47FE-B6DB-DB05B746052B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4'!$M$21:$M$286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2F-47FE-B6DB-DB05B746052B}"/>
            </c:ext>
          </c:extLst>
        </c:ser>
        <c:ser>
          <c:idx val="6"/>
          <c:order val="6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4'!$AW$2:$AW$92</c:f>
              <c:numCache>
                <c:formatCode>General</c:formatCode>
                <c:ptCount val="91"/>
                <c:pt idx="0">
                  <c:v>-50000</c:v>
                </c:pt>
                <c:pt idx="1">
                  <c:v>-49000</c:v>
                </c:pt>
                <c:pt idx="2">
                  <c:v>-48000</c:v>
                </c:pt>
                <c:pt idx="3">
                  <c:v>-47000</c:v>
                </c:pt>
                <c:pt idx="4">
                  <c:v>-46000</c:v>
                </c:pt>
                <c:pt idx="5">
                  <c:v>-45000</c:v>
                </c:pt>
                <c:pt idx="6">
                  <c:v>-44000</c:v>
                </c:pt>
                <c:pt idx="7">
                  <c:v>-43000</c:v>
                </c:pt>
                <c:pt idx="8">
                  <c:v>-42000</c:v>
                </c:pt>
                <c:pt idx="9">
                  <c:v>-41000</c:v>
                </c:pt>
                <c:pt idx="10">
                  <c:v>-40000</c:v>
                </c:pt>
                <c:pt idx="11">
                  <c:v>-39000</c:v>
                </c:pt>
                <c:pt idx="12">
                  <c:v>-38000</c:v>
                </c:pt>
                <c:pt idx="13">
                  <c:v>-37000</c:v>
                </c:pt>
                <c:pt idx="14">
                  <c:v>-36000</c:v>
                </c:pt>
                <c:pt idx="15">
                  <c:v>-35000</c:v>
                </c:pt>
                <c:pt idx="16">
                  <c:v>-34000</c:v>
                </c:pt>
                <c:pt idx="17">
                  <c:v>-33000</c:v>
                </c:pt>
                <c:pt idx="18">
                  <c:v>-32000</c:v>
                </c:pt>
                <c:pt idx="19">
                  <c:v>-22000</c:v>
                </c:pt>
                <c:pt idx="20">
                  <c:v>-20000</c:v>
                </c:pt>
                <c:pt idx="21">
                  <c:v>-21000</c:v>
                </c:pt>
                <c:pt idx="22">
                  <c:v>66000</c:v>
                </c:pt>
                <c:pt idx="23">
                  <c:v>63000</c:v>
                </c:pt>
                <c:pt idx="24">
                  <c:v>64000</c:v>
                </c:pt>
                <c:pt idx="25">
                  <c:v>65000</c:v>
                </c:pt>
                <c:pt idx="26">
                  <c:v>67000</c:v>
                </c:pt>
                <c:pt idx="27">
                  <c:v>68000</c:v>
                </c:pt>
                <c:pt idx="28">
                  <c:v>69000</c:v>
                </c:pt>
                <c:pt idx="29">
                  <c:v>-26000</c:v>
                </c:pt>
                <c:pt idx="30">
                  <c:v>31000</c:v>
                </c:pt>
                <c:pt idx="31">
                  <c:v>-24000</c:v>
                </c:pt>
                <c:pt idx="32">
                  <c:v>-23000</c:v>
                </c:pt>
                <c:pt idx="33">
                  <c:v>-27000</c:v>
                </c:pt>
                <c:pt idx="34">
                  <c:v>-31000</c:v>
                </c:pt>
                <c:pt idx="35">
                  <c:v>-29000</c:v>
                </c:pt>
                <c:pt idx="36">
                  <c:v>-30000</c:v>
                </c:pt>
                <c:pt idx="37">
                  <c:v>33000</c:v>
                </c:pt>
                <c:pt idx="38">
                  <c:v>44000</c:v>
                </c:pt>
                <c:pt idx="39">
                  <c:v>42000</c:v>
                </c:pt>
                <c:pt idx="40">
                  <c:v>-11000</c:v>
                </c:pt>
                <c:pt idx="41">
                  <c:v>5000</c:v>
                </c:pt>
                <c:pt idx="42">
                  <c:v>17000</c:v>
                </c:pt>
                <c:pt idx="43">
                  <c:v>43000</c:v>
                </c:pt>
                <c:pt idx="44">
                  <c:v>36000</c:v>
                </c:pt>
                <c:pt idx="45">
                  <c:v>50000</c:v>
                </c:pt>
                <c:pt idx="46">
                  <c:v>-28000</c:v>
                </c:pt>
                <c:pt idx="47">
                  <c:v>62000</c:v>
                </c:pt>
                <c:pt idx="48">
                  <c:v>57000</c:v>
                </c:pt>
                <c:pt idx="49">
                  <c:v>40000</c:v>
                </c:pt>
                <c:pt idx="50">
                  <c:v>25000</c:v>
                </c:pt>
                <c:pt idx="51">
                  <c:v>26000</c:v>
                </c:pt>
                <c:pt idx="52">
                  <c:v>49000</c:v>
                </c:pt>
                <c:pt idx="53">
                  <c:v>59000</c:v>
                </c:pt>
                <c:pt idx="54">
                  <c:v>60000</c:v>
                </c:pt>
                <c:pt idx="55">
                  <c:v>48000</c:v>
                </c:pt>
                <c:pt idx="56">
                  <c:v>41000</c:v>
                </c:pt>
                <c:pt idx="57">
                  <c:v>14000</c:v>
                </c:pt>
                <c:pt idx="58">
                  <c:v>-6000</c:v>
                </c:pt>
                <c:pt idx="59">
                  <c:v>19000</c:v>
                </c:pt>
                <c:pt idx="60">
                  <c:v>-2000</c:v>
                </c:pt>
                <c:pt idx="61">
                  <c:v>-25000</c:v>
                </c:pt>
                <c:pt idx="62">
                  <c:v>7000</c:v>
                </c:pt>
                <c:pt idx="63">
                  <c:v>-5000</c:v>
                </c:pt>
                <c:pt idx="64">
                  <c:v>28000</c:v>
                </c:pt>
                <c:pt idx="65">
                  <c:v>30000</c:v>
                </c:pt>
                <c:pt idx="66">
                  <c:v>-9000</c:v>
                </c:pt>
                <c:pt idx="67">
                  <c:v>34000</c:v>
                </c:pt>
                <c:pt idx="68">
                  <c:v>47000</c:v>
                </c:pt>
                <c:pt idx="69">
                  <c:v>53000</c:v>
                </c:pt>
                <c:pt idx="70">
                  <c:v>18000</c:v>
                </c:pt>
                <c:pt idx="71">
                  <c:v>-7000</c:v>
                </c:pt>
                <c:pt idx="72">
                  <c:v>54000</c:v>
                </c:pt>
                <c:pt idx="73">
                  <c:v>58000</c:v>
                </c:pt>
                <c:pt idx="74">
                  <c:v>45000</c:v>
                </c:pt>
                <c:pt idx="75">
                  <c:v>29000</c:v>
                </c:pt>
                <c:pt idx="76">
                  <c:v>16000</c:v>
                </c:pt>
                <c:pt idx="77">
                  <c:v>52000</c:v>
                </c:pt>
                <c:pt idx="78">
                  <c:v>56000</c:v>
                </c:pt>
                <c:pt idx="79">
                  <c:v>37000</c:v>
                </c:pt>
                <c:pt idx="80">
                  <c:v>22000</c:v>
                </c:pt>
                <c:pt idx="81">
                  <c:v>10000</c:v>
                </c:pt>
                <c:pt idx="82">
                  <c:v>39000</c:v>
                </c:pt>
                <c:pt idx="83">
                  <c:v>32000</c:v>
                </c:pt>
                <c:pt idx="84">
                  <c:v>70000</c:v>
                </c:pt>
                <c:pt idx="85">
                  <c:v>71000</c:v>
                </c:pt>
                <c:pt idx="86">
                  <c:v>72000</c:v>
                </c:pt>
                <c:pt idx="87">
                  <c:v>55000</c:v>
                </c:pt>
                <c:pt idx="88">
                  <c:v>73000</c:v>
                </c:pt>
                <c:pt idx="89">
                  <c:v>74000</c:v>
                </c:pt>
                <c:pt idx="90">
                  <c:v>6000</c:v>
                </c:pt>
              </c:numCache>
            </c:numRef>
          </c:xVal>
          <c:yVal>
            <c:numRef>
              <c:f>'Active 4'!$AX$2:$AX$92</c:f>
              <c:numCache>
                <c:formatCode>General</c:formatCode>
                <c:ptCount val="91"/>
                <c:pt idx="0">
                  <c:v>0.17367609580380561</c:v>
                </c:pt>
                <c:pt idx="1">
                  <c:v>0.17016987447104467</c:v>
                </c:pt>
                <c:pt idx="2">
                  <c:v>0.1666169182763983</c:v>
                </c:pt>
                <c:pt idx="3">
                  <c:v>0.16299881637155497</c:v>
                </c:pt>
                <c:pt idx="4">
                  <c:v>0.15929604407684636</c:v>
                </c:pt>
                <c:pt idx="5">
                  <c:v>0.15548768767822979</c:v>
                </c:pt>
                <c:pt idx="6">
                  <c:v>0.15155114063595862</c:v>
                </c:pt>
                <c:pt idx="7">
                  <c:v>0.14746172540718314</c:v>
                </c:pt>
                <c:pt idx="8">
                  <c:v>0.14319221555377343</c:v>
                </c:pt>
                <c:pt idx="9">
                  <c:v>0.13871226414384644</c:v>
                </c:pt>
                <c:pt idx="10">
                  <c:v>0.13398777302312187</c:v>
                </c:pt>
                <c:pt idx="11">
                  <c:v>0.12898025683455144</c:v>
                </c:pt>
                <c:pt idx="12">
                  <c:v>0.12364628016298231</c:v>
                </c:pt>
                <c:pt idx="13">
                  <c:v>0.11793711891577574</c:v>
                </c:pt>
                <c:pt idx="14">
                  <c:v>0.11179898306570175</c:v>
                </c:pt>
                <c:pt idx="15">
                  <c:v>0.10517450830491618</c:v>
                </c:pt>
                <c:pt idx="16">
                  <c:v>9.8006860305355187E-2</c:v>
                </c:pt>
                <c:pt idx="17">
                  <c:v>9.0248821581611738E-2</c:v>
                </c:pt>
                <c:pt idx="18">
                  <c:v>8.1880638589629073E-2</c:v>
                </c:pt>
                <c:pt idx="19">
                  <c:v>8.0792002626431693E-3</c:v>
                </c:pt>
                <c:pt idx="20">
                  <c:v>2.7194522486384265E-3</c:v>
                </c:pt>
                <c:pt idx="21">
                  <c:v>5.1026975235863858E-3</c:v>
                </c:pt>
                <c:pt idx="22">
                  <c:v>2.1972717343743859E-2</c:v>
                </c:pt>
                <c:pt idx="23">
                  <c:v>2.1569160118418161E-2</c:v>
                </c:pt>
                <c:pt idx="24">
                  <c:v>2.0647680495689949E-2</c:v>
                </c:pt>
                <c:pt idx="25">
                  <c:v>2.0757140831408231E-2</c:v>
                </c:pt>
                <c:pt idx="26">
                  <c:v>2.4238788219955822E-2</c:v>
                </c:pt>
                <c:pt idx="27">
                  <c:v>2.7435105237912358E-2</c:v>
                </c:pt>
                <c:pt idx="28">
                  <c:v>3.1425187603521532E-2</c:v>
                </c:pt>
                <c:pt idx="29">
                  <c:v>2.840306553318726E-2</c:v>
                </c:pt>
                <c:pt idx="30">
                  <c:v>-4.8052155535203311E-2</c:v>
                </c:pt>
                <c:pt idx="31">
                  <c:v>1.6299179995628705E-2</c:v>
                </c:pt>
                <c:pt idx="32">
                  <c:v>1.1767032740972024E-2</c:v>
                </c:pt>
                <c:pt idx="33">
                  <c:v>3.6092968171768804E-2</c:v>
                </c:pt>
                <c:pt idx="34">
                  <c:v>7.2940866170705707E-2</c:v>
                </c:pt>
                <c:pt idx="35">
                  <c:v>5.4038591455671969E-2</c:v>
                </c:pt>
                <c:pt idx="36">
                  <c:v>6.3568832031776587E-2</c:v>
                </c:pt>
                <c:pt idx="37">
                  <c:v>-4.1102437839195961E-2</c:v>
                </c:pt>
                <c:pt idx="38">
                  <c:v>1.1853949662130429E-3</c:v>
                </c:pt>
                <c:pt idx="39">
                  <c:v>-6.3906784303193326E-3</c:v>
                </c:pt>
                <c:pt idx="40">
                  <c:v>-4.0283407955627364E-3</c:v>
                </c:pt>
                <c:pt idx="41">
                  <c:v>-5.1839274167546356E-3</c:v>
                </c:pt>
                <c:pt idx="42">
                  <c:v>-4.8677383734654397E-2</c:v>
                </c:pt>
                <c:pt idx="43">
                  <c:v>-2.5665186734237684E-3</c:v>
                </c:pt>
                <c:pt idx="44">
                  <c:v>-2.9846687047224468E-2</c:v>
                </c:pt>
                <c:pt idx="45">
                  <c:v>2.0933764340044479E-2</c:v>
                </c:pt>
                <c:pt idx="46">
                  <c:v>4.4741786456899003E-2</c:v>
                </c:pt>
                <c:pt idx="47">
                  <c:v>2.3271805975901567E-2</c:v>
                </c:pt>
                <c:pt idx="48">
                  <c:v>3.0936625767085391E-2</c:v>
                </c:pt>
                <c:pt idx="49">
                  <c:v>-1.4181503150163114E-2</c:v>
                </c:pt>
                <c:pt idx="50">
                  <c:v>-6.3283742530461887E-2</c:v>
                </c:pt>
                <c:pt idx="51">
                  <c:v>-6.1619546011376501E-2</c:v>
                </c:pt>
                <c:pt idx="52">
                  <c:v>1.810116982589088E-2</c:v>
                </c:pt>
                <c:pt idx="53">
                  <c:v>2.9161201966019526E-2</c:v>
                </c:pt>
                <c:pt idx="54">
                  <c:v>2.743710833972992E-2</c:v>
                </c:pt>
                <c:pt idx="55">
                  <c:v>1.5045953148176069E-2</c:v>
                </c:pt>
                <c:pt idx="56">
                  <c:v>-1.0268292519772475E-2</c:v>
                </c:pt>
                <c:pt idx="57">
                  <c:v>-3.1582319389927366E-2</c:v>
                </c:pt>
                <c:pt idx="58">
                  <c:v>-3.1376645181207842E-3</c:v>
                </c:pt>
                <c:pt idx="59">
                  <c:v>-5.8186354082381833E-2</c:v>
                </c:pt>
                <c:pt idx="60">
                  <c:v>-2.4380284725985038E-3</c:v>
                </c:pt>
                <c:pt idx="61">
                  <c:v>2.1810096559956291E-2</c:v>
                </c:pt>
                <c:pt idx="62">
                  <c:v>-7.9252326810789822E-3</c:v>
                </c:pt>
                <c:pt idx="63">
                  <c:v>-2.9095803339416488E-3</c:v>
                </c:pt>
                <c:pt idx="64">
                  <c:v>-5.7059164616793834E-2</c:v>
                </c:pt>
                <c:pt idx="65">
                  <c:v>-5.1279239847080917E-2</c:v>
                </c:pt>
                <c:pt idx="66">
                  <c:v>-3.7934094216442449E-3</c:v>
                </c:pt>
                <c:pt idx="67">
                  <c:v>-3.7437239290325969E-2</c:v>
                </c:pt>
                <c:pt idx="68">
                  <c:v>1.1799777989666825E-2</c:v>
                </c:pt>
                <c:pt idx="69">
                  <c:v>2.7715722827349784E-2</c:v>
                </c:pt>
                <c:pt idx="70">
                  <c:v>-5.3871066351145656E-2</c:v>
                </c:pt>
                <c:pt idx="71">
                  <c:v>-3.3724456623462819E-3</c:v>
                </c:pt>
                <c:pt idx="72">
                  <c:v>2.92529887817593E-2</c:v>
                </c:pt>
                <c:pt idx="73">
                  <c:v>3.0351285566587755E-2</c:v>
                </c:pt>
                <c:pt idx="74">
                  <c:v>4.8450549193440676E-3</c:v>
                </c:pt>
                <c:pt idx="75">
                  <c:v>-5.4295490039394614E-2</c:v>
                </c:pt>
                <c:pt idx="76">
                  <c:v>-4.2960517896793594E-2</c:v>
                </c:pt>
                <c:pt idx="77">
                  <c:v>2.5783861878613378E-2</c:v>
                </c:pt>
                <c:pt idx="78">
                  <c:v>3.0919712064093496E-2</c:v>
                </c:pt>
                <c:pt idx="79">
                  <c:v>-2.596309784457812E-2</c:v>
                </c:pt>
                <c:pt idx="80">
                  <c:v>-6.4699032478123891E-2</c:v>
                </c:pt>
                <c:pt idx="81">
                  <c:v>-1.487464520170725E-2</c:v>
                </c:pt>
                <c:pt idx="82">
                  <c:v>-1.8113066476795781E-2</c:v>
                </c:pt>
                <c:pt idx="83">
                  <c:v>-4.4649692445970494E-2</c:v>
                </c:pt>
                <c:pt idx="84">
                  <c:v>3.6080728682340218E-2</c:v>
                </c:pt>
                <c:pt idx="85">
                  <c:v>4.1290338548374321E-2</c:v>
                </c:pt>
                <c:pt idx="86">
                  <c:v>4.6960685675749833E-2</c:v>
                </c:pt>
                <c:pt idx="87">
                  <c:v>3.0340267679295652E-2</c:v>
                </c:pt>
                <c:pt idx="88">
                  <c:v>5.3014638205903818E-2</c:v>
                </c:pt>
                <c:pt idx="89">
                  <c:v>5.9388577175964422E-2</c:v>
                </c:pt>
                <c:pt idx="90">
                  <c:v>-6.3984597868364801E-3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2F-47FE-B6DB-DB05B7460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71488"/>
        <c:axId val="1"/>
      </c:scatterChart>
      <c:valAx>
        <c:axId val="42027148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7750799638785"/>
              <c:y val="0.8988764044943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54662379421219E-2"/>
              <c:y val="0.435393258426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71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40581985129669"/>
          <c:y val="0.3792134831460674"/>
          <c:w val="0.13987155142584662"/>
          <c:h val="0.37078651685393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8041733547351525"/>
          <c:y val="2.9810298102981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2086726389752683"/>
          <c:w val="0.8073836276083467"/>
          <c:h val="0.62059784838099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4'!$H$21:$H$286</c:f>
              <c:numCache>
                <c:formatCode>General</c:formatCode>
                <c:ptCount val="266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0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3E-413A-9066-8AB9E0CDFC5F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4'!$I$21:$I$286</c:f>
              <c:numCache>
                <c:formatCode>General</c:formatCode>
                <c:ptCount val="266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1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3E-413A-9066-8AB9E0CDFC5F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4'!$J$21:$J$286</c:f>
              <c:numCache>
                <c:formatCode>General</c:formatCode>
                <c:ptCount val="266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3E-413A-9066-8AB9E0CDFC5F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4'!$K$21:$K$286</c:f>
              <c:numCache>
                <c:formatCode>General</c:formatCode>
                <c:ptCount val="266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-4.8534200002904981E-2</c:v>
                </c:pt>
                <c:pt idx="228">
                  <c:v>-5.1020500002778135E-2</c:v>
                </c:pt>
                <c:pt idx="229">
                  <c:v>-5.0820500000554603E-2</c:v>
                </c:pt>
                <c:pt idx="230">
                  <c:v>-5.0187000000732951E-2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-5.0891400002001319E-2</c:v>
                </c:pt>
                <c:pt idx="234">
                  <c:v>-4.9195299994607922E-2</c:v>
                </c:pt>
                <c:pt idx="235">
                  <c:v>-4.7867499997664709E-2</c:v>
                </c:pt>
                <c:pt idx="236">
                  <c:v>-4.8407199996290728E-2</c:v>
                </c:pt>
                <c:pt idx="237">
                  <c:v>-4.83599998842692E-2</c:v>
                </c:pt>
                <c:pt idx="238">
                  <c:v>-4.7759999972186051E-2</c:v>
                </c:pt>
                <c:pt idx="239">
                  <c:v>-4.7759999972186051E-2</c:v>
                </c:pt>
                <c:pt idx="240">
                  <c:v>-4.7035900002811104E-2</c:v>
                </c:pt>
                <c:pt idx="241">
                  <c:v>-4.4481199998699594E-2</c:v>
                </c:pt>
                <c:pt idx="242">
                  <c:v>-4.4481199998699594E-2</c:v>
                </c:pt>
                <c:pt idx="243">
                  <c:v>-4.3644199999107514E-2</c:v>
                </c:pt>
                <c:pt idx="244">
                  <c:v>-4.3644199999107514E-2</c:v>
                </c:pt>
                <c:pt idx="245">
                  <c:v>-4.3331666733138263E-2</c:v>
                </c:pt>
                <c:pt idx="246">
                  <c:v>-4.2920100000628736E-2</c:v>
                </c:pt>
                <c:pt idx="247">
                  <c:v>-4.2890099997748621E-2</c:v>
                </c:pt>
                <c:pt idx="248">
                  <c:v>-4.2880100001639221E-2</c:v>
                </c:pt>
                <c:pt idx="249">
                  <c:v>-4.0112299997417722E-2</c:v>
                </c:pt>
                <c:pt idx="250">
                  <c:v>-4.2351500000222586E-2</c:v>
                </c:pt>
                <c:pt idx="251">
                  <c:v>-3.805320000537904E-2</c:v>
                </c:pt>
                <c:pt idx="252">
                  <c:v>-3.1056500003614929E-2</c:v>
                </c:pt>
                <c:pt idx="253">
                  <c:v>-3.4618199999385979E-2</c:v>
                </c:pt>
                <c:pt idx="254">
                  <c:v>-3.6109500004386064E-2</c:v>
                </c:pt>
                <c:pt idx="255">
                  <c:v>-3.5809500004688744E-2</c:v>
                </c:pt>
                <c:pt idx="256">
                  <c:v>-3.4909499998320825E-2</c:v>
                </c:pt>
                <c:pt idx="257">
                  <c:v>-3.5022399999434128E-2</c:v>
                </c:pt>
                <c:pt idx="258">
                  <c:v>-3.5616900000604801E-2</c:v>
                </c:pt>
                <c:pt idx="259">
                  <c:v>-3.6515399995550979E-2</c:v>
                </c:pt>
                <c:pt idx="260">
                  <c:v>-3.2496699997864198E-2</c:v>
                </c:pt>
                <c:pt idx="261">
                  <c:v>-2.9918200001702644E-2</c:v>
                </c:pt>
                <c:pt idx="262">
                  <c:v>-2.9248400001961272E-2</c:v>
                </c:pt>
                <c:pt idx="263">
                  <c:v>-2.7895700004592072E-2</c:v>
                </c:pt>
                <c:pt idx="264">
                  <c:v>-2.7339100000972394E-2</c:v>
                </c:pt>
                <c:pt idx="265">
                  <c:v>-2.6605599996400997E-2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3E-413A-9066-8AB9E0CDFC5F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4'!$L$21:$L$286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3E-413A-9066-8AB9E0CDFC5F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4'!$M$21:$M$286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3E-413A-9066-8AB9E0CDFC5F}"/>
            </c:ext>
          </c:extLst>
        </c:ser>
        <c:ser>
          <c:idx val="6"/>
          <c:order val="6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4'!$AW$2:$AW$92</c:f>
              <c:numCache>
                <c:formatCode>General</c:formatCode>
                <c:ptCount val="91"/>
                <c:pt idx="0">
                  <c:v>-50000</c:v>
                </c:pt>
                <c:pt idx="1">
                  <c:v>-49000</c:v>
                </c:pt>
                <c:pt idx="2">
                  <c:v>-48000</c:v>
                </c:pt>
                <c:pt idx="3">
                  <c:v>-47000</c:v>
                </c:pt>
                <c:pt idx="4">
                  <c:v>-46000</c:v>
                </c:pt>
                <c:pt idx="5">
                  <c:v>-45000</c:v>
                </c:pt>
                <c:pt idx="6">
                  <c:v>-44000</c:v>
                </c:pt>
                <c:pt idx="7">
                  <c:v>-43000</c:v>
                </c:pt>
                <c:pt idx="8">
                  <c:v>-42000</c:v>
                </c:pt>
                <c:pt idx="9">
                  <c:v>-41000</c:v>
                </c:pt>
                <c:pt idx="10">
                  <c:v>-40000</c:v>
                </c:pt>
                <c:pt idx="11">
                  <c:v>-39000</c:v>
                </c:pt>
                <c:pt idx="12">
                  <c:v>-38000</c:v>
                </c:pt>
                <c:pt idx="13">
                  <c:v>-37000</c:v>
                </c:pt>
                <c:pt idx="14">
                  <c:v>-36000</c:v>
                </c:pt>
                <c:pt idx="15">
                  <c:v>-35000</c:v>
                </c:pt>
                <c:pt idx="16">
                  <c:v>-34000</c:v>
                </c:pt>
                <c:pt idx="17">
                  <c:v>-33000</c:v>
                </c:pt>
                <c:pt idx="18">
                  <c:v>-32000</c:v>
                </c:pt>
                <c:pt idx="19">
                  <c:v>-22000</c:v>
                </c:pt>
                <c:pt idx="20">
                  <c:v>-20000</c:v>
                </c:pt>
                <c:pt idx="21">
                  <c:v>-21000</c:v>
                </c:pt>
                <c:pt idx="22">
                  <c:v>66000</c:v>
                </c:pt>
                <c:pt idx="23">
                  <c:v>63000</c:v>
                </c:pt>
                <c:pt idx="24">
                  <c:v>64000</c:v>
                </c:pt>
                <c:pt idx="25">
                  <c:v>65000</c:v>
                </c:pt>
                <c:pt idx="26">
                  <c:v>67000</c:v>
                </c:pt>
                <c:pt idx="27">
                  <c:v>68000</c:v>
                </c:pt>
                <c:pt idx="28">
                  <c:v>69000</c:v>
                </c:pt>
                <c:pt idx="29">
                  <c:v>-26000</c:v>
                </c:pt>
                <c:pt idx="30">
                  <c:v>31000</c:v>
                </c:pt>
                <c:pt idx="31">
                  <c:v>-24000</c:v>
                </c:pt>
                <c:pt idx="32">
                  <c:v>-23000</c:v>
                </c:pt>
                <c:pt idx="33">
                  <c:v>-27000</c:v>
                </c:pt>
                <c:pt idx="34">
                  <c:v>-31000</c:v>
                </c:pt>
                <c:pt idx="35">
                  <c:v>-29000</c:v>
                </c:pt>
                <c:pt idx="36">
                  <c:v>-30000</c:v>
                </c:pt>
                <c:pt idx="37">
                  <c:v>33000</c:v>
                </c:pt>
                <c:pt idx="38">
                  <c:v>44000</c:v>
                </c:pt>
                <c:pt idx="39">
                  <c:v>42000</c:v>
                </c:pt>
                <c:pt idx="40">
                  <c:v>-11000</c:v>
                </c:pt>
                <c:pt idx="41">
                  <c:v>5000</c:v>
                </c:pt>
                <c:pt idx="42">
                  <c:v>17000</c:v>
                </c:pt>
                <c:pt idx="43">
                  <c:v>43000</c:v>
                </c:pt>
                <c:pt idx="44">
                  <c:v>36000</c:v>
                </c:pt>
                <c:pt idx="45">
                  <c:v>50000</c:v>
                </c:pt>
                <c:pt idx="46">
                  <c:v>-28000</c:v>
                </c:pt>
                <c:pt idx="47">
                  <c:v>62000</c:v>
                </c:pt>
                <c:pt idx="48">
                  <c:v>57000</c:v>
                </c:pt>
                <c:pt idx="49">
                  <c:v>40000</c:v>
                </c:pt>
                <c:pt idx="50">
                  <c:v>25000</c:v>
                </c:pt>
                <c:pt idx="51">
                  <c:v>26000</c:v>
                </c:pt>
                <c:pt idx="52">
                  <c:v>49000</c:v>
                </c:pt>
                <c:pt idx="53">
                  <c:v>59000</c:v>
                </c:pt>
                <c:pt idx="54">
                  <c:v>60000</c:v>
                </c:pt>
                <c:pt idx="55">
                  <c:v>48000</c:v>
                </c:pt>
                <c:pt idx="56">
                  <c:v>41000</c:v>
                </c:pt>
                <c:pt idx="57">
                  <c:v>14000</c:v>
                </c:pt>
                <c:pt idx="58">
                  <c:v>-6000</c:v>
                </c:pt>
                <c:pt idx="59">
                  <c:v>19000</c:v>
                </c:pt>
                <c:pt idx="60">
                  <c:v>-2000</c:v>
                </c:pt>
                <c:pt idx="61">
                  <c:v>-25000</c:v>
                </c:pt>
                <c:pt idx="62">
                  <c:v>7000</c:v>
                </c:pt>
                <c:pt idx="63">
                  <c:v>-5000</c:v>
                </c:pt>
                <c:pt idx="64">
                  <c:v>28000</c:v>
                </c:pt>
                <c:pt idx="65">
                  <c:v>30000</c:v>
                </c:pt>
                <c:pt idx="66">
                  <c:v>-9000</c:v>
                </c:pt>
                <c:pt idx="67">
                  <c:v>34000</c:v>
                </c:pt>
                <c:pt idx="68">
                  <c:v>47000</c:v>
                </c:pt>
                <c:pt idx="69">
                  <c:v>53000</c:v>
                </c:pt>
                <c:pt idx="70">
                  <c:v>18000</c:v>
                </c:pt>
                <c:pt idx="71">
                  <c:v>-7000</c:v>
                </c:pt>
                <c:pt idx="72">
                  <c:v>54000</c:v>
                </c:pt>
                <c:pt idx="73">
                  <c:v>58000</c:v>
                </c:pt>
                <c:pt idx="74">
                  <c:v>45000</c:v>
                </c:pt>
                <c:pt idx="75">
                  <c:v>29000</c:v>
                </c:pt>
                <c:pt idx="76">
                  <c:v>16000</c:v>
                </c:pt>
                <c:pt idx="77">
                  <c:v>52000</c:v>
                </c:pt>
                <c:pt idx="78">
                  <c:v>56000</c:v>
                </c:pt>
                <c:pt idx="79">
                  <c:v>37000</c:v>
                </c:pt>
                <c:pt idx="80">
                  <c:v>22000</c:v>
                </c:pt>
                <c:pt idx="81">
                  <c:v>10000</c:v>
                </c:pt>
                <c:pt idx="82">
                  <c:v>39000</c:v>
                </c:pt>
                <c:pt idx="83">
                  <c:v>32000</c:v>
                </c:pt>
                <c:pt idx="84">
                  <c:v>70000</c:v>
                </c:pt>
                <c:pt idx="85">
                  <c:v>71000</c:v>
                </c:pt>
                <c:pt idx="86">
                  <c:v>72000</c:v>
                </c:pt>
                <c:pt idx="87">
                  <c:v>55000</c:v>
                </c:pt>
                <c:pt idx="88">
                  <c:v>73000</c:v>
                </c:pt>
                <c:pt idx="89">
                  <c:v>74000</c:v>
                </c:pt>
                <c:pt idx="90">
                  <c:v>6000</c:v>
                </c:pt>
              </c:numCache>
            </c:numRef>
          </c:xVal>
          <c:yVal>
            <c:numRef>
              <c:f>'Active 4'!$AX$2:$AX$92</c:f>
              <c:numCache>
                <c:formatCode>General</c:formatCode>
                <c:ptCount val="91"/>
                <c:pt idx="0">
                  <c:v>0.17367609580380561</c:v>
                </c:pt>
                <c:pt idx="1">
                  <c:v>0.17016987447104467</c:v>
                </c:pt>
                <c:pt idx="2">
                  <c:v>0.1666169182763983</c:v>
                </c:pt>
                <c:pt idx="3">
                  <c:v>0.16299881637155497</c:v>
                </c:pt>
                <c:pt idx="4">
                  <c:v>0.15929604407684636</c:v>
                </c:pt>
                <c:pt idx="5">
                  <c:v>0.15548768767822979</c:v>
                </c:pt>
                <c:pt idx="6">
                  <c:v>0.15155114063595862</c:v>
                </c:pt>
                <c:pt idx="7">
                  <c:v>0.14746172540718314</c:v>
                </c:pt>
                <c:pt idx="8">
                  <c:v>0.14319221555377343</c:v>
                </c:pt>
                <c:pt idx="9">
                  <c:v>0.13871226414384644</c:v>
                </c:pt>
                <c:pt idx="10">
                  <c:v>0.13398777302312187</c:v>
                </c:pt>
                <c:pt idx="11">
                  <c:v>0.12898025683455144</c:v>
                </c:pt>
                <c:pt idx="12">
                  <c:v>0.12364628016298231</c:v>
                </c:pt>
                <c:pt idx="13">
                  <c:v>0.11793711891577574</c:v>
                </c:pt>
                <c:pt idx="14">
                  <c:v>0.11179898306570175</c:v>
                </c:pt>
                <c:pt idx="15">
                  <c:v>0.10517450830491618</c:v>
                </c:pt>
                <c:pt idx="16">
                  <c:v>9.8006860305355187E-2</c:v>
                </c:pt>
                <c:pt idx="17">
                  <c:v>9.0248821581611738E-2</c:v>
                </c:pt>
                <c:pt idx="18">
                  <c:v>8.1880638589629073E-2</c:v>
                </c:pt>
                <c:pt idx="19">
                  <c:v>8.0792002626431693E-3</c:v>
                </c:pt>
                <c:pt idx="20">
                  <c:v>2.7194522486384265E-3</c:v>
                </c:pt>
                <c:pt idx="21">
                  <c:v>5.1026975235863858E-3</c:v>
                </c:pt>
                <c:pt idx="22">
                  <c:v>2.1972717343743859E-2</c:v>
                </c:pt>
                <c:pt idx="23">
                  <c:v>2.1569160118418161E-2</c:v>
                </c:pt>
                <c:pt idx="24">
                  <c:v>2.0647680495689949E-2</c:v>
                </c:pt>
                <c:pt idx="25">
                  <c:v>2.0757140831408231E-2</c:v>
                </c:pt>
                <c:pt idx="26">
                  <c:v>2.4238788219955822E-2</c:v>
                </c:pt>
                <c:pt idx="27">
                  <c:v>2.7435105237912358E-2</c:v>
                </c:pt>
                <c:pt idx="28">
                  <c:v>3.1425187603521532E-2</c:v>
                </c:pt>
                <c:pt idx="29">
                  <c:v>2.840306553318726E-2</c:v>
                </c:pt>
                <c:pt idx="30">
                  <c:v>-4.8052155535203311E-2</c:v>
                </c:pt>
                <c:pt idx="31">
                  <c:v>1.6299179995628705E-2</c:v>
                </c:pt>
                <c:pt idx="32">
                  <c:v>1.1767032740972024E-2</c:v>
                </c:pt>
                <c:pt idx="33">
                  <c:v>3.6092968171768804E-2</c:v>
                </c:pt>
                <c:pt idx="34">
                  <c:v>7.2940866170705707E-2</c:v>
                </c:pt>
                <c:pt idx="35">
                  <c:v>5.4038591455671969E-2</c:v>
                </c:pt>
                <c:pt idx="36">
                  <c:v>6.3568832031776587E-2</c:v>
                </c:pt>
                <c:pt idx="37">
                  <c:v>-4.1102437839195961E-2</c:v>
                </c:pt>
                <c:pt idx="38">
                  <c:v>1.1853949662130429E-3</c:v>
                </c:pt>
                <c:pt idx="39">
                  <c:v>-6.3906784303193326E-3</c:v>
                </c:pt>
                <c:pt idx="40">
                  <c:v>-4.0283407955627364E-3</c:v>
                </c:pt>
                <c:pt idx="41">
                  <c:v>-5.1839274167546356E-3</c:v>
                </c:pt>
                <c:pt idx="42">
                  <c:v>-4.8677383734654397E-2</c:v>
                </c:pt>
                <c:pt idx="43">
                  <c:v>-2.5665186734237684E-3</c:v>
                </c:pt>
                <c:pt idx="44">
                  <c:v>-2.9846687047224468E-2</c:v>
                </c:pt>
                <c:pt idx="45">
                  <c:v>2.0933764340044479E-2</c:v>
                </c:pt>
                <c:pt idx="46">
                  <c:v>4.4741786456899003E-2</c:v>
                </c:pt>
                <c:pt idx="47">
                  <c:v>2.3271805975901567E-2</c:v>
                </c:pt>
                <c:pt idx="48">
                  <c:v>3.0936625767085391E-2</c:v>
                </c:pt>
                <c:pt idx="49">
                  <c:v>-1.4181503150163114E-2</c:v>
                </c:pt>
                <c:pt idx="50">
                  <c:v>-6.3283742530461887E-2</c:v>
                </c:pt>
                <c:pt idx="51">
                  <c:v>-6.1619546011376501E-2</c:v>
                </c:pt>
                <c:pt idx="52">
                  <c:v>1.810116982589088E-2</c:v>
                </c:pt>
                <c:pt idx="53">
                  <c:v>2.9161201966019526E-2</c:v>
                </c:pt>
                <c:pt idx="54">
                  <c:v>2.743710833972992E-2</c:v>
                </c:pt>
                <c:pt idx="55">
                  <c:v>1.5045953148176069E-2</c:v>
                </c:pt>
                <c:pt idx="56">
                  <c:v>-1.0268292519772475E-2</c:v>
                </c:pt>
                <c:pt idx="57">
                  <c:v>-3.1582319389927366E-2</c:v>
                </c:pt>
                <c:pt idx="58">
                  <c:v>-3.1376645181207842E-3</c:v>
                </c:pt>
                <c:pt idx="59">
                  <c:v>-5.8186354082381833E-2</c:v>
                </c:pt>
                <c:pt idx="60">
                  <c:v>-2.4380284725985038E-3</c:v>
                </c:pt>
                <c:pt idx="61">
                  <c:v>2.1810096559956291E-2</c:v>
                </c:pt>
                <c:pt idx="62">
                  <c:v>-7.9252326810789822E-3</c:v>
                </c:pt>
                <c:pt idx="63">
                  <c:v>-2.9095803339416488E-3</c:v>
                </c:pt>
                <c:pt idx="64">
                  <c:v>-5.7059164616793834E-2</c:v>
                </c:pt>
                <c:pt idx="65">
                  <c:v>-5.1279239847080917E-2</c:v>
                </c:pt>
                <c:pt idx="66">
                  <c:v>-3.7934094216442449E-3</c:v>
                </c:pt>
                <c:pt idx="67">
                  <c:v>-3.7437239290325969E-2</c:v>
                </c:pt>
                <c:pt idx="68">
                  <c:v>1.1799777989666825E-2</c:v>
                </c:pt>
                <c:pt idx="69">
                  <c:v>2.7715722827349784E-2</c:v>
                </c:pt>
                <c:pt idx="70">
                  <c:v>-5.3871066351145656E-2</c:v>
                </c:pt>
                <c:pt idx="71">
                  <c:v>-3.3724456623462819E-3</c:v>
                </c:pt>
                <c:pt idx="72">
                  <c:v>2.92529887817593E-2</c:v>
                </c:pt>
                <c:pt idx="73">
                  <c:v>3.0351285566587755E-2</c:v>
                </c:pt>
                <c:pt idx="74">
                  <c:v>4.8450549193440676E-3</c:v>
                </c:pt>
                <c:pt idx="75">
                  <c:v>-5.4295490039394614E-2</c:v>
                </c:pt>
                <c:pt idx="76">
                  <c:v>-4.2960517896793594E-2</c:v>
                </c:pt>
                <c:pt idx="77">
                  <c:v>2.5783861878613378E-2</c:v>
                </c:pt>
                <c:pt idx="78">
                  <c:v>3.0919712064093496E-2</c:v>
                </c:pt>
                <c:pt idx="79">
                  <c:v>-2.596309784457812E-2</c:v>
                </c:pt>
                <c:pt idx="80">
                  <c:v>-6.4699032478123891E-2</c:v>
                </c:pt>
                <c:pt idx="81">
                  <c:v>-1.487464520170725E-2</c:v>
                </c:pt>
                <c:pt idx="82">
                  <c:v>-1.8113066476795781E-2</c:v>
                </c:pt>
                <c:pt idx="83">
                  <c:v>-4.4649692445970494E-2</c:v>
                </c:pt>
                <c:pt idx="84">
                  <c:v>3.6080728682340218E-2</c:v>
                </c:pt>
                <c:pt idx="85">
                  <c:v>4.1290338548374321E-2</c:v>
                </c:pt>
                <c:pt idx="86">
                  <c:v>4.6960685675749833E-2</c:v>
                </c:pt>
                <c:pt idx="87">
                  <c:v>3.0340267679295652E-2</c:v>
                </c:pt>
                <c:pt idx="88">
                  <c:v>5.3014638205903818E-2</c:v>
                </c:pt>
                <c:pt idx="89">
                  <c:v>5.9388577175964422E-2</c:v>
                </c:pt>
                <c:pt idx="90">
                  <c:v>-6.3984597868364801E-3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3E-413A-9066-8AB9E0CD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5496"/>
        <c:axId val="1"/>
      </c:scatterChart>
      <c:valAx>
        <c:axId val="429915496"/>
        <c:scaling>
          <c:orientation val="minMax"/>
          <c:max val="4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539325842697"/>
              <c:y val="0.90244130052849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69502407704656E-2"/>
              <c:y val="0.4363155012127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15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6709470304976"/>
          <c:y val="0.38482498630760587"/>
          <c:w val="0.1396468699839486"/>
          <c:h val="0.357724430787614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285714285714285"/>
          <c:y val="0.215686864514576"/>
          <c:w val="0.8025682182985554"/>
          <c:h val="0.607844799995623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4'!$F$21:$F$500</c:f>
              <c:numCache>
                <c:formatCode>General</c:formatCode>
                <c:ptCount val="48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  <c:pt idx="266">
                  <c:v>37077</c:v>
                </c:pt>
                <c:pt idx="267">
                  <c:v>37077</c:v>
                </c:pt>
                <c:pt idx="268">
                  <c:v>37191</c:v>
                </c:pt>
                <c:pt idx="269">
                  <c:v>37191</c:v>
                </c:pt>
                <c:pt idx="270">
                  <c:v>37196</c:v>
                </c:pt>
                <c:pt idx="271">
                  <c:v>37196</c:v>
                </c:pt>
                <c:pt idx="272">
                  <c:v>37859.5</c:v>
                </c:pt>
                <c:pt idx="273">
                  <c:v>37907</c:v>
                </c:pt>
                <c:pt idx="274">
                  <c:v>37907</c:v>
                </c:pt>
                <c:pt idx="275">
                  <c:v>38111</c:v>
                </c:pt>
                <c:pt idx="276">
                  <c:v>38111</c:v>
                </c:pt>
                <c:pt idx="277">
                  <c:v>38773</c:v>
                </c:pt>
                <c:pt idx="278">
                  <c:v>38800.5</c:v>
                </c:pt>
                <c:pt idx="279">
                  <c:v>38877</c:v>
                </c:pt>
                <c:pt idx="280">
                  <c:v>38925</c:v>
                </c:pt>
                <c:pt idx="281">
                  <c:v>38981</c:v>
                </c:pt>
                <c:pt idx="282">
                  <c:v>38981.5</c:v>
                </c:pt>
                <c:pt idx="283">
                  <c:v>39703</c:v>
                </c:pt>
                <c:pt idx="284">
                  <c:v>39733</c:v>
                </c:pt>
                <c:pt idx="285">
                  <c:v>39772</c:v>
                </c:pt>
                <c:pt idx="286">
                  <c:v>40597.5</c:v>
                </c:pt>
              </c:numCache>
            </c:numRef>
          </c:xVal>
          <c:yVal>
            <c:numRef>
              <c:f>'Active 4'!$H$21:$H$500</c:f>
              <c:numCache>
                <c:formatCode>General</c:formatCode>
                <c:ptCount val="480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10">
                  <c:v>-1.5464000025531277E-3</c:v>
                </c:pt>
                <c:pt idx="12">
                  <c:v>2.6670799998100847E-2</c:v>
                </c:pt>
                <c:pt idx="13">
                  <c:v>2.7005800002370961E-2</c:v>
                </c:pt>
                <c:pt idx="14">
                  <c:v>-5.1521999994292855E-3</c:v>
                </c:pt>
                <c:pt idx="15">
                  <c:v>-1.4522199999191798E-2</c:v>
                </c:pt>
                <c:pt idx="16">
                  <c:v>-9.983199997805059E-3</c:v>
                </c:pt>
                <c:pt idx="17">
                  <c:v>-1.177800000004936E-2</c:v>
                </c:pt>
                <c:pt idx="27">
                  <c:v>-8.4569999962695874E-3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1-4E9A-A030-7FC5B8AE6BA8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4'!$I$21:$I$286</c:f>
              <c:numCache>
                <c:formatCode>General</c:formatCode>
                <c:ptCount val="266"/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1">
                  <c:v>-1.5464000025531277E-3</c:v>
                </c:pt>
                <c:pt idx="18">
                  <c:v>-9.4999995781108737E-6</c:v>
                </c:pt>
                <c:pt idx="19">
                  <c:v>5.1177999994251877E-3</c:v>
                </c:pt>
                <c:pt idx="20">
                  <c:v>4.124500002944842E-3</c:v>
                </c:pt>
                <c:pt idx="21">
                  <c:v>-2.1808500001498032E-2</c:v>
                </c:pt>
                <c:pt idx="22">
                  <c:v>-1.1774999999033753E-2</c:v>
                </c:pt>
                <c:pt idx="23">
                  <c:v>-5.7481999974697828E-3</c:v>
                </c:pt>
                <c:pt idx="24">
                  <c:v>4.1898000054061413E-3</c:v>
                </c:pt>
                <c:pt idx="25">
                  <c:v>7.0219999906839803E-4</c:v>
                </c:pt>
                <c:pt idx="26">
                  <c:v>7.5094999992870726E-3</c:v>
                </c:pt>
                <c:pt idx="28">
                  <c:v>2.2978500004683156E-2</c:v>
                </c:pt>
                <c:pt idx="29">
                  <c:v>1.1012000002665445E-2</c:v>
                </c:pt>
                <c:pt idx="30">
                  <c:v>2.5480000040261075E-3</c:v>
                </c:pt>
                <c:pt idx="31">
                  <c:v>-2.6882000020123087E-3</c:v>
                </c:pt>
                <c:pt idx="32">
                  <c:v>-2.6814999946509488E-3</c:v>
                </c:pt>
                <c:pt idx="33">
                  <c:v>7.3855000082403421E-3</c:v>
                </c:pt>
                <c:pt idx="34">
                  <c:v>1.141730000381358E-2</c:v>
                </c:pt>
                <c:pt idx="35">
                  <c:v>1.2584800002514385E-2</c:v>
                </c:pt>
                <c:pt idx="36">
                  <c:v>6.6183000017190352E-3</c:v>
                </c:pt>
                <c:pt idx="37">
                  <c:v>3.651800005172845E-3</c:v>
                </c:pt>
                <c:pt idx="38">
                  <c:v>-7.6984999977867119E-3</c:v>
                </c:pt>
                <c:pt idx="39">
                  <c:v>-1.4124000001174863E-2</c:v>
                </c:pt>
                <c:pt idx="40">
                  <c:v>-4.8962000000756234E-3</c:v>
                </c:pt>
                <c:pt idx="41">
                  <c:v>-1.2889500001620036E-2</c:v>
                </c:pt>
                <c:pt idx="43">
                  <c:v>-1.0197999996307772E-2</c:v>
                </c:pt>
                <c:pt idx="44">
                  <c:v>-1.403050000226358E-2</c:v>
                </c:pt>
                <c:pt idx="45">
                  <c:v>-2.1594999998342246E-3</c:v>
                </c:pt>
                <c:pt idx="46">
                  <c:v>-1.724000001559034E-3</c:v>
                </c:pt>
                <c:pt idx="47">
                  <c:v>-1.6455999997560866E-2</c:v>
                </c:pt>
                <c:pt idx="48">
                  <c:v>3.8969999877735972E-4</c:v>
                </c:pt>
                <c:pt idx="49">
                  <c:v>6.3595000028726645E-3</c:v>
                </c:pt>
                <c:pt idx="50">
                  <c:v>8.9624999964144081E-3</c:v>
                </c:pt>
                <c:pt idx="51">
                  <c:v>-5.4680000030202791E-3</c:v>
                </c:pt>
                <c:pt idx="52">
                  <c:v>-1.5333999996073544E-2</c:v>
                </c:pt>
                <c:pt idx="53">
                  <c:v>9.0009999985340983E-3</c:v>
                </c:pt>
                <c:pt idx="54">
                  <c:v>1.1101500000222586E-2</c:v>
                </c:pt>
                <c:pt idx="55">
                  <c:v>5.168499999854248E-3</c:v>
                </c:pt>
                <c:pt idx="56">
                  <c:v>-1.7979999975068495E-3</c:v>
                </c:pt>
                <c:pt idx="57">
                  <c:v>-5.7644999978947453E-3</c:v>
                </c:pt>
                <c:pt idx="58">
                  <c:v>8.6710000032326207E-3</c:v>
                </c:pt>
                <c:pt idx="59">
                  <c:v>1.098900000215508E-2</c:v>
                </c:pt>
                <c:pt idx="60">
                  <c:v>7.930000065243803E-4</c:v>
                </c:pt>
                <c:pt idx="61">
                  <c:v>-4.072999996424187E-3</c:v>
                </c:pt>
                <c:pt idx="62">
                  <c:v>-9.8670000006677583E-3</c:v>
                </c:pt>
                <c:pt idx="63">
                  <c:v>2.1330000017769635E-3</c:v>
                </c:pt>
                <c:pt idx="64">
                  <c:v>-1.9700000120792538E-4</c:v>
                </c:pt>
                <c:pt idx="68">
                  <c:v>9.209499999997206E-3</c:v>
                </c:pt>
                <c:pt idx="71">
                  <c:v>-1.028500000393251E-2</c:v>
                </c:pt>
                <c:pt idx="72">
                  <c:v>-1.554799999576062E-2</c:v>
                </c:pt>
                <c:pt idx="81">
                  <c:v>-2.4715000035939738E-3</c:v>
                </c:pt>
                <c:pt idx="82">
                  <c:v>1.662499998928979E-3</c:v>
                </c:pt>
                <c:pt idx="83">
                  <c:v>-1.0169999994104728E-2</c:v>
                </c:pt>
                <c:pt idx="84">
                  <c:v>5.3995000052964315E-3</c:v>
                </c:pt>
                <c:pt idx="85">
                  <c:v>-3.7112999998498708E-3</c:v>
                </c:pt>
                <c:pt idx="86">
                  <c:v>-7.3445000016363338E-3</c:v>
                </c:pt>
                <c:pt idx="87">
                  <c:v>1.70910000015283E-2</c:v>
                </c:pt>
                <c:pt idx="88">
                  <c:v>-4.7029999986989424E-3</c:v>
                </c:pt>
                <c:pt idx="89">
                  <c:v>4.980000012437813E-4</c:v>
                </c:pt>
                <c:pt idx="90">
                  <c:v>-1.1898999997356441E-2</c:v>
                </c:pt>
                <c:pt idx="91">
                  <c:v>-2.4798499995085876E-2</c:v>
                </c:pt>
                <c:pt idx="92">
                  <c:v>-1.8909300000814255E-2</c:v>
                </c:pt>
                <c:pt idx="93">
                  <c:v>-2.3513999993156176E-2</c:v>
                </c:pt>
                <c:pt idx="94">
                  <c:v>-8.0449999950360507E-3</c:v>
                </c:pt>
                <c:pt idx="95">
                  <c:v>-1.3844000000972301E-2</c:v>
                </c:pt>
                <c:pt idx="96">
                  <c:v>-2.2939499998756219E-2</c:v>
                </c:pt>
                <c:pt idx="97">
                  <c:v>7.8140000041457824E-3</c:v>
                </c:pt>
                <c:pt idx="98">
                  <c:v>-2.3051999996823724E-2</c:v>
                </c:pt>
                <c:pt idx="99">
                  <c:v>-4.6500000025844201E-3</c:v>
                </c:pt>
                <c:pt idx="100">
                  <c:v>-1.274550000380259E-2</c:v>
                </c:pt>
                <c:pt idx="101">
                  <c:v>-1.3510999997379258E-2</c:v>
                </c:pt>
                <c:pt idx="102">
                  <c:v>-3.14250000519678E-3</c:v>
                </c:pt>
                <c:pt idx="103">
                  <c:v>-8.0589999997755513E-3</c:v>
                </c:pt>
                <c:pt idx="104">
                  <c:v>-1.2052300000505056E-2</c:v>
                </c:pt>
                <c:pt idx="105">
                  <c:v>-2.5388999994902406E-2</c:v>
                </c:pt>
                <c:pt idx="106">
                  <c:v>-1.0082500004500616E-2</c:v>
                </c:pt>
                <c:pt idx="107">
                  <c:v>-8.2955000034417026E-3</c:v>
                </c:pt>
                <c:pt idx="108">
                  <c:v>-1.202249999914784E-2</c:v>
                </c:pt>
                <c:pt idx="109">
                  <c:v>-1.243649999378249E-2</c:v>
                </c:pt>
                <c:pt idx="110">
                  <c:v>-1.2364800000796095E-2</c:v>
                </c:pt>
                <c:pt idx="169">
                  <c:v>-6.3271599996369332E-2</c:v>
                </c:pt>
                <c:pt idx="216">
                  <c:v>-6.1880900000687689E-2</c:v>
                </c:pt>
                <c:pt idx="222">
                  <c:v>-5.0859399998444133E-2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A1-4E9A-A030-7FC5B8AE6BA8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4'!$J$21:$J$286</c:f>
              <c:numCache>
                <c:formatCode>General</c:formatCode>
                <c:ptCount val="266"/>
                <c:pt idx="65">
                  <c:v>-5.0517999989097007E-3</c:v>
                </c:pt>
                <c:pt idx="66">
                  <c:v>-5.0182999984826893E-3</c:v>
                </c:pt>
                <c:pt idx="67">
                  <c:v>-4.9579999977140687E-3</c:v>
                </c:pt>
                <c:pt idx="69">
                  <c:v>-1.3894999996409751E-2</c:v>
                </c:pt>
                <c:pt idx="70">
                  <c:v>-6.4614999937475659E-3</c:v>
                </c:pt>
                <c:pt idx="73">
                  <c:v>-7.3388000018894672E-3</c:v>
                </c:pt>
                <c:pt idx="74">
                  <c:v>-5.3053000010550022E-3</c:v>
                </c:pt>
                <c:pt idx="75">
                  <c:v>-3.2718000002205372E-3</c:v>
                </c:pt>
                <c:pt idx="76">
                  <c:v>-1.8345299999054987E-2</c:v>
                </c:pt>
                <c:pt idx="77">
                  <c:v>-9.6118000001297332E-3</c:v>
                </c:pt>
                <c:pt idx="78">
                  <c:v>-9.6782999971765094E-3</c:v>
                </c:pt>
                <c:pt idx="79">
                  <c:v>-9.4447999945259653E-3</c:v>
                </c:pt>
                <c:pt idx="80">
                  <c:v>-1.1074800000642426E-2</c:v>
                </c:pt>
                <c:pt idx="119">
                  <c:v>-6.5230299995164387E-2</c:v>
                </c:pt>
                <c:pt idx="120">
                  <c:v>-4.9396799993701279E-2</c:v>
                </c:pt>
                <c:pt idx="121">
                  <c:v>-6.0314999995171092E-2</c:v>
                </c:pt>
                <c:pt idx="124">
                  <c:v>-6.120280000322964E-2</c:v>
                </c:pt>
                <c:pt idx="127">
                  <c:v>-6.1398999998345971E-2</c:v>
                </c:pt>
                <c:pt idx="128">
                  <c:v>-6.1330999997153413E-2</c:v>
                </c:pt>
                <c:pt idx="132">
                  <c:v>-6.1558199995488394E-2</c:v>
                </c:pt>
                <c:pt idx="134">
                  <c:v>-6.3396999998076353E-2</c:v>
                </c:pt>
                <c:pt idx="141">
                  <c:v>-6.4905999999609776E-2</c:v>
                </c:pt>
                <c:pt idx="143">
                  <c:v>-6.6371500004606787E-2</c:v>
                </c:pt>
                <c:pt idx="146">
                  <c:v>-6.5570500002650078E-2</c:v>
                </c:pt>
                <c:pt idx="147">
                  <c:v>-6.5003499999875203E-2</c:v>
                </c:pt>
                <c:pt idx="150">
                  <c:v>-6.4808800001628697E-2</c:v>
                </c:pt>
                <c:pt idx="153">
                  <c:v>-6.1618500003532972E-2</c:v>
                </c:pt>
                <c:pt idx="156">
                  <c:v>-6.1389299997244962E-2</c:v>
                </c:pt>
                <c:pt idx="157">
                  <c:v>-5.8822500002861489E-2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A1-4E9A-A030-7FC5B8AE6BA8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4'!$F$21:$F$3290</c:f>
              <c:numCache>
                <c:formatCode>General</c:formatCode>
                <c:ptCount val="3270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  <c:pt idx="266">
                  <c:v>37077</c:v>
                </c:pt>
                <c:pt idx="267">
                  <c:v>37077</c:v>
                </c:pt>
                <c:pt idx="268">
                  <c:v>37191</c:v>
                </c:pt>
                <c:pt idx="269">
                  <c:v>37191</c:v>
                </c:pt>
                <c:pt idx="270">
                  <c:v>37196</c:v>
                </c:pt>
                <c:pt idx="271">
                  <c:v>37196</c:v>
                </c:pt>
                <c:pt idx="272">
                  <c:v>37859.5</c:v>
                </c:pt>
                <c:pt idx="273">
                  <c:v>37907</c:v>
                </c:pt>
                <c:pt idx="274">
                  <c:v>37907</c:v>
                </c:pt>
                <c:pt idx="275">
                  <c:v>38111</c:v>
                </c:pt>
                <c:pt idx="276">
                  <c:v>38111</c:v>
                </c:pt>
                <c:pt idx="277">
                  <c:v>38773</c:v>
                </c:pt>
                <c:pt idx="278">
                  <c:v>38800.5</c:v>
                </c:pt>
                <c:pt idx="279">
                  <c:v>38877</c:v>
                </c:pt>
                <c:pt idx="280">
                  <c:v>38925</c:v>
                </c:pt>
                <c:pt idx="281">
                  <c:v>38981</c:v>
                </c:pt>
                <c:pt idx="282">
                  <c:v>38981.5</c:v>
                </c:pt>
                <c:pt idx="283">
                  <c:v>39703</c:v>
                </c:pt>
                <c:pt idx="284">
                  <c:v>39733</c:v>
                </c:pt>
                <c:pt idx="285">
                  <c:v>39772</c:v>
                </c:pt>
                <c:pt idx="286">
                  <c:v>40597.5</c:v>
                </c:pt>
              </c:numCache>
            </c:numRef>
          </c:xVal>
          <c:yVal>
            <c:numRef>
              <c:f>'Active 4'!$K$21:$K$3290</c:f>
              <c:numCache>
                <c:formatCode>General</c:formatCode>
                <c:ptCount val="3270"/>
                <c:pt idx="111">
                  <c:v>-4.7050799999851733E-2</c:v>
                </c:pt>
                <c:pt idx="112">
                  <c:v>-5.4034299995691981E-2</c:v>
                </c:pt>
                <c:pt idx="113">
                  <c:v>-5.1578199992945883E-2</c:v>
                </c:pt>
                <c:pt idx="114">
                  <c:v>-5.1078199998300988E-2</c:v>
                </c:pt>
                <c:pt idx="115">
                  <c:v>-5.4044700002123136E-2</c:v>
                </c:pt>
                <c:pt idx="116">
                  <c:v>-5.3644700004952028E-2</c:v>
                </c:pt>
                <c:pt idx="117">
                  <c:v>-5.7408399996347725E-2</c:v>
                </c:pt>
                <c:pt idx="118">
                  <c:v>-5.6031599997368176E-2</c:v>
                </c:pt>
                <c:pt idx="122">
                  <c:v>-6.1638300001504831E-2</c:v>
                </c:pt>
                <c:pt idx="123">
                  <c:v>-5.8569799992255867E-2</c:v>
                </c:pt>
                <c:pt idx="125">
                  <c:v>-6.3755099996342324E-2</c:v>
                </c:pt>
                <c:pt idx="126">
                  <c:v>-6.411389999993844E-2</c:v>
                </c:pt>
                <c:pt idx="129">
                  <c:v>-6.3742099999217317E-2</c:v>
                </c:pt>
                <c:pt idx="130">
                  <c:v>-6.3874100000248291E-2</c:v>
                </c:pt>
                <c:pt idx="131">
                  <c:v>-6.281229999876814E-2</c:v>
                </c:pt>
                <c:pt idx="133">
                  <c:v>-6.5014699997846037E-2</c:v>
                </c:pt>
                <c:pt idx="135">
                  <c:v>-5.6709799995587673E-2</c:v>
                </c:pt>
                <c:pt idx="136">
                  <c:v>-6.6037099997629412E-2</c:v>
                </c:pt>
                <c:pt idx="137">
                  <c:v>-6.5985699991870206E-2</c:v>
                </c:pt>
                <c:pt idx="138">
                  <c:v>-6.5164599996933248E-2</c:v>
                </c:pt>
                <c:pt idx="139">
                  <c:v>-6.5237800001341384E-2</c:v>
                </c:pt>
                <c:pt idx="140">
                  <c:v>-6.4549700000497978E-2</c:v>
                </c:pt>
                <c:pt idx="142">
                  <c:v>-7.0984899997711182E-2</c:v>
                </c:pt>
                <c:pt idx="144">
                  <c:v>-7.1451399999205023E-2</c:v>
                </c:pt>
                <c:pt idx="145">
                  <c:v>-7.1244699996896088E-2</c:v>
                </c:pt>
                <c:pt idx="148">
                  <c:v>-6.5959300001850352E-2</c:v>
                </c:pt>
                <c:pt idx="149">
                  <c:v>-6.6573600000992883E-2</c:v>
                </c:pt>
                <c:pt idx="151">
                  <c:v>-6.5223400000832044E-2</c:v>
                </c:pt>
                <c:pt idx="152">
                  <c:v>-6.3820399998803623E-2</c:v>
                </c:pt>
                <c:pt idx="154">
                  <c:v>-6.4726399999926798E-2</c:v>
                </c:pt>
                <c:pt idx="155">
                  <c:v>-6.3768799998797476E-2</c:v>
                </c:pt>
                <c:pt idx="158">
                  <c:v>-5.9975099997245707E-2</c:v>
                </c:pt>
                <c:pt idx="159">
                  <c:v>-6.1041599998134188E-2</c:v>
                </c:pt>
                <c:pt idx="160">
                  <c:v>-6.2741099995037075E-2</c:v>
                </c:pt>
                <c:pt idx="161">
                  <c:v>-6.2731099998927675E-2</c:v>
                </c:pt>
                <c:pt idx="162">
                  <c:v>-6.2424099996860605E-2</c:v>
                </c:pt>
                <c:pt idx="163">
                  <c:v>-6.2374099994485732E-2</c:v>
                </c:pt>
                <c:pt idx="164">
                  <c:v>-6.179359999805456E-2</c:v>
                </c:pt>
                <c:pt idx="165">
                  <c:v>-6.1773599998559803E-2</c:v>
                </c:pt>
                <c:pt idx="166">
                  <c:v>-6.0833399998955429E-2</c:v>
                </c:pt>
                <c:pt idx="167">
                  <c:v>-6.117909999738913E-2</c:v>
                </c:pt>
                <c:pt idx="168">
                  <c:v>-6.1139099998399615E-2</c:v>
                </c:pt>
                <c:pt idx="170">
                  <c:v>-6.2871599999198224E-2</c:v>
                </c:pt>
                <c:pt idx="171">
                  <c:v>-6.4504599999054335E-2</c:v>
                </c:pt>
                <c:pt idx="172">
                  <c:v>-6.3077799997699913E-2</c:v>
                </c:pt>
                <c:pt idx="173">
                  <c:v>-6.0802599997259676E-2</c:v>
                </c:pt>
                <c:pt idx="174">
                  <c:v>-5.9568099997704849E-2</c:v>
                </c:pt>
                <c:pt idx="175">
                  <c:v>-6.1456399998860434E-2</c:v>
                </c:pt>
                <c:pt idx="176">
                  <c:v>-6.0821400002168957E-2</c:v>
                </c:pt>
                <c:pt idx="177">
                  <c:v>-6.155439999565715E-2</c:v>
                </c:pt>
                <c:pt idx="178">
                  <c:v>-6.1287399999855552E-2</c:v>
                </c:pt>
                <c:pt idx="179">
                  <c:v>-6.0701399997924455E-2</c:v>
                </c:pt>
                <c:pt idx="180">
                  <c:v>-6.0353499997290783E-2</c:v>
                </c:pt>
                <c:pt idx="181">
                  <c:v>-6.0546300002897624E-2</c:v>
                </c:pt>
                <c:pt idx="182">
                  <c:v>-6.091279999964172E-2</c:v>
                </c:pt>
                <c:pt idx="183">
                  <c:v>-6.2236099998699501E-2</c:v>
                </c:pt>
                <c:pt idx="184">
                  <c:v>-6.0295399998722132E-2</c:v>
                </c:pt>
                <c:pt idx="185">
                  <c:v>-6.0574799994355999E-2</c:v>
                </c:pt>
                <c:pt idx="186">
                  <c:v>-6.0554799994861241E-2</c:v>
                </c:pt>
                <c:pt idx="187">
                  <c:v>-5.9078199999930803E-2</c:v>
                </c:pt>
                <c:pt idx="188">
                  <c:v>-6.4901499994448386E-2</c:v>
                </c:pt>
                <c:pt idx="189">
                  <c:v>-5.196799999976065E-2</c:v>
                </c:pt>
                <c:pt idx="190">
                  <c:v>-5.6532999995397404E-2</c:v>
                </c:pt>
                <c:pt idx="191">
                  <c:v>-5.8683600000222214E-2</c:v>
                </c:pt>
                <c:pt idx="192">
                  <c:v>-6.2306400002853479E-2</c:v>
                </c:pt>
                <c:pt idx="193">
                  <c:v>-6.140439999580849E-2</c:v>
                </c:pt>
                <c:pt idx="194">
                  <c:v>-5.7835399995383341E-2</c:v>
                </c:pt>
                <c:pt idx="195">
                  <c:v>-5.9331899996323045E-2</c:v>
                </c:pt>
                <c:pt idx="196">
                  <c:v>-5.8721200002764817E-2</c:v>
                </c:pt>
                <c:pt idx="197">
                  <c:v>-5.4052700004831422E-2</c:v>
                </c:pt>
                <c:pt idx="198">
                  <c:v>-5.7618200000433717E-2</c:v>
                </c:pt>
                <c:pt idx="199">
                  <c:v>-5.8290599998144899E-2</c:v>
                </c:pt>
                <c:pt idx="200">
                  <c:v>-5.8230599999660626E-2</c:v>
                </c:pt>
                <c:pt idx="201">
                  <c:v>-5.8190600000671111E-2</c:v>
                </c:pt>
                <c:pt idx="202">
                  <c:v>-5.8130600002186839E-2</c:v>
                </c:pt>
                <c:pt idx="203">
                  <c:v>-5.8090600003197324E-2</c:v>
                </c:pt>
                <c:pt idx="204">
                  <c:v>-5.7790600003500003E-2</c:v>
                </c:pt>
                <c:pt idx="205">
                  <c:v>-5.7730599997739773E-2</c:v>
                </c:pt>
                <c:pt idx="206">
                  <c:v>-5.7690599998750258E-2</c:v>
                </c:pt>
                <c:pt idx="207">
                  <c:v>-5.7048900001973379E-2</c:v>
                </c:pt>
                <c:pt idx="208">
                  <c:v>-5.4200499995204154E-2</c:v>
                </c:pt>
                <c:pt idx="209">
                  <c:v>-5.7133499998599291E-2</c:v>
                </c:pt>
                <c:pt idx="210">
                  <c:v>-5.697439999494236E-2</c:v>
                </c:pt>
                <c:pt idx="211">
                  <c:v>-5.6740400003036484E-2</c:v>
                </c:pt>
                <c:pt idx="212">
                  <c:v>-5.5970400004298426E-2</c:v>
                </c:pt>
                <c:pt idx="213">
                  <c:v>-5.5245499999728054E-2</c:v>
                </c:pt>
                <c:pt idx="214">
                  <c:v>-5.2686900002299808E-2</c:v>
                </c:pt>
                <c:pt idx="215">
                  <c:v>-5.4416899998614099E-2</c:v>
                </c:pt>
                <c:pt idx="217">
                  <c:v>-5.4245399995124899E-2</c:v>
                </c:pt>
                <c:pt idx="218">
                  <c:v>-5.2986299997428432E-2</c:v>
                </c:pt>
                <c:pt idx="219">
                  <c:v>-5.6682000002183486E-2</c:v>
                </c:pt>
                <c:pt idx="220">
                  <c:v>-5.3494399995543063E-2</c:v>
                </c:pt>
                <c:pt idx="221">
                  <c:v>-5.3914000003715046E-2</c:v>
                </c:pt>
                <c:pt idx="223">
                  <c:v>-5.0731099996482953E-2</c:v>
                </c:pt>
                <c:pt idx="224">
                  <c:v>-5.0701100000878796E-2</c:v>
                </c:pt>
                <c:pt idx="225">
                  <c:v>-5.1656900002853945E-2</c:v>
                </c:pt>
                <c:pt idx="226">
                  <c:v>-5.0283399999898393E-2</c:v>
                </c:pt>
                <c:pt idx="227">
                  <c:v>-4.8534200002904981E-2</c:v>
                </c:pt>
                <c:pt idx="228">
                  <c:v>-5.1020500002778135E-2</c:v>
                </c:pt>
                <c:pt idx="229">
                  <c:v>-5.0820500000554603E-2</c:v>
                </c:pt>
                <c:pt idx="230">
                  <c:v>-5.0187000000732951E-2</c:v>
                </c:pt>
                <c:pt idx="231">
                  <c:v>-5.0793900001735892E-2</c:v>
                </c:pt>
                <c:pt idx="232">
                  <c:v>-5.0293899999815039E-2</c:v>
                </c:pt>
                <c:pt idx="233">
                  <c:v>-5.0891400002001319E-2</c:v>
                </c:pt>
                <c:pt idx="234">
                  <c:v>-4.9195299994607922E-2</c:v>
                </c:pt>
                <c:pt idx="235">
                  <c:v>-4.7867499997664709E-2</c:v>
                </c:pt>
                <c:pt idx="236">
                  <c:v>-4.8407199996290728E-2</c:v>
                </c:pt>
                <c:pt idx="237">
                  <c:v>-4.83599998842692E-2</c:v>
                </c:pt>
                <c:pt idx="238">
                  <c:v>-4.7759999972186051E-2</c:v>
                </c:pt>
                <c:pt idx="239">
                  <c:v>-4.7759999972186051E-2</c:v>
                </c:pt>
                <c:pt idx="240">
                  <c:v>-4.7035900002811104E-2</c:v>
                </c:pt>
                <c:pt idx="241">
                  <c:v>-4.4481199998699594E-2</c:v>
                </c:pt>
                <c:pt idx="242">
                  <c:v>-4.4481199998699594E-2</c:v>
                </c:pt>
                <c:pt idx="243">
                  <c:v>-4.3644199999107514E-2</c:v>
                </c:pt>
                <c:pt idx="244">
                  <c:v>-4.3644199999107514E-2</c:v>
                </c:pt>
                <c:pt idx="245">
                  <c:v>-4.3331666733138263E-2</c:v>
                </c:pt>
                <c:pt idx="246">
                  <c:v>-4.2920100000628736E-2</c:v>
                </c:pt>
                <c:pt idx="247">
                  <c:v>-4.2890099997748621E-2</c:v>
                </c:pt>
                <c:pt idx="248">
                  <c:v>-4.2880100001639221E-2</c:v>
                </c:pt>
                <c:pt idx="249">
                  <c:v>-4.0112299997417722E-2</c:v>
                </c:pt>
                <c:pt idx="250">
                  <c:v>-4.2351500000222586E-2</c:v>
                </c:pt>
                <c:pt idx="251">
                  <c:v>-3.805320000537904E-2</c:v>
                </c:pt>
                <c:pt idx="252">
                  <c:v>-3.1056500003614929E-2</c:v>
                </c:pt>
                <c:pt idx="253">
                  <c:v>-3.4618199999385979E-2</c:v>
                </c:pt>
                <c:pt idx="254">
                  <c:v>-3.6109500004386064E-2</c:v>
                </c:pt>
                <c:pt idx="255">
                  <c:v>-3.5809500004688744E-2</c:v>
                </c:pt>
                <c:pt idx="256">
                  <c:v>-3.4909499998320825E-2</c:v>
                </c:pt>
                <c:pt idx="257">
                  <c:v>-3.5022399999434128E-2</c:v>
                </c:pt>
                <c:pt idx="258">
                  <c:v>-3.5616900000604801E-2</c:v>
                </c:pt>
                <c:pt idx="259">
                  <c:v>-3.6515399995550979E-2</c:v>
                </c:pt>
                <c:pt idx="260">
                  <c:v>-3.2496699997864198E-2</c:v>
                </c:pt>
                <c:pt idx="261">
                  <c:v>-2.9918200001702644E-2</c:v>
                </c:pt>
                <c:pt idx="262">
                  <c:v>-2.9248400001961272E-2</c:v>
                </c:pt>
                <c:pt idx="263">
                  <c:v>-2.7895700004592072E-2</c:v>
                </c:pt>
                <c:pt idx="264">
                  <c:v>-2.7339100000972394E-2</c:v>
                </c:pt>
                <c:pt idx="265">
                  <c:v>-2.6605599996400997E-2</c:v>
                </c:pt>
                <c:pt idx="266">
                  <c:v>-2.3968199995579198E-2</c:v>
                </c:pt>
                <c:pt idx="267">
                  <c:v>-2.3968199995579198E-2</c:v>
                </c:pt>
                <c:pt idx="268">
                  <c:v>-2.3840599998948164E-2</c:v>
                </c:pt>
                <c:pt idx="269">
                  <c:v>-2.3840599998948164E-2</c:v>
                </c:pt>
                <c:pt idx="270">
                  <c:v>-2.1873599995160475E-2</c:v>
                </c:pt>
                <c:pt idx="271">
                  <c:v>-2.1873599995160475E-2</c:v>
                </c:pt>
                <c:pt idx="272">
                  <c:v>-2.2282700003415812E-2</c:v>
                </c:pt>
                <c:pt idx="273">
                  <c:v>-2.144620000035502E-2</c:v>
                </c:pt>
                <c:pt idx="274">
                  <c:v>-2.144620000035502E-2</c:v>
                </c:pt>
                <c:pt idx="275">
                  <c:v>-2.2812600000179373E-2</c:v>
                </c:pt>
                <c:pt idx="276">
                  <c:v>-2.2812600000179373E-2</c:v>
                </c:pt>
                <c:pt idx="277">
                  <c:v>-2.3341799991612788E-2</c:v>
                </c:pt>
                <c:pt idx="278">
                  <c:v>-2.147330020670779E-2</c:v>
                </c:pt>
                <c:pt idx="279">
                  <c:v>-2.0648199999413919E-2</c:v>
                </c:pt>
                <c:pt idx="280">
                  <c:v>-2.1704999962821603E-2</c:v>
                </c:pt>
                <c:pt idx="281">
                  <c:v>-2.1754599998530466E-2</c:v>
                </c:pt>
                <c:pt idx="282">
                  <c:v>-1.9947900000261143E-2</c:v>
                </c:pt>
                <c:pt idx="283">
                  <c:v>-2.1579799969913438E-2</c:v>
                </c:pt>
                <c:pt idx="284">
                  <c:v>-1.9377799770154525E-2</c:v>
                </c:pt>
                <c:pt idx="285">
                  <c:v>-2.0455200006836094E-2</c:v>
                </c:pt>
                <c:pt idx="286">
                  <c:v>-1.9693499998538755E-2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A1-4E9A-A030-7FC5B8AE6BA8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4'!$L$21:$L$286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A1-4E9A-A030-7FC5B8AE6BA8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4'!$F$21:$F$286</c:f>
              <c:numCache>
                <c:formatCode>General</c:formatCode>
                <c:ptCount val="266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-19496</c:v>
                </c:pt>
                <c:pt idx="12">
                  <c:v>-17838</c:v>
                </c:pt>
                <c:pt idx="13">
                  <c:v>-17813</c:v>
                </c:pt>
                <c:pt idx="14">
                  <c:v>-11183</c:v>
                </c:pt>
                <c:pt idx="15">
                  <c:v>-6733</c:v>
                </c:pt>
                <c:pt idx="16">
                  <c:v>-5648</c:v>
                </c:pt>
                <c:pt idx="17">
                  <c:v>-3170</c:v>
                </c:pt>
                <c:pt idx="18">
                  <c:v>-2142.5</c:v>
                </c:pt>
                <c:pt idx="19">
                  <c:v>-2133</c:v>
                </c:pt>
                <c:pt idx="20">
                  <c:v>-2132.5</c:v>
                </c:pt>
                <c:pt idx="21">
                  <c:v>-2127.5</c:v>
                </c:pt>
                <c:pt idx="22">
                  <c:v>-2125</c:v>
                </c:pt>
                <c:pt idx="23">
                  <c:v>-2123</c:v>
                </c:pt>
                <c:pt idx="24">
                  <c:v>-2053</c:v>
                </c:pt>
                <c:pt idx="25">
                  <c:v>-1567</c:v>
                </c:pt>
                <c:pt idx="26">
                  <c:v>-1357.5</c:v>
                </c:pt>
                <c:pt idx="27">
                  <c:v>-1355</c:v>
                </c:pt>
                <c:pt idx="28">
                  <c:v>-1322.5</c:v>
                </c:pt>
                <c:pt idx="29">
                  <c:v>-1320</c:v>
                </c:pt>
                <c:pt idx="30">
                  <c:v>-1280</c:v>
                </c:pt>
                <c:pt idx="31">
                  <c:v>-1223</c:v>
                </c:pt>
                <c:pt idx="32">
                  <c:v>-1222.5</c:v>
                </c:pt>
                <c:pt idx="33">
                  <c:v>-1217.5</c:v>
                </c:pt>
                <c:pt idx="34">
                  <c:v>-1140.5</c:v>
                </c:pt>
                <c:pt idx="35">
                  <c:v>-1128</c:v>
                </c:pt>
                <c:pt idx="36">
                  <c:v>-1125.5</c:v>
                </c:pt>
                <c:pt idx="37">
                  <c:v>-1123</c:v>
                </c:pt>
                <c:pt idx="38">
                  <c:v>-477.5</c:v>
                </c:pt>
                <c:pt idx="39">
                  <c:v>-360</c:v>
                </c:pt>
                <c:pt idx="40">
                  <c:v>-343</c:v>
                </c:pt>
                <c:pt idx="41">
                  <c:v>-342.5</c:v>
                </c:pt>
                <c:pt idx="42">
                  <c:v>0</c:v>
                </c:pt>
                <c:pt idx="43">
                  <c:v>530</c:v>
                </c:pt>
                <c:pt idx="44">
                  <c:v>542.5</c:v>
                </c:pt>
                <c:pt idx="45">
                  <c:v>607.5</c:v>
                </c:pt>
                <c:pt idx="46">
                  <c:v>640</c:v>
                </c:pt>
                <c:pt idx="47">
                  <c:v>660</c:v>
                </c:pt>
                <c:pt idx="48">
                  <c:v>1245.5</c:v>
                </c:pt>
                <c:pt idx="49">
                  <c:v>1392.5</c:v>
                </c:pt>
                <c:pt idx="50">
                  <c:v>1437.5</c:v>
                </c:pt>
                <c:pt idx="51">
                  <c:v>1480</c:v>
                </c:pt>
                <c:pt idx="52">
                  <c:v>1490</c:v>
                </c:pt>
                <c:pt idx="53">
                  <c:v>1515</c:v>
                </c:pt>
                <c:pt idx="54">
                  <c:v>1522.5</c:v>
                </c:pt>
                <c:pt idx="55">
                  <c:v>1527.5</c:v>
                </c:pt>
                <c:pt idx="56">
                  <c:v>1530</c:v>
                </c:pt>
                <c:pt idx="57">
                  <c:v>1532.5</c:v>
                </c:pt>
                <c:pt idx="58">
                  <c:v>1565</c:v>
                </c:pt>
                <c:pt idx="59">
                  <c:v>2335</c:v>
                </c:pt>
                <c:pt idx="60">
                  <c:v>2395</c:v>
                </c:pt>
                <c:pt idx="61">
                  <c:v>2405</c:v>
                </c:pt>
                <c:pt idx="62">
                  <c:v>2495</c:v>
                </c:pt>
                <c:pt idx="63">
                  <c:v>2495</c:v>
                </c:pt>
                <c:pt idx="64">
                  <c:v>2545</c:v>
                </c:pt>
                <c:pt idx="65">
                  <c:v>4123</c:v>
                </c:pt>
                <c:pt idx="66">
                  <c:v>4125.5</c:v>
                </c:pt>
                <c:pt idx="67">
                  <c:v>4130</c:v>
                </c:pt>
                <c:pt idx="68">
                  <c:v>4142.5</c:v>
                </c:pt>
                <c:pt idx="69">
                  <c:v>5075</c:v>
                </c:pt>
                <c:pt idx="70">
                  <c:v>5077.5</c:v>
                </c:pt>
                <c:pt idx="71">
                  <c:v>5225</c:v>
                </c:pt>
                <c:pt idx="72">
                  <c:v>5280</c:v>
                </c:pt>
                <c:pt idx="73">
                  <c:v>5818</c:v>
                </c:pt>
                <c:pt idx="74">
                  <c:v>5820.5</c:v>
                </c:pt>
                <c:pt idx="75">
                  <c:v>5823</c:v>
                </c:pt>
                <c:pt idx="76">
                  <c:v>6720.5</c:v>
                </c:pt>
                <c:pt idx="77">
                  <c:v>6723</c:v>
                </c:pt>
                <c:pt idx="78">
                  <c:v>6725.5</c:v>
                </c:pt>
                <c:pt idx="79">
                  <c:v>6728</c:v>
                </c:pt>
                <c:pt idx="80">
                  <c:v>6778</c:v>
                </c:pt>
                <c:pt idx="81">
                  <c:v>6927.5</c:v>
                </c:pt>
                <c:pt idx="82">
                  <c:v>6937.5</c:v>
                </c:pt>
                <c:pt idx="83">
                  <c:v>6950</c:v>
                </c:pt>
                <c:pt idx="84">
                  <c:v>6992.5</c:v>
                </c:pt>
                <c:pt idx="85">
                  <c:v>7730.5</c:v>
                </c:pt>
                <c:pt idx="86">
                  <c:v>7832.5</c:v>
                </c:pt>
                <c:pt idx="87">
                  <c:v>7865</c:v>
                </c:pt>
                <c:pt idx="88">
                  <c:v>7955</c:v>
                </c:pt>
                <c:pt idx="89">
                  <c:v>7970</c:v>
                </c:pt>
                <c:pt idx="90">
                  <c:v>8015</c:v>
                </c:pt>
                <c:pt idx="91">
                  <c:v>8022.5</c:v>
                </c:pt>
                <c:pt idx="92">
                  <c:v>8760.5</c:v>
                </c:pt>
                <c:pt idx="93">
                  <c:v>8790</c:v>
                </c:pt>
                <c:pt idx="94">
                  <c:v>8825</c:v>
                </c:pt>
                <c:pt idx="95">
                  <c:v>8840</c:v>
                </c:pt>
                <c:pt idx="96">
                  <c:v>8907.5</c:v>
                </c:pt>
                <c:pt idx="97">
                  <c:v>9710</c:v>
                </c:pt>
                <c:pt idx="98">
                  <c:v>9720</c:v>
                </c:pt>
                <c:pt idx="99">
                  <c:v>9750</c:v>
                </c:pt>
                <c:pt idx="100">
                  <c:v>9817.5</c:v>
                </c:pt>
                <c:pt idx="101">
                  <c:v>9835</c:v>
                </c:pt>
                <c:pt idx="102">
                  <c:v>9862.5</c:v>
                </c:pt>
                <c:pt idx="103">
                  <c:v>10615</c:v>
                </c:pt>
                <c:pt idx="104">
                  <c:v>10615.5</c:v>
                </c:pt>
                <c:pt idx="105">
                  <c:v>10665</c:v>
                </c:pt>
                <c:pt idx="106">
                  <c:v>10762.5</c:v>
                </c:pt>
                <c:pt idx="107">
                  <c:v>11567.5</c:v>
                </c:pt>
                <c:pt idx="108">
                  <c:v>11662.5</c:v>
                </c:pt>
                <c:pt idx="109">
                  <c:v>12452.5</c:v>
                </c:pt>
                <c:pt idx="110">
                  <c:v>13428</c:v>
                </c:pt>
                <c:pt idx="111">
                  <c:v>16138</c:v>
                </c:pt>
                <c:pt idx="112">
                  <c:v>17885.5</c:v>
                </c:pt>
                <c:pt idx="113">
                  <c:v>17927</c:v>
                </c:pt>
                <c:pt idx="114">
                  <c:v>17927</c:v>
                </c:pt>
                <c:pt idx="115">
                  <c:v>17929.5</c:v>
                </c:pt>
                <c:pt idx="116">
                  <c:v>17929.5</c:v>
                </c:pt>
                <c:pt idx="117">
                  <c:v>18574</c:v>
                </c:pt>
                <c:pt idx="118">
                  <c:v>18826</c:v>
                </c:pt>
                <c:pt idx="119">
                  <c:v>18945.5</c:v>
                </c:pt>
                <c:pt idx="120">
                  <c:v>18948</c:v>
                </c:pt>
                <c:pt idx="121">
                  <c:v>19775</c:v>
                </c:pt>
                <c:pt idx="122">
                  <c:v>19825.5</c:v>
                </c:pt>
                <c:pt idx="123">
                  <c:v>19853</c:v>
                </c:pt>
                <c:pt idx="124">
                  <c:v>19858</c:v>
                </c:pt>
                <c:pt idx="125">
                  <c:v>20473.5</c:v>
                </c:pt>
                <c:pt idx="126">
                  <c:v>20491.5</c:v>
                </c:pt>
                <c:pt idx="127">
                  <c:v>20515</c:v>
                </c:pt>
                <c:pt idx="128">
                  <c:v>20535</c:v>
                </c:pt>
                <c:pt idx="129">
                  <c:v>20668.5</c:v>
                </c:pt>
                <c:pt idx="130">
                  <c:v>20688.5</c:v>
                </c:pt>
                <c:pt idx="131">
                  <c:v>20715.5</c:v>
                </c:pt>
                <c:pt idx="132">
                  <c:v>20727</c:v>
                </c:pt>
                <c:pt idx="133">
                  <c:v>21379.5</c:v>
                </c:pt>
                <c:pt idx="134">
                  <c:v>21545</c:v>
                </c:pt>
                <c:pt idx="135">
                  <c:v>21753</c:v>
                </c:pt>
                <c:pt idx="136">
                  <c:v>22243.5</c:v>
                </c:pt>
                <c:pt idx="137">
                  <c:v>22314.5</c:v>
                </c:pt>
                <c:pt idx="138">
                  <c:v>22331</c:v>
                </c:pt>
                <c:pt idx="139">
                  <c:v>22333</c:v>
                </c:pt>
                <c:pt idx="140">
                  <c:v>22354.5</c:v>
                </c:pt>
                <c:pt idx="141">
                  <c:v>22410</c:v>
                </c:pt>
                <c:pt idx="142">
                  <c:v>22426.5</c:v>
                </c:pt>
                <c:pt idx="143">
                  <c:v>22427.5</c:v>
                </c:pt>
                <c:pt idx="144">
                  <c:v>22429</c:v>
                </c:pt>
                <c:pt idx="145">
                  <c:v>22429.5</c:v>
                </c:pt>
                <c:pt idx="146">
                  <c:v>22442.5</c:v>
                </c:pt>
                <c:pt idx="147">
                  <c:v>22447.5</c:v>
                </c:pt>
                <c:pt idx="148">
                  <c:v>22510.5</c:v>
                </c:pt>
                <c:pt idx="149">
                  <c:v>23196</c:v>
                </c:pt>
                <c:pt idx="150">
                  <c:v>23268</c:v>
                </c:pt>
                <c:pt idx="151">
                  <c:v>23349</c:v>
                </c:pt>
                <c:pt idx="152">
                  <c:v>23394</c:v>
                </c:pt>
                <c:pt idx="153">
                  <c:v>24222.5</c:v>
                </c:pt>
                <c:pt idx="154">
                  <c:v>24304</c:v>
                </c:pt>
                <c:pt idx="155">
                  <c:v>24368</c:v>
                </c:pt>
                <c:pt idx="156">
                  <c:v>25060.5</c:v>
                </c:pt>
                <c:pt idx="157">
                  <c:v>25162.5</c:v>
                </c:pt>
                <c:pt idx="158">
                  <c:v>25173.5</c:v>
                </c:pt>
                <c:pt idx="159">
                  <c:v>25176</c:v>
                </c:pt>
                <c:pt idx="160">
                  <c:v>25183.5</c:v>
                </c:pt>
                <c:pt idx="161">
                  <c:v>25183.5</c:v>
                </c:pt>
                <c:pt idx="162">
                  <c:v>25188.5</c:v>
                </c:pt>
                <c:pt idx="163">
                  <c:v>25188.5</c:v>
                </c:pt>
                <c:pt idx="164">
                  <c:v>25196</c:v>
                </c:pt>
                <c:pt idx="165">
                  <c:v>25196</c:v>
                </c:pt>
                <c:pt idx="166">
                  <c:v>25199</c:v>
                </c:pt>
                <c:pt idx="167">
                  <c:v>25213.5</c:v>
                </c:pt>
                <c:pt idx="168">
                  <c:v>25213.5</c:v>
                </c:pt>
                <c:pt idx="169">
                  <c:v>25226</c:v>
                </c:pt>
                <c:pt idx="170">
                  <c:v>25226</c:v>
                </c:pt>
                <c:pt idx="171">
                  <c:v>25231</c:v>
                </c:pt>
                <c:pt idx="172">
                  <c:v>25233</c:v>
                </c:pt>
                <c:pt idx="173">
                  <c:v>25261</c:v>
                </c:pt>
                <c:pt idx="174">
                  <c:v>25278.5</c:v>
                </c:pt>
                <c:pt idx="175">
                  <c:v>25354</c:v>
                </c:pt>
                <c:pt idx="176">
                  <c:v>25379</c:v>
                </c:pt>
                <c:pt idx="177">
                  <c:v>25384</c:v>
                </c:pt>
                <c:pt idx="178">
                  <c:v>25389</c:v>
                </c:pt>
                <c:pt idx="179">
                  <c:v>26179</c:v>
                </c:pt>
                <c:pt idx="180">
                  <c:v>26197.5</c:v>
                </c:pt>
                <c:pt idx="181">
                  <c:v>26205.5</c:v>
                </c:pt>
                <c:pt idx="182">
                  <c:v>26208</c:v>
                </c:pt>
                <c:pt idx="183">
                  <c:v>26258.5</c:v>
                </c:pt>
                <c:pt idx="184">
                  <c:v>26269</c:v>
                </c:pt>
                <c:pt idx="185">
                  <c:v>26278</c:v>
                </c:pt>
                <c:pt idx="186">
                  <c:v>26278</c:v>
                </c:pt>
                <c:pt idx="187">
                  <c:v>26927</c:v>
                </c:pt>
                <c:pt idx="188">
                  <c:v>26977.5</c:v>
                </c:pt>
                <c:pt idx="189">
                  <c:v>26980</c:v>
                </c:pt>
                <c:pt idx="190">
                  <c:v>27005</c:v>
                </c:pt>
                <c:pt idx="191">
                  <c:v>27046</c:v>
                </c:pt>
                <c:pt idx="192">
                  <c:v>27104</c:v>
                </c:pt>
                <c:pt idx="193">
                  <c:v>27134</c:v>
                </c:pt>
                <c:pt idx="194">
                  <c:v>27169</c:v>
                </c:pt>
                <c:pt idx="195">
                  <c:v>27221.5</c:v>
                </c:pt>
                <c:pt idx="196">
                  <c:v>27782</c:v>
                </c:pt>
                <c:pt idx="197">
                  <c:v>27809.5</c:v>
                </c:pt>
                <c:pt idx="198">
                  <c:v>27827</c:v>
                </c:pt>
                <c:pt idx="199">
                  <c:v>27941</c:v>
                </c:pt>
                <c:pt idx="200">
                  <c:v>27941</c:v>
                </c:pt>
                <c:pt idx="201">
                  <c:v>27941</c:v>
                </c:pt>
                <c:pt idx="202">
                  <c:v>27941</c:v>
                </c:pt>
                <c:pt idx="203">
                  <c:v>27941</c:v>
                </c:pt>
                <c:pt idx="204">
                  <c:v>27941</c:v>
                </c:pt>
                <c:pt idx="205">
                  <c:v>27941</c:v>
                </c:pt>
                <c:pt idx="206">
                  <c:v>27941</c:v>
                </c:pt>
                <c:pt idx="207">
                  <c:v>27966.5</c:v>
                </c:pt>
                <c:pt idx="208">
                  <c:v>27992.5</c:v>
                </c:pt>
                <c:pt idx="209">
                  <c:v>27997.5</c:v>
                </c:pt>
                <c:pt idx="210">
                  <c:v>28084</c:v>
                </c:pt>
                <c:pt idx="211">
                  <c:v>28094</c:v>
                </c:pt>
                <c:pt idx="212">
                  <c:v>28644</c:v>
                </c:pt>
                <c:pt idx="213">
                  <c:v>28817.5</c:v>
                </c:pt>
                <c:pt idx="214">
                  <c:v>28896.5</c:v>
                </c:pt>
                <c:pt idx="215">
                  <c:v>28946.5</c:v>
                </c:pt>
                <c:pt idx="216">
                  <c:v>28986.5</c:v>
                </c:pt>
                <c:pt idx="217">
                  <c:v>29019</c:v>
                </c:pt>
                <c:pt idx="218">
                  <c:v>29605.5</c:v>
                </c:pt>
                <c:pt idx="219">
                  <c:v>29770</c:v>
                </c:pt>
                <c:pt idx="220">
                  <c:v>29784</c:v>
                </c:pt>
                <c:pt idx="221">
                  <c:v>29790</c:v>
                </c:pt>
                <c:pt idx="222">
                  <c:v>29809</c:v>
                </c:pt>
                <c:pt idx="223">
                  <c:v>29833.5</c:v>
                </c:pt>
                <c:pt idx="224">
                  <c:v>29833.5</c:v>
                </c:pt>
                <c:pt idx="225">
                  <c:v>29846.5</c:v>
                </c:pt>
                <c:pt idx="226">
                  <c:v>30449</c:v>
                </c:pt>
                <c:pt idx="227">
                  <c:v>30587</c:v>
                </c:pt>
                <c:pt idx="228">
                  <c:v>30692.5</c:v>
                </c:pt>
                <c:pt idx="229">
                  <c:v>30692.5</c:v>
                </c:pt>
                <c:pt idx="230">
                  <c:v>30695</c:v>
                </c:pt>
                <c:pt idx="231">
                  <c:v>30791.5</c:v>
                </c:pt>
                <c:pt idx="232">
                  <c:v>30791.5</c:v>
                </c:pt>
                <c:pt idx="233">
                  <c:v>30829</c:v>
                </c:pt>
                <c:pt idx="234">
                  <c:v>31470.5</c:v>
                </c:pt>
                <c:pt idx="235">
                  <c:v>31487.5</c:v>
                </c:pt>
                <c:pt idx="236">
                  <c:v>31492</c:v>
                </c:pt>
                <c:pt idx="237">
                  <c:v>31600</c:v>
                </c:pt>
                <c:pt idx="238">
                  <c:v>31600</c:v>
                </c:pt>
                <c:pt idx="239">
                  <c:v>31600</c:v>
                </c:pt>
                <c:pt idx="240">
                  <c:v>31661.5</c:v>
                </c:pt>
                <c:pt idx="241">
                  <c:v>32382</c:v>
                </c:pt>
                <c:pt idx="242">
                  <c:v>32382</c:v>
                </c:pt>
                <c:pt idx="243">
                  <c:v>32437</c:v>
                </c:pt>
                <c:pt idx="244">
                  <c:v>32437</c:v>
                </c:pt>
                <c:pt idx="245">
                  <c:v>32525</c:v>
                </c:pt>
                <c:pt idx="246">
                  <c:v>32598.5</c:v>
                </c:pt>
                <c:pt idx="247">
                  <c:v>32598.5</c:v>
                </c:pt>
                <c:pt idx="248">
                  <c:v>32598.5</c:v>
                </c:pt>
                <c:pt idx="249">
                  <c:v>33215.5</c:v>
                </c:pt>
                <c:pt idx="250">
                  <c:v>33227.5</c:v>
                </c:pt>
                <c:pt idx="251">
                  <c:v>33302</c:v>
                </c:pt>
                <c:pt idx="252">
                  <c:v>34152.5</c:v>
                </c:pt>
                <c:pt idx="253">
                  <c:v>34327</c:v>
                </c:pt>
                <c:pt idx="254">
                  <c:v>34357.5</c:v>
                </c:pt>
                <c:pt idx="255">
                  <c:v>34357.5</c:v>
                </c:pt>
                <c:pt idx="256">
                  <c:v>34357.5</c:v>
                </c:pt>
                <c:pt idx="257">
                  <c:v>34364</c:v>
                </c:pt>
                <c:pt idx="258">
                  <c:v>34446.5</c:v>
                </c:pt>
                <c:pt idx="259">
                  <c:v>34469</c:v>
                </c:pt>
                <c:pt idx="260">
                  <c:v>35149.5</c:v>
                </c:pt>
                <c:pt idx="261">
                  <c:v>35327</c:v>
                </c:pt>
                <c:pt idx="262">
                  <c:v>35974</c:v>
                </c:pt>
                <c:pt idx="263">
                  <c:v>36164.5</c:v>
                </c:pt>
                <c:pt idx="264">
                  <c:v>36213.5</c:v>
                </c:pt>
                <c:pt idx="265">
                  <c:v>36216</c:v>
                </c:pt>
              </c:numCache>
            </c:numRef>
          </c:xVal>
          <c:yVal>
            <c:numRef>
              <c:f>'Active 4'!$M$21:$M$286</c:f>
              <c:numCache>
                <c:formatCode>General</c:formatCode>
                <c:ptCount val="2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A1-4E9A-A030-7FC5B8AE6BA8}"/>
            </c:ext>
          </c:extLst>
        </c:ser>
        <c:ser>
          <c:idx val="6"/>
          <c:order val="6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4'!$AW$2:$AW$92</c:f>
              <c:numCache>
                <c:formatCode>General</c:formatCode>
                <c:ptCount val="91"/>
                <c:pt idx="0">
                  <c:v>-50000</c:v>
                </c:pt>
                <c:pt idx="1">
                  <c:v>-49000</c:v>
                </c:pt>
                <c:pt idx="2">
                  <c:v>-48000</c:v>
                </c:pt>
                <c:pt idx="3">
                  <c:v>-47000</c:v>
                </c:pt>
                <c:pt idx="4">
                  <c:v>-46000</c:v>
                </c:pt>
                <c:pt idx="5">
                  <c:v>-45000</c:v>
                </c:pt>
                <c:pt idx="6">
                  <c:v>-44000</c:v>
                </c:pt>
                <c:pt idx="7">
                  <c:v>-43000</c:v>
                </c:pt>
                <c:pt idx="8">
                  <c:v>-42000</c:v>
                </c:pt>
                <c:pt idx="9">
                  <c:v>-41000</c:v>
                </c:pt>
                <c:pt idx="10">
                  <c:v>-40000</c:v>
                </c:pt>
                <c:pt idx="11">
                  <c:v>-39000</c:v>
                </c:pt>
                <c:pt idx="12">
                  <c:v>-38000</c:v>
                </c:pt>
                <c:pt idx="13">
                  <c:v>-37000</c:v>
                </c:pt>
                <c:pt idx="14">
                  <c:v>-36000</c:v>
                </c:pt>
                <c:pt idx="15">
                  <c:v>-35000</c:v>
                </c:pt>
                <c:pt idx="16">
                  <c:v>-34000</c:v>
                </c:pt>
                <c:pt idx="17">
                  <c:v>-33000</c:v>
                </c:pt>
                <c:pt idx="18">
                  <c:v>-32000</c:v>
                </c:pt>
                <c:pt idx="19">
                  <c:v>-22000</c:v>
                </c:pt>
                <c:pt idx="20">
                  <c:v>-20000</c:v>
                </c:pt>
                <c:pt idx="21">
                  <c:v>-21000</c:v>
                </c:pt>
                <c:pt idx="22">
                  <c:v>66000</c:v>
                </c:pt>
                <c:pt idx="23">
                  <c:v>63000</c:v>
                </c:pt>
                <c:pt idx="24">
                  <c:v>64000</c:v>
                </c:pt>
                <c:pt idx="25">
                  <c:v>65000</c:v>
                </c:pt>
                <c:pt idx="26">
                  <c:v>67000</c:v>
                </c:pt>
                <c:pt idx="27">
                  <c:v>68000</c:v>
                </c:pt>
                <c:pt idx="28">
                  <c:v>69000</c:v>
                </c:pt>
                <c:pt idx="29">
                  <c:v>-26000</c:v>
                </c:pt>
                <c:pt idx="30">
                  <c:v>31000</c:v>
                </c:pt>
                <c:pt idx="31">
                  <c:v>-24000</c:v>
                </c:pt>
                <c:pt idx="32">
                  <c:v>-23000</c:v>
                </c:pt>
                <c:pt idx="33">
                  <c:v>-27000</c:v>
                </c:pt>
                <c:pt idx="34">
                  <c:v>-31000</c:v>
                </c:pt>
                <c:pt idx="35">
                  <c:v>-29000</c:v>
                </c:pt>
                <c:pt idx="36">
                  <c:v>-30000</c:v>
                </c:pt>
                <c:pt idx="37">
                  <c:v>33000</c:v>
                </c:pt>
                <c:pt idx="38">
                  <c:v>44000</c:v>
                </c:pt>
                <c:pt idx="39">
                  <c:v>42000</c:v>
                </c:pt>
                <c:pt idx="40">
                  <c:v>-11000</c:v>
                </c:pt>
                <c:pt idx="41">
                  <c:v>5000</c:v>
                </c:pt>
                <c:pt idx="42">
                  <c:v>17000</c:v>
                </c:pt>
                <c:pt idx="43">
                  <c:v>43000</c:v>
                </c:pt>
                <c:pt idx="44">
                  <c:v>36000</c:v>
                </c:pt>
                <c:pt idx="45">
                  <c:v>50000</c:v>
                </c:pt>
                <c:pt idx="46">
                  <c:v>-28000</c:v>
                </c:pt>
                <c:pt idx="47">
                  <c:v>62000</c:v>
                </c:pt>
                <c:pt idx="48">
                  <c:v>57000</c:v>
                </c:pt>
                <c:pt idx="49">
                  <c:v>40000</c:v>
                </c:pt>
                <c:pt idx="50">
                  <c:v>25000</c:v>
                </c:pt>
                <c:pt idx="51">
                  <c:v>26000</c:v>
                </c:pt>
                <c:pt idx="52">
                  <c:v>49000</c:v>
                </c:pt>
                <c:pt idx="53">
                  <c:v>59000</c:v>
                </c:pt>
                <c:pt idx="54">
                  <c:v>60000</c:v>
                </c:pt>
                <c:pt idx="55">
                  <c:v>48000</c:v>
                </c:pt>
                <c:pt idx="56">
                  <c:v>41000</c:v>
                </c:pt>
                <c:pt idx="57">
                  <c:v>14000</c:v>
                </c:pt>
                <c:pt idx="58">
                  <c:v>-6000</c:v>
                </c:pt>
                <c:pt idx="59">
                  <c:v>19000</c:v>
                </c:pt>
                <c:pt idx="60">
                  <c:v>-2000</c:v>
                </c:pt>
                <c:pt idx="61">
                  <c:v>-25000</c:v>
                </c:pt>
                <c:pt idx="62">
                  <c:v>7000</c:v>
                </c:pt>
                <c:pt idx="63">
                  <c:v>-5000</c:v>
                </c:pt>
                <c:pt idx="64">
                  <c:v>28000</c:v>
                </c:pt>
                <c:pt idx="65">
                  <c:v>30000</c:v>
                </c:pt>
                <c:pt idx="66">
                  <c:v>-9000</c:v>
                </c:pt>
                <c:pt idx="67">
                  <c:v>34000</c:v>
                </c:pt>
                <c:pt idx="68">
                  <c:v>47000</c:v>
                </c:pt>
                <c:pt idx="69">
                  <c:v>53000</c:v>
                </c:pt>
                <c:pt idx="70">
                  <c:v>18000</c:v>
                </c:pt>
                <c:pt idx="71">
                  <c:v>-7000</c:v>
                </c:pt>
                <c:pt idx="72">
                  <c:v>54000</c:v>
                </c:pt>
                <c:pt idx="73">
                  <c:v>58000</c:v>
                </c:pt>
                <c:pt idx="74">
                  <c:v>45000</c:v>
                </c:pt>
                <c:pt idx="75">
                  <c:v>29000</c:v>
                </c:pt>
                <c:pt idx="76">
                  <c:v>16000</c:v>
                </c:pt>
                <c:pt idx="77">
                  <c:v>52000</c:v>
                </c:pt>
                <c:pt idx="78">
                  <c:v>56000</c:v>
                </c:pt>
                <c:pt idx="79">
                  <c:v>37000</c:v>
                </c:pt>
                <c:pt idx="80">
                  <c:v>22000</c:v>
                </c:pt>
                <c:pt idx="81">
                  <c:v>10000</c:v>
                </c:pt>
                <c:pt idx="82">
                  <c:v>39000</c:v>
                </c:pt>
                <c:pt idx="83">
                  <c:v>32000</c:v>
                </c:pt>
                <c:pt idx="84">
                  <c:v>70000</c:v>
                </c:pt>
                <c:pt idx="85">
                  <c:v>71000</c:v>
                </c:pt>
                <c:pt idx="86">
                  <c:v>72000</c:v>
                </c:pt>
                <c:pt idx="87">
                  <c:v>55000</c:v>
                </c:pt>
                <c:pt idx="88">
                  <c:v>73000</c:v>
                </c:pt>
                <c:pt idx="89">
                  <c:v>74000</c:v>
                </c:pt>
                <c:pt idx="90">
                  <c:v>6000</c:v>
                </c:pt>
              </c:numCache>
            </c:numRef>
          </c:xVal>
          <c:yVal>
            <c:numRef>
              <c:f>'Active 4'!$AX$2:$AX$92</c:f>
              <c:numCache>
                <c:formatCode>General</c:formatCode>
                <c:ptCount val="91"/>
                <c:pt idx="0">
                  <c:v>0.17367609580380561</c:v>
                </c:pt>
                <c:pt idx="1">
                  <c:v>0.17016987447104467</c:v>
                </c:pt>
                <c:pt idx="2">
                  <c:v>0.1666169182763983</c:v>
                </c:pt>
                <c:pt idx="3">
                  <c:v>0.16299881637155497</c:v>
                </c:pt>
                <c:pt idx="4">
                  <c:v>0.15929604407684636</c:v>
                </c:pt>
                <c:pt idx="5">
                  <c:v>0.15548768767822979</c:v>
                </c:pt>
                <c:pt idx="6">
                  <c:v>0.15155114063595862</c:v>
                </c:pt>
                <c:pt idx="7">
                  <c:v>0.14746172540718314</c:v>
                </c:pt>
                <c:pt idx="8">
                  <c:v>0.14319221555377343</c:v>
                </c:pt>
                <c:pt idx="9">
                  <c:v>0.13871226414384644</c:v>
                </c:pt>
                <c:pt idx="10">
                  <c:v>0.13398777302312187</c:v>
                </c:pt>
                <c:pt idx="11">
                  <c:v>0.12898025683455144</c:v>
                </c:pt>
                <c:pt idx="12">
                  <c:v>0.12364628016298231</c:v>
                </c:pt>
                <c:pt idx="13">
                  <c:v>0.11793711891577574</c:v>
                </c:pt>
                <c:pt idx="14">
                  <c:v>0.11179898306570175</c:v>
                </c:pt>
                <c:pt idx="15">
                  <c:v>0.10517450830491618</c:v>
                </c:pt>
                <c:pt idx="16">
                  <c:v>9.8006860305355187E-2</c:v>
                </c:pt>
                <c:pt idx="17">
                  <c:v>9.0248821581611738E-2</c:v>
                </c:pt>
                <c:pt idx="18">
                  <c:v>8.1880638589629073E-2</c:v>
                </c:pt>
                <c:pt idx="19">
                  <c:v>8.0792002626431693E-3</c:v>
                </c:pt>
                <c:pt idx="20">
                  <c:v>2.7194522486384265E-3</c:v>
                </c:pt>
                <c:pt idx="21">
                  <c:v>5.1026975235863858E-3</c:v>
                </c:pt>
                <c:pt idx="22">
                  <c:v>2.1972717343743859E-2</c:v>
                </c:pt>
                <c:pt idx="23">
                  <c:v>2.1569160118418161E-2</c:v>
                </c:pt>
                <c:pt idx="24">
                  <c:v>2.0647680495689949E-2</c:v>
                </c:pt>
                <c:pt idx="25">
                  <c:v>2.0757140831408231E-2</c:v>
                </c:pt>
                <c:pt idx="26">
                  <c:v>2.4238788219955822E-2</c:v>
                </c:pt>
                <c:pt idx="27">
                  <c:v>2.7435105237912358E-2</c:v>
                </c:pt>
                <c:pt idx="28">
                  <c:v>3.1425187603521532E-2</c:v>
                </c:pt>
                <c:pt idx="29">
                  <c:v>2.840306553318726E-2</c:v>
                </c:pt>
                <c:pt idx="30">
                  <c:v>-4.8052155535203311E-2</c:v>
                </c:pt>
                <c:pt idx="31">
                  <c:v>1.6299179995628705E-2</c:v>
                </c:pt>
                <c:pt idx="32">
                  <c:v>1.1767032740972024E-2</c:v>
                </c:pt>
                <c:pt idx="33">
                  <c:v>3.6092968171768804E-2</c:v>
                </c:pt>
                <c:pt idx="34">
                  <c:v>7.2940866170705707E-2</c:v>
                </c:pt>
                <c:pt idx="35">
                  <c:v>5.4038591455671969E-2</c:v>
                </c:pt>
                <c:pt idx="36">
                  <c:v>6.3568832031776587E-2</c:v>
                </c:pt>
                <c:pt idx="37">
                  <c:v>-4.1102437839195961E-2</c:v>
                </c:pt>
                <c:pt idx="38">
                  <c:v>1.1853949662130429E-3</c:v>
                </c:pt>
                <c:pt idx="39">
                  <c:v>-6.3906784303193326E-3</c:v>
                </c:pt>
                <c:pt idx="40">
                  <c:v>-4.0283407955627364E-3</c:v>
                </c:pt>
                <c:pt idx="41">
                  <c:v>-5.1839274167546356E-3</c:v>
                </c:pt>
                <c:pt idx="42">
                  <c:v>-4.8677383734654397E-2</c:v>
                </c:pt>
                <c:pt idx="43">
                  <c:v>-2.5665186734237684E-3</c:v>
                </c:pt>
                <c:pt idx="44">
                  <c:v>-2.9846687047224468E-2</c:v>
                </c:pt>
                <c:pt idx="45">
                  <c:v>2.0933764340044479E-2</c:v>
                </c:pt>
                <c:pt idx="46">
                  <c:v>4.4741786456899003E-2</c:v>
                </c:pt>
                <c:pt idx="47">
                  <c:v>2.3271805975901567E-2</c:v>
                </c:pt>
                <c:pt idx="48">
                  <c:v>3.0936625767085391E-2</c:v>
                </c:pt>
                <c:pt idx="49">
                  <c:v>-1.4181503150163114E-2</c:v>
                </c:pt>
                <c:pt idx="50">
                  <c:v>-6.3283742530461887E-2</c:v>
                </c:pt>
                <c:pt idx="51">
                  <c:v>-6.1619546011376501E-2</c:v>
                </c:pt>
                <c:pt idx="52">
                  <c:v>1.810116982589088E-2</c:v>
                </c:pt>
                <c:pt idx="53">
                  <c:v>2.9161201966019526E-2</c:v>
                </c:pt>
                <c:pt idx="54">
                  <c:v>2.743710833972992E-2</c:v>
                </c:pt>
                <c:pt idx="55">
                  <c:v>1.5045953148176069E-2</c:v>
                </c:pt>
                <c:pt idx="56">
                  <c:v>-1.0268292519772475E-2</c:v>
                </c:pt>
                <c:pt idx="57">
                  <c:v>-3.1582319389927366E-2</c:v>
                </c:pt>
                <c:pt idx="58">
                  <c:v>-3.1376645181207842E-3</c:v>
                </c:pt>
                <c:pt idx="59">
                  <c:v>-5.8186354082381833E-2</c:v>
                </c:pt>
                <c:pt idx="60">
                  <c:v>-2.4380284725985038E-3</c:v>
                </c:pt>
                <c:pt idx="61">
                  <c:v>2.1810096559956291E-2</c:v>
                </c:pt>
                <c:pt idx="62">
                  <c:v>-7.9252326810789822E-3</c:v>
                </c:pt>
                <c:pt idx="63">
                  <c:v>-2.9095803339416488E-3</c:v>
                </c:pt>
                <c:pt idx="64">
                  <c:v>-5.7059164616793834E-2</c:v>
                </c:pt>
                <c:pt idx="65">
                  <c:v>-5.1279239847080917E-2</c:v>
                </c:pt>
                <c:pt idx="66">
                  <c:v>-3.7934094216442449E-3</c:v>
                </c:pt>
                <c:pt idx="67">
                  <c:v>-3.7437239290325969E-2</c:v>
                </c:pt>
                <c:pt idx="68">
                  <c:v>1.1799777989666825E-2</c:v>
                </c:pt>
                <c:pt idx="69">
                  <c:v>2.7715722827349784E-2</c:v>
                </c:pt>
                <c:pt idx="70">
                  <c:v>-5.3871066351145656E-2</c:v>
                </c:pt>
                <c:pt idx="71">
                  <c:v>-3.3724456623462819E-3</c:v>
                </c:pt>
                <c:pt idx="72">
                  <c:v>2.92529887817593E-2</c:v>
                </c:pt>
                <c:pt idx="73">
                  <c:v>3.0351285566587755E-2</c:v>
                </c:pt>
                <c:pt idx="74">
                  <c:v>4.8450549193440676E-3</c:v>
                </c:pt>
                <c:pt idx="75">
                  <c:v>-5.4295490039394614E-2</c:v>
                </c:pt>
                <c:pt idx="76">
                  <c:v>-4.2960517896793594E-2</c:v>
                </c:pt>
                <c:pt idx="77">
                  <c:v>2.5783861878613378E-2</c:v>
                </c:pt>
                <c:pt idx="78">
                  <c:v>3.0919712064093496E-2</c:v>
                </c:pt>
                <c:pt idx="79">
                  <c:v>-2.596309784457812E-2</c:v>
                </c:pt>
                <c:pt idx="80">
                  <c:v>-6.4699032478123891E-2</c:v>
                </c:pt>
                <c:pt idx="81">
                  <c:v>-1.487464520170725E-2</c:v>
                </c:pt>
                <c:pt idx="82">
                  <c:v>-1.8113066476795781E-2</c:v>
                </c:pt>
                <c:pt idx="83">
                  <c:v>-4.4649692445970494E-2</c:v>
                </c:pt>
                <c:pt idx="84">
                  <c:v>3.6080728682340218E-2</c:v>
                </c:pt>
                <c:pt idx="85">
                  <c:v>4.1290338548374321E-2</c:v>
                </c:pt>
                <c:pt idx="86">
                  <c:v>4.6960685675749833E-2</c:v>
                </c:pt>
                <c:pt idx="87">
                  <c:v>3.0340267679295652E-2</c:v>
                </c:pt>
                <c:pt idx="88">
                  <c:v>5.3014638205903818E-2</c:v>
                </c:pt>
                <c:pt idx="89">
                  <c:v>5.9388577175964422E-2</c:v>
                </c:pt>
                <c:pt idx="90">
                  <c:v>-6.3984597868364801E-3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A1-4E9A-A030-7FC5B8AE6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09920"/>
        <c:axId val="1"/>
      </c:scatterChart>
      <c:valAx>
        <c:axId val="429909920"/>
        <c:scaling>
          <c:orientation val="minMax"/>
          <c:max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09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677761996037710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1571847953706"/>
          <c:y val="0.23584978088695488"/>
          <c:w val="0.78984305720762749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A!$H$21:$H$177</c:f>
              <c:numCache>
                <c:formatCode>General</c:formatCode>
                <c:ptCount val="157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A3-4861-8320-56CE0319281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A!$I$21:$I$177</c:f>
              <c:numCache>
                <c:formatCode>General</c:formatCode>
                <c:ptCount val="157"/>
                <c:pt idx="79">
                  <c:v>-2.4715000035939738E-3</c:v>
                </c:pt>
                <c:pt idx="80">
                  <c:v>1.662499998928979E-3</c:v>
                </c:pt>
                <c:pt idx="81">
                  <c:v>-1.0169999994104728E-2</c:v>
                </c:pt>
                <c:pt idx="82">
                  <c:v>5.3995000052964315E-3</c:v>
                </c:pt>
                <c:pt idx="83">
                  <c:v>-3.7112999998498708E-3</c:v>
                </c:pt>
                <c:pt idx="84">
                  <c:v>-7.3445000016363338E-3</c:v>
                </c:pt>
                <c:pt idx="85">
                  <c:v>1.70910000015283E-2</c:v>
                </c:pt>
                <c:pt idx="86">
                  <c:v>-4.7029999986989424E-3</c:v>
                </c:pt>
                <c:pt idx="87">
                  <c:v>4.980000012437813E-4</c:v>
                </c:pt>
                <c:pt idx="88">
                  <c:v>-1.1898999997356441E-2</c:v>
                </c:pt>
                <c:pt idx="89">
                  <c:v>-2.4798499995085876E-2</c:v>
                </c:pt>
                <c:pt idx="90">
                  <c:v>-1.8909300000814255E-2</c:v>
                </c:pt>
                <c:pt idx="91">
                  <c:v>-2.3513999993156176E-2</c:v>
                </c:pt>
                <c:pt idx="92">
                  <c:v>-8.0449999950360507E-3</c:v>
                </c:pt>
                <c:pt idx="95">
                  <c:v>-2.2939499998756219E-2</c:v>
                </c:pt>
                <c:pt idx="96">
                  <c:v>7.8140000041457824E-3</c:v>
                </c:pt>
                <c:pt idx="97">
                  <c:v>-2.3051999996823724E-2</c:v>
                </c:pt>
                <c:pt idx="98">
                  <c:v>-4.6500000025844201E-3</c:v>
                </c:pt>
                <c:pt idx="99">
                  <c:v>-1.274550000380259E-2</c:v>
                </c:pt>
                <c:pt idx="100">
                  <c:v>-1.3510999997379258E-2</c:v>
                </c:pt>
                <c:pt idx="101">
                  <c:v>-3.14250000519678E-3</c:v>
                </c:pt>
                <c:pt idx="102">
                  <c:v>-8.0589999997755513E-3</c:v>
                </c:pt>
                <c:pt idx="103">
                  <c:v>-1.2052300000505056E-2</c:v>
                </c:pt>
                <c:pt idx="104">
                  <c:v>-2.5388999994902406E-2</c:v>
                </c:pt>
                <c:pt idx="105">
                  <c:v>-1.0082500004500616E-2</c:v>
                </c:pt>
                <c:pt idx="106">
                  <c:v>-8.2955000034417026E-3</c:v>
                </c:pt>
                <c:pt idx="107">
                  <c:v>-1.202249999914784E-2</c:v>
                </c:pt>
                <c:pt idx="108">
                  <c:v>-1.243649999378249E-2</c:v>
                </c:pt>
                <c:pt idx="109">
                  <c:v>-1.2364800000796095E-2</c:v>
                </c:pt>
                <c:pt idx="110">
                  <c:v>-4.7050799999851733E-2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A3-4861-8320-56CE03192812}"/>
            </c:ext>
          </c:extLst>
        </c:ser>
        <c:ser>
          <c:idx val="2"/>
          <c:order val="2"/>
          <c:tx>
            <c:strRef>
              <c:f>A!$J$20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A!$J$21:$J$177</c:f>
              <c:numCache>
                <c:formatCode>General</c:formatCode>
                <c:ptCount val="157"/>
                <c:pt idx="63">
                  <c:v>-5.0517999989097007E-3</c:v>
                </c:pt>
                <c:pt idx="64">
                  <c:v>-5.0182999984826893E-3</c:v>
                </c:pt>
                <c:pt idx="94">
                  <c:v>-1.3844000000972301E-2</c:v>
                </c:pt>
                <c:pt idx="111">
                  <c:v>-5.4034299995691981E-2</c:v>
                </c:pt>
                <c:pt idx="114">
                  <c:v>-6.1638300001504831E-2</c:v>
                </c:pt>
                <c:pt idx="115">
                  <c:v>-5.8569799992255867E-2</c:v>
                </c:pt>
                <c:pt idx="117">
                  <c:v>-6.3755099996342324E-2</c:v>
                </c:pt>
                <c:pt idx="119">
                  <c:v>-5.6709799995587673E-2</c:v>
                </c:pt>
                <c:pt idx="120">
                  <c:v>-6.6037099997629412E-2</c:v>
                </c:pt>
                <c:pt idx="122">
                  <c:v>-6.5164599996933248E-2</c:v>
                </c:pt>
                <c:pt idx="123">
                  <c:v>-6.5237800001341384E-2</c:v>
                </c:pt>
                <c:pt idx="124">
                  <c:v>-6.5237800001341384E-2</c:v>
                </c:pt>
                <c:pt idx="125">
                  <c:v>-7.0984899997711182E-2</c:v>
                </c:pt>
                <c:pt idx="126">
                  <c:v>-7.1451399999205023E-2</c:v>
                </c:pt>
                <c:pt idx="127">
                  <c:v>-7.1244699996896088E-2</c:v>
                </c:pt>
                <c:pt idx="128">
                  <c:v>-6.5959300001850352E-2</c:v>
                </c:pt>
                <c:pt idx="129">
                  <c:v>-6.6573600000992883E-2</c:v>
                </c:pt>
                <c:pt idx="130">
                  <c:v>-6.3768799998797476E-2</c:v>
                </c:pt>
                <c:pt idx="131">
                  <c:v>-6.2731099998927675E-2</c:v>
                </c:pt>
                <c:pt idx="132">
                  <c:v>-6.2871599999198224E-2</c:v>
                </c:pt>
                <c:pt idx="133">
                  <c:v>-6.3077799997699913E-2</c:v>
                </c:pt>
                <c:pt idx="135">
                  <c:v>-6.0546300002897624E-2</c:v>
                </c:pt>
                <c:pt idx="136">
                  <c:v>-6.091279999964172E-2</c:v>
                </c:pt>
                <c:pt idx="138">
                  <c:v>-5.9078199999930803E-2</c:v>
                </c:pt>
                <c:pt idx="139">
                  <c:v>-5.8683600000222214E-2</c:v>
                </c:pt>
                <c:pt idx="140">
                  <c:v>-6.2306400002853479E-2</c:v>
                </c:pt>
                <c:pt idx="153">
                  <c:v>-5.5970400004298426E-2</c:v>
                </c:pt>
                <c:pt idx="154">
                  <c:v>-5.2686900002299808E-2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A3-4861-8320-56CE03192812}"/>
            </c:ext>
          </c:extLst>
        </c:ser>
        <c:ser>
          <c:idx val="3"/>
          <c:order val="3"/>
          <c:tx>
            <c:strRef>
              <c:f>A!$K$20</c:f>
              <c:strCache>
                <c:ptCount val="1"/>
                <c:pt idx="0">
                  <c:v>Alawy 1993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A!$K$21:$K$177</c:f>
              <c:numCache>
                <c:formatCode>General</c:formatCode>
                <c:ptCount val="157"/>
                <c:pt idx="65">
                  <c:v>-4.9579999977140687E-3</c:v>
                </c:pt>
                <c:pt idx="67">
                  <c:v>-1.3934999995399266E-2</c:v>
                </c:pt>
                <c:pt idx="68">
                  <c:v>-6.4414999942528084E-3</c:v>
                </c:pt>
                <c:pt idx="71">
                  <c:v>-7.3287999985041097E-3</c:v>
                </c:pt>
                <c:pt idx="72">
                  <c:v>-5.3152999971644022E-3</c:v>
                </c:pt>
                <c:pt idx="73">
                  <c:v>-3.2817999963299371E-3</c:v>
                </c:pt>
                <c:pt idx="74">
                  <c:v>-1.8375299994659144E-2</c:v>
                </c:pt>
                <c:pt idx="75">
                  <c:v>-9.6517999991192482E-3</c:v>
                </c:pt>
                <c:pt idx="76">
                  <c:v>-9.7182999961660244E-3</c:v>
                </c:pt>
                <c:pt idx="77">
                  <c:v>-9.4747999974060804E-3</c:v>
                </c:pt>
                <c:pt idx="78">
                  <c:v>-1.1084800004027784E-2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A3-4861-8320-56CE03192812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A!$L$21:$L$177</c:f>
              <c:numCache>
                <c:formatCode>General</c:formatCode>
                <c:ptCount val="157"/>
                <c:pt idx="121">
                  <c:v>-6.5985699991870206E-2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A3-4861-8320-56CE0319281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A!$M$21:$M$177</c:f>
              <c:numCache>
                <c:formatCode>General</c:formatCode>
                <c:ptCount val="1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A3-4861-8320-56CE0319281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A!$N$21:$N$177</c:f>
              <c:numCache>
                <c:formatCode>General</c:formatCode>
                <c:ptCount val="157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0">
                  <c:v>-1.5464000025531277E-3</c:v>
                </c:pt>
                <c:pt idx="11">
                  <c:v>2.7005800002370961E-2</c:v>
                </c:pt>
                <c:pt idx="12">
                  <c:v>-5.1521999994292855E-3</c:v>
                </c:pt>
                <c:pt idx="13">
                  <c:v>-1.4522199999191798E-2</c:v>
                </c:pt>
                <c:pt idx="14">
                  <c:v>-9.983199997805059E-3</c:v>
                </c:pt>
                <c:pt idx="15">
                  <c:v>-1.177800000004936E-2</c:v>
                </c:pt>
                <c:pt idx="16">
                  <c:v>-9.4999995781108737E-6</c:v>
                </c:pt>
                <c:pt idx="17">
                  <c:v>5.1177999994251877E-3</c:v>
                </c:pt>
                <c:pt idx="18">
                  <c:v>4.124500002944842E-3</c:v>
                </c:pt>
                <c:pt idx="19">
                  <c:v>-2.1808500001498032E-2</c:v>
                </c:pt>
                <c:pt idx="20">
                  <c:v>-1.1774999999033753E-2</c:v>
                </c:pt>
                <c:pt idx="21">
                  <c:v>-5.7481999974697828E-3</c:v>
                </c:pt>
                <c:pt idx="22">
                  <c:v>4.1898000054061413E-3</c:v>
                </c:pt>
                <c:pt idx="23">
                  <c:v>7.0219999906839803E-4</c:v>
                </c:pt>
                <c:pt idx="24">
                  <c:v>7.5094999992870726E-3</c:v>
                </c:pt>
                <c:pt idx="25">
                  <c:v>-8.4569999962695874E-3</c:v>
                </c:pt>
                <c:pt idx="26">
                  <c:v>2.2978500004683156E-2</c:v>
                </c:pt>
                <c:pt idx="27">
                  <c:v>1.1012000002665445E-2</c:v>
                </c:pt>
                <c:pt idx="28">
                  <c:v>2.5480000040261075E-3</c:v>
                </c:pt>
                <c:pt idx="29">
                  <c:v>-2.6882000020123087E-3</c:v>
                </c:pt>
                <c:pt idx="30">
                  <c:v>-2.6814999946509488E-3</c:v>
                </c:pt>
                <c:pt idx="31">
                  <c:v>7.3855000082403421E-3</c:v>
                </c:pt>
                <c:pt idx="32">
                  <c:v>1.141730000381358E-2</c:v>
                </c:pt>
                <c:pt idx="33">
                  <c:v>1.2584800002514385E-2</c:v>
                </c:pt>
                <c:pt idx="34">
                  <c:v>6.6183000017190352E-3</c:v>
                </c:pt>
                <c:pt idx="35">
                  <c:v>3.651800005172845E-3</c:v>
                </c:pt>
                <c:pt idx="36">
                  <c:v>-7.6984999977867119E-3</c:v>
                </c:pt>
                <c:pt idx="37">
                  <c:v>-1.4124000001174863E-2</c:v>
                </c:pt>
                <c:pt idx="38">
                  <c:v>-4.8962000000756234E-3</c:v>
                </c:pt>
                <c:pt idx="39">
                  <c:v>-1.2889500001620036E-2</c:v>
                </c:pt>
                <c:pt idx="41">
                  <c:v>-1.0197999996307772E-2</c:v>
                </c:pt>
                <c:pt idx="42">
                  <c:v>-1.403050000226358E-2</c:v>
                </c:pt>
                <c:pt idx="43">
                  <c:v>-2.1594999998342246E-3</c:v>
                </c:pt>
                <c:pt idx="44">
                  <c:v>-1.724000001559034E-3</c:v>
                </c:pt>
                <c:pt idx="45">
                  <c:v>-1.6455999997560866E-2</c:v>
                </c:pt>
                <c:pt idx="46">
                  <c:v>3.8969999877735972E-4</c:v>
                </c:pt>
                <c:pt idx="47">
                  <c:v>6.3595000028726645E-3</c:v>
                </c:pt>
                <c:pt idx="48">
                  <c:v>8.9624999964144081E-3</c:v>
                </c:pt>
                <c:pt idx="49">
                  <c:v>-5.4680000030202791E-3</c:v>
                </c:pt>
                <c:pt idx="50">
                  <c:v>-1.5333999996073544E-2</c:v>
                </c:pt>
                <c:pt idx="51">
                  <c:v>9.0009999985340983E-3</c:v>
                </c:pt>
                <c:pt idx="52">
                  <c:v>1.1101500000222586E-2</c:v>
                </c:pt>
                <c:pt idx="53">
                  <c:v>5.168499999854248E-3</c:v>
                </c:pt>
                <c:pt idx="54">
                  <c:v>-1.7979999975068495E-3</c:v>
                </c:pt>
                <c:pt idx="55">
                  <c:v>-5.7644999978947453E-3</c:v>
                </c:pt>
                <c:pt idx="56">
                  <c:v>8.6710000032326207E-3</c:v>
                </c:pt>
                <c:pt idx="57">
                  <c:v>1.098900000215508E-2</c:v>
                </c:pt>
                <c:pt idx="58">
                  <c:v>7.930000065243803E-4</c:v>
                </c:pt>
                <c:pt idx="59">
                  <c:v>-4.072999996424187E-3</c:v>
                </c:pt>
                <c:pt idx="60">
                  <c:v>-9.8670000006677583E-3</c:v>
                </c:pt>
                <c:pt idx="61">
                  <c:v>2.1330000017769635E-3</c:v>
                </c:pt>
                <c:pt idx="62">
                  <c:v>-1.9700000120792538E-4</c:v>
                </c:pt>
                <c:pt idx="66">
                  <c:v>9.209499999997206E-3</c:v>
                </c:pt>
                <c:pt idx="69">
                  <c:v>-1.028500000393251E-2</c:v>
                </c:pt>
                <c:pt idx="70">
                  <c:v>-1.554799999576062E-2</c:v>
                </c:pt>
                <c:pt idx="93">
                  <c:v>-1.3844000000972301E-2</c:v>
                </c:pt>
                <c:pt idx="112">
                  <c:v>-6.5230299995164387E-2</c:v>
                </c:pt>
                <c:pt idx="113">
                  <c:v>-4.9396799993701279E-2</c:v>
                </c:pt>
                <c:pt idx="116">
                  <c:v>-6.120280000322964E-2</c:v>
                </c:pt>
                <c:pt idx="118">
                  <c:v>-6.281229999876814E-2</c:v>
                </c:pt>
                <c:pt idx="134">
                  <c:v>-6.0701399997924455E-2</c:v>
                </c:pt>
                <c:pt idx="137">
                  <c:v>-6.0295399998722132E-2</c:v>
                </c:pt>
                <c:pt idx="141">
                  <c:v>-6.140439999580849E-2</c:v>
                </c:pt>
                <c:pt idx="142">
                  <c:v>-5.7835399995383341E-2</c:v>
                </c:pt>
                <c:pt idx="143">
                  <c:v>-5.9331899996323045E-2</c:v>
                </c:pt>
                <c:pt idx="144">
                  <c:v>-5.8721200002764817E-2</c:v>
                </c:pt>
                <c:pt idx="145">
                  <c:v>-5.4052700004831422E-2</c:v>
                </c:pt>
                <c:pt idx="146">
                  <c:v>-5.7618200000433717E-2</c:v>
                </c:pt>
                <c:pt idx="147">
                  <c:v>-5.8230599999660626E-2</c:v>
                </c:pt>
                <c:pt idx="148">
                  <c:v>-5.8130600002186839E-2</c:v>
                </c:pt>
                <c:pt idx="149">
                  <c:v>-5.7730599997739773E-2</c:v>
                </c:pt>
                <c:pt idx="150">
                  <c:v>-5.7048900001973379E-2</c:v>
                </c:pt>
                <c:pt idx="151">
                  <c:v>-5.697439999494236E-2</c:v>
                </c:pt>
                <c:pt idx="152">
                  <c:v>-5.6740400003036484E-2</c:v>
                </c:pt>
                <c:pt idx="155">
                  <c:v>-5.4416899998614099E-2</c:v>
                </c:pt>
                <c:pt idx="156">
                  <c:v>-5.4245399995124899E-2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A3-4861-8320-56CE0319281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A!$O$21:$O$177</c:f>
              <c:numCache>
                <c:formatCode>General</c:formatCode>
                <c:ptCount val="157"/>
                <c:pt idx="0">
                  <c:v>-0.25963731658222555</c:v>
                </c:pt>
                <c:pt idx="1">
                  <c:v>-0.25702327952252346</c:v>
                </c:pt>
                <c:pt idx="2">
                  <c:v>-0.25486741709031852</c:v>
                </c:pt>
                <c:pt idx="3">
                  <c:v>-0.22801752214852078</c:v>
                </c:pt>
                <c:pt idx="4">
                  <c:v>-0.22801034072802706</c:v>
                </c:pt>
                <c:pt idx="5">
                  <c:v>-0.22797443362555864</c:v>
                </c:pt>
                <c:pt idx="6">
                  <c:v>-0.22792416368210283</c:v>
                </c:pt>
                <c:pt idx="7">
                  <c:v>-0.22787389373864703</c:v>
                </c:pt>
                <c:pt idx="8">
                  <c:v>-0.22786671231815331</c:v>
                </c:pt>
                <c:pt idx="9">
                  <c:v>-0.22783798663617857</c:v>
                </c:pt>
                <c:pt idx="10">
                  <c:v>-0.19146840068794901</c:v>
                </c:pt>
                <c:pt idx="11">
                  <c:v>-0.18663386841159879</c:v>
                </c:pt>
                <c:pt idx="12">
                  <c:v>-0.1675887412623403</c:v>
                </c:pt>
                <c:pt idx="13">
                  <c:v>-0.15480581278357705</c:v>
                </c:pt>
                <c:pt idx="14">
                  <c:v>-0.1516890762893168</c:v>
                </c:pt>
                <c:pt idx="15">
                  <c:v>-0.14457085229597402</c:v>
                </c:pt>
                <c:pt idx="16">
                  <c:v>-0.14161928847306857</c:v>
                </c:pt>
                <c:pt idx="17">
                  <c:v>-0.14159199907519257</c:v>
                </c:pt>
                <c:pt idx="18">
                  <c:v>-0.14159056279109383</c:v>
                </c:pt>
                <c:pt idx="19">
                  <c:v>-0.14157619995010645</c:v>
                </c:pt>
                <c:pt idx="20">
                  <c:v>-0.14156901852961276</c:v>
                </c:pt>
                <c:pt idx="21">
                  <c:v>-0.14156327339321781</c:v>
                </c:pt>
                <c:pt idx="22">
                  <c:v>-0.14136219361939456</c:v>
                </c:pt>
                <c:pt idx="23">
                  <c:v>-0.13996612547542178</c:v>
                </c:pt>
                <c:pt idx="24">
                  <c:v>-0.13936432243805078</c:v>
                </c:pt>
                <c:pt idx="25">
                  <c:v>-0.13935714101755711</c:v>
                </c:pt>
                <c:pt idx="26">
                  <c:v>-0.13926378255113916</c:v>
                </c:pt>
                <c:pt idx="27">
                  <c:v>-0.13925660113064547</c:v>
                </c:pt>
                <c:pt idx="28">
                  <c:v>-0.13914169840274648</c:v>
                </c:pt>
                <c:pt idx="29">
                  <c:v>-0.13897796201549042</c:v>
                </c:pt>
                <c:pt idx="30">
                  <c:v>-0.13897652573139169</c:v>
                </c:pt>
                <c:pt idx="31">
                  <c:v>-0.13896216289040431</c:v>
                </c:pt>
                <c:pt idx="32">
                  <c:v>-0.13874097513919872</c:v>
                </c:pt>
                <c:pt idx="33">
                  <c:v>-0.1387050680367303</c:v>
                </c:pt>
                <c:pt idx="34">
                  <c:v>-0.13869788661623661</c:v>
                </c:pt>
                <c:pt idx="35">
                  <c:v>-0.13869070519574292</c:v>
                </c:pt>
                <c:pt idx="36">
                  <c:v>-0.13683646242427289</c:v>
                </c:pt>
                <c:pt idx="37">
                  <c:v>-0.13649893566106958</c:v>
                </c:pt>
                <c:pt idx="38">
                  <c:v>-0.13645010200171251</c:v>
                </c:pt>
                <c:pt idx="39">
                  <c:v>-0.13644866571761377</c:v>
                </c:pt>
                <c:pt idx="40">
                  <c:v>-0.13546481110997863</c:v>
                </c:pt>
                <c:pt idx="41">
                  <c:v>-0.13394234996531693</c:v>
                </c:pt>
                <c:pt idx="42">
                  <c:v>-0.1339064428628485</c:v>
                </c:pt>
                <c:pt idx="43">
                  <c:v>-0.13371972593001263</c:v>
                </c:pt>
                <c:pt idx="44">
                  <c:v>-0.13362636746359469</c:v>
                </c:pt>
                <c:pt idx="45">
                  <c:v>-0.13356891609964519</c:v>
                </c:pt>
                <c:pt idx="46">
                  <c:v>-0.13188702742002364</c:v>
                </c:pt>
                <c:pt idx="47">
                  <c:v>-0.13146475989499484</c:v>
                </c:pt>
                <c:pt idx="48">
                  <c:v>-0.13133549432610847</c:v>
                </c:pt>
                <c:pt idx="49">
                  <c:v>-0.13121341017771579</c:v>
                </c:pt>
                <c:pt idx="50">
                  <c:v>-0.13118468449574106</c:v>
                </c:pt>
                <c:pt idx="51">
                  <c:v>-0.13111287029080418</c:v>
                </c:pt>
                <c:pt idx="52">
                  <c:v>-0.13109132602932311</c:v>
                </c:pt>
                <c:pt idx="53">
                  <c:v>-0.13107696318833573</c:v>
                </c:pt>
                <c:pt idx="54">
                  <c:v>-0.13106978176784206</c:v>
                </c:pt>
                <c:pt idx="55">
                  <c:v>-0.13106260034734837</c:v>
                </c:pt>
                <c:pt idx="56">
                  <c:v>-0.13096924188093043</c:v>
                </c:pt>
                <c:pt idx="57">
                  <c:v>-0.12875736436887478</c:v>
                </c:pt>
                <c:pt idx="58">
                  <c:v>-0.12858501027702626</c:v>
                </c:pt>
                <c:pt idx="59">
                  <c:v>-0.12855628459505153</c:v>
                </c:pt>
                <c:pt idx="60">
                  <c:v>-0.12829775345727878</c:v>
                </c:pt>
                <c:pt idx="61">
                  <c:v>-0.12829775345727878</c:v>
                </c:pt>
                <c:pt idx="62">
                  <c:v>-0.12815412504740503</c:v>
                </c:pt>
                <c:pt idx="63">
                  <c:v>-0.12362121243178967</c:v>
                </c:pt>
                <c:pt idx="64">
                  <c:v>-0.12361403101129598</c:v>
                </c:pt>
                <c:pt idx="65">
                  <c:v>-0.12360110445440735</c:v>
                </c:pt>
                <c:pt idx="66">
                  <c:v>-0.12356519735193891</c:v>
                </c:pt>
                <c:pt idx="67">
                  <c:v>-0.12088652750779358</c:v>
                </c:pt>
                <c:pt idx="68">
                  <c:v>-0.12087934608729989</c:v>
                </c:pt>
                <c:pt idx="69">
                  <c:v>-0.12045564227817235</c:v>
                </c:pt>
                <c:pt idx="70">
                  <c:v>-0.12029765102731123</c:v>
                </c:pt>
                <c:pt idx="71">
                  <c:v>-0.11875220933706973</c:v>
                </c:pt>
                <c:pt idx="72">
                  <c:v>-0.11874502791657604</c:v>
                </c:pt>
                <c:pt idx="73">
                  <c:v>-0.11873784649608236</c:v>
                </c:pt>
                <c:pt idx="74">
                  <c:v>-0.11615971653884866</c:v>
                </c:pt>
                <c:pt idx="75">
                  <c:v>-0.11615253511835497</c:v>
                </c:pt>
                <c:pt idx="76">
                  <c:v>-0.11614535369786128</c:v>
                </c:pt>
                <c:pt idx="77">
                  <c:v>-0.11613817227736759</c:v>
                </c:pt>
                <c:pt idx="78">
                  <c:v>-0.11599454386749385</c:v>
                </c:pt>
                <c:pt idx="79">
                  <c:v>-0.11556509492197134</c:v>
                </c:pt>
                <c:pt idx="80">
                  <c:v>-0.11553636923999661</c:v>
                </c:pt>
                <c:pt idx="81">
                  <c:v>-0.11550046213752815</c:v>
                </c:pt>
                <c:pt idx="82">
                  <c:v>-0.11537837798913547</c:v>
                </c:pt>
                <c:pt idx="83">
                  <c:v>-0.11325842265939901</c:v>
                </c:pt>
                <c:pt idx="84">
                  <c:v>-0.11296542070325657</c:v>
                </c:pt>
                <c:pt idx="85">
                  <c:v>-0.11287206223683864</c:v>
                </c:pt>
                <c:pt idx="86">
                  <c:v>-0.1126135310990659</c:v>
                </c:pt>
                <c:pt idx="87">
                  <c:v>-0.11257044257610377</c:v>
                </c:pt>
                <c:pt idx="88">
                  <c:v>-0.11244117700721741</c:v>
                </c:pt>
                <c:pt idx="89">
                  <c:v>-0.11241963274573635</c:v>
                </c:pt>
                <c:pt idx="90">
                  <c:v>-0.11029967741599989</c:v>
                </c:pt>
                <c:pt idx="91">
                  <c:v>-0.11021493665417437</c:v>
                </c:pt>
                <c:pt idx="92">
                  <c:v>-0.11011439676726274</c:v>
                </c:pt>
                <c:pt idx="93">
                  <c:v>-0.11007130824430063</c:v>
                </c:pt>
                <c:pt idx="94">
                  <c:v>-0.11007130824430063</c:v>
                </c:pt>
                <c:pt idx="95">
                  <c:v>-0.10987740989097107</c:v>
                </c:pt>
                <c:pt idx="96">
                  <c:v>-0.10757217391249747</c:v>
                </c:pt>
                <c:pt idx="97">
                  <c:v>-0.10754344823052273</c:v>
                </c:pt>
                <c:pt idx="98">
                  <c:v>-0.10745727118459847</c:v>
                </c:pt>
                <c:pt idx="99">
                  <c:v>-0.10726337283126892</c:v>
                </c:pt>
                <c:pt idx="100">
                  <c:v>-0.10721310288781311</c:v>
                </c:pt>
                <c:pt idx="101">
                  <c:v>-0.10713410726238255</c:v>
                </c:pt>
                <c:pt idx="102">
                  <c:v>-0.10497249969378269</c:v>
                </c:pt>
                <c:pt idx="103">
                  <c:v>-0.10497106340968396</c:v>
                </c:pt>
                <c:pt idx="104">
                  <c:v>-0.10482887128390896</c:v>
                </c:pt>
                <c:pt idx="105">
                  <c:v>-0.10454879588465515</c:v>
                </c:pt>
                <c:pt idx="106">
                  <c:v>-0.10223637848568787</c:v>
                </c:pt>
                <c:pt idx="107">
                  <c:v>-0.10196348450692776</c:v>
                </c:pt>
                <c:pt idx="108">
                  <c:v>-9.9694155630922598E-2</c:v>
                </c:pt>
                <c:pt idx="109">
                  <c:v>-9.6891965354285847E-2</c:v>
                </c:pt>
                <c:pt idx="110">
                  <c:v>-8.9107305539128906E-2</c:v>
                </c:pt>
                <c:pt idx="111">
                  <c:v>-8.4087492614041526E-2</c:v>
                </c:pt>
                <c:pt idx="112">
                  <c:v>-8.1042570324718149E-2</c:v>
                </c:pt>
                <c:pt idx="113">
                  <c:v>-8.1035388904224459E-2</c:v>
                </c:pt>
                <c:pt idx="114">
                  <c:v>-7.8514710310940247E-2</c:v>
                </c:pt>
                <c:pt idx="115">
                  <c:v>-7.8435714685509694E-2</c:v>
                </c:pt>
                <c:pt idx="116">
                  <c:v>-7.8421351844522313E-2</c:v>
                </c:pt>
                <c:pt idx="117">
                  <c:v>-7.6653286118976524E-2</c:v>
                </c:pt>
                <c:pt idx="118">
                  <c:v>-7.5958124615187597E-2</c:v>
                </c:pt>
                <c:pt idx="119">
                  <c:v>-7.2977835110307407E-2</c:v>
                </c:pt>
                <c:pt idx="120">
                  <c:v>-7.1568840409445972E-2</c:v>
                </c:pt>
                <c:pt idx="121">
                  <c:v>-7.1364888067425261E-2</c:v>
                </c:pt>
                <c:pt idx="122">
                  <c:v>-7.1317490692166918E-2</c:v>
                </c:pt>
                <c:pt idx="123">
                  <c:v>-7.1311745555771966E-2</c:v>
                </c:pt>
                <c:pt idx="124">
                  <c:v>-7.1311745555771966E-2</c:v>
                </c:pt>
                <c:pt idx="125">
                  <c:v>-7.1043160429308069E-2</c:v>
                </c:pt>
                <c:pt idx="126">
                  <c:v>-7.1035979008814379E-2</c:v>
                </c:pt>
                <c:pt idx="127">
                  <c:v>-7.1034542724715641E-2</c:v>
                </c:pt>
                <c:pt idx="128">
                  <c:v>-7.0801864700720182E-2</c:v>
                </c:pt>
                <c:pt idx="129">
                  <c:v>-6.8832719201351145E-2</c:v>
                </c:pt>
                <c:pt idx="130">
                  <c:v>-6.5466069273910577E-2</c:v>
                </c:pt>
                <c:pt idx="131">
                  <c:v>-6.3123489908869804E-2</c:v>
                </c:pt>
                <c:pt idx="132">
                  <c:v>-6.3001405760477122E-2</c:v>
                </c:pt>
                <c:pt idx="133">
                  <c:v>-6.2981297783094803E-2</c:v>
                </c:pt>
                <c:pt idx="134">
                  <c:v>-6.0263848268283557E-2</c:v>
                </c:pt>
                <c:pt idx="135">
                  <c:v>-6.0187725211050466E-2</c:v>
                </c:pt>
                <c:pt idx="136">
                  <c:v>-6.0180543790556776E-2</c:v>
                </c:pt>
                <c:pt idx="137">
                  <c:v>-6.0005317130510813E-2</c:v>
                </c:pt>
                <c:pt idx="138">
                  <c:v>-5.8115167256572342E-2</c:v>
                </c:pt>
                <c:pt idx="139">
                  <c:v>-5.7773331641072831E-2</c:v>
                </c:pt>
                <c:pt idx="140">
                  <c:v>-5.7606722685619283E-2</c:v>
                </c:pt>
                <c:pt idx="141">
                  <c:v>-5.7520545639695039E-2</c:v>
                </c:pt>
                <c:pt idx="142">
                  <c:v>-5.7420005752783415E-2</c:v>
                </c:pt>
                <c:pt idx="143">
                  <c:v>-5.7269195922415986E-2</c:v>
                </c:pt>
                <c:pt idx="144">
                  <c:v>-5.5659121447731302E-2</c:v>
                </c:pt>
                <c:pt idx="145">
                  <c:v>-5.5580125822300749E-2</c:v>
                </c:pt>
                <c:pt idx="146">
                  <c:v>-5.5529855878844944E-2</c:v>
                </c:pt>
                <c:pt idx="147">
                  <c:v>-5.52023831043328E-2</c:v>
                </c:pt>
                <c:pt idx="148">
                  <c:v>-5.52023831043328E-2</c:v>
                </c:pt>
                <c:pt idx="149">
                  <c:v>-5.52023831043328E-2</c:v>
                </c:pt>
                <c:pt idx="150">
                  <c:v>-5.5129132615297186E-2</c:v>
                </c:pt>
                <c:pt idx="151">
                  <c:v>-5.4791605852093889E-2</c:v>
                </c:pt>
                <c:pt idx="152">
                  <c:v>-5.4762880170119141E-2</c:v>
                </c:pt>
                <c:pt idx="153">
                  <c:v>-5.3182967661507957E-2</c:v>
                </c:pt>
                <c:pt idx="154">
                  <c:v>-5.2457644191645544E-2</c:v>
                </c:pt>
                <c:pt idx="155">
                  <c:v>-5.2314015781771805E-2</c:v>
                </c:pt>
                <c:pt idx="156">
                  <c:v>-5.2105754587454867E-2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A3-4861-8320-56CE03192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112696"/>
        <c:axId val="1"/>
      </c:scatterChart>
      <c:valAx>
        <c:axId val="7211126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378458384470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04203152364273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1126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565674255691769E-3"/>
          <c:y val="0.9088076726258274"/>
          <c:w val="0.9439587039360884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Ori - O-C Diagr.</a:t>
            </a:r>
          </a:p>
        </c:rich>
      </c:tx>
      <c:layout>
        <c:manualLayout>
          <c:xMode val="edge"/>
          <c:yMode val="edge"/>
          <c:x val="0.368141964555315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98243395882361"/>
          <c:y val="0.23584978088695488"/>
          <c:w val="0.78584138710020313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A!$H$21:$H$177</c:f>
              <c:numCache>
                <c:formatCode>General</c:formatCode>
                <c:ptCount val="157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52-4BA0-9A46-38728766CF4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A!$I$21:$I$177</c:f>
              <c:numCache>
                <c:formatCode>General</c:formatCode>
                <c:ptCount val="157"/>
                <c:pt idx="79">
                  <c:v>-2.4715000035939738E-3</c:v>
                </c:pt>
                <c:pt idx="80">
                  <c:v>1.662499998928979E-3</c:v>
                </c:pt>
                <c:pt idx="81">
                  <c:v>-1.0169999994104728E-2</c:v>
                </c:pt>
                <c:pt idx="82">
                  <c:v>5.3995000052964315E-3</c:v>
                </c:pt>
                <c:pt idx="83">
                  <c:v>-3.7112999998498708E-3</c:v>
                </c:pt>
                <c:pt idx="84">
                  <c:v>-7.3445000016363338E-3</c:v>
                </c:pt>
                <c:pt idx="85">
                  <c:v>1.70910000015283E-2</c:v>
                </c:pt>
                <c:pt idx="86">
                  <c:v>-4.7029999986989424E-3</c:v>
                </c:pt>
                <c:pt idx="87">
                  <c:v>4.980000012437813E-4</c:v>
                </c:pt>
                <c:pt idx="88">
                  <c:v>-1.1898999997356441E-2</c:v>
                </c:pt>
                <c:pt idx="89">
                  <c:v>-2.4798499995085876E-2</c:v>
                </c:pt>
                <c:pt idx="90">
                  <c:v>-1.8909300000814255E-2</c:v>
                </c:pt>
                <c:pt idx="91">
                  <c:v>-2.3513999993156176E-2</c:v>
                </c:pt>
                <c:pt idx="92">
                  <c:v>-8.0449999950360507E-3</c:v>
                </c:pt>
                <c:pt idx="95">
                  <c:v>-2.2939499998756219E-2</c:v>
                </c:pt>
                <c:pt idx="96">
                  <c:v>7.8140000041457824E-3</c:v>
                </c:pt>
                <c:pt idx="97">
                  <c:v>-2.3051999996823724E-2</c:v>
                </c:pt>
                <c:pt idx="98">
                  <c:v>-4.6500000025844201E-3</c:v>
                </c:pt>
                <c:pt idx="99">
                  <c:v>-1.274550000380259E-2</c:v>
                </c:pt>
                <c:pt idx="100">
                  <c:v>-1.3510999997379258E-2</c:v>
                </c:pt>
                <c:pt idx="101">
                  <c:v>-3.14250000519678E-3</c:v>
                </c:pt>
                <c:pt idx="102">
                  <c:v>-8.0589999997755513E-3</c:v>
                </c:pt>
                <c:pt idx="103">
                  <c:v>-1.2052300000505056E-2</c:v>
                </c:pt>
                <c:pt idx="104">
                  <c:v>-2.5388999994902406E-2</c:v>
                </c:pt>
                <c:pt idx="105">
                  <c:v>-1.0082500004500616E-2</c:v>
                </c:pt>
                <c:pt idx="106">
                  <c:v>-8.2955000034417026E-3</c:v>
                </c:pt>
                <c:pt idx="107">
                  <c:v>-1.202249999914784E-2</c:v>
                </c:pt>
                <c:pt idx="108">
                  <c:v>-1.243649999378249E-2</c:v>
                </c:pt>
                <c:pt idx="109">
                  <c:v>-1.2364800000796095E-2</c:v>
                </c:pt>
                <c:pt idx="110">
                  <c:v>-4.7050799999851733E-2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52-4BA0-9A46-38728766CF40}"/>
            </c:ext>
          </c:extLst>
        </c:ser>
        <c:ser>
          <c:idx val="2"/>
          <c:order val="2"/>
          <c:tx>
            <c:strRef>
              <c:f>A!$J$20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A!$J$21:$J$177</c:f>
              <c:numCache>
                <c:formatCode>General</c:formatCode>
                <c:ptCount val="157"/>
                <c:pt idx="63">
                  <c:v>-5.0517999989097007E-3</c:v>
                </c:pt>
                <c:pt idx="64">
                  <c:v>-5.0182999984826893E-3</c:v>
                </c:pt>
                <c:pt idx="94">
                  <c:v>-1.3844000000972301E-2</c:v>
                </c:pt>
                <c:pt idx="111">
                  <c:v>-5.4034299995691981E-2</c:v>
                </c:pt>
                <c:pt idx="114">
                  <c:v>-6.1638300001504831E-2</c:v>
                </c:pt>
                <c:pt idx="115">
                  <c:v>-5.8569799992255867E-2</c:v>
                </c:pt>
                <c:pt idx="117">
                  <c:v>-6.3755099996342324E-2</c:v>
                </c:pt>
                <c:pt idx="119">
                  <c:v>-5.6709799995587673E-2</c:v>
                </c:pt>
                <c:pt idx="120">
                  <c:v>-6.6037099997629412E-2</c:v>
                </c:pt>
                <c:pt idx="122">
                  <c:v>-6.5164599996933248E-2</c:v>
                </c:pt>
                <c:pt idx="123">
                  <c:v>-6.5237800001341384E-2</c:v>
                </c:pt>
                <c:pt idx="124">
                  <c:v>-6.5237800001341384E-2</c:v>
                </c:pt>
                <c:pt idx="125">
                  <c:v>-7.0984899997711182E-2</c:v>
                </c:pt>
                <c:pt idx="126">
                  <c:v>-7.1451399999205023E-2</c:v>
                </c:pt>
                <c:pt idx="127">
                  <c:v>-7.1244699996896088E-2</c:v>
                </c:pt>
                <c:pt idx="128">
                  <c:v>-6.5959300001850352E-2</c:v>
                </c:pt>
                <c:pt idx="129">
                  <c:v>-6.6573600000992883E-2</c:v>
                </c:pt>
                <c:pt idx="130">
                  <c:v>-6.3768799998797476E-2</c:v>
                </c:pt>
                <c:pt idx="131">
                  <c:v>-6.2731099998927675E-2</c:v>
                </c:pt>
                <c:pt idx="132">
                  <c:v>-6.2871599999198224E-2</c:v>
                </c:pt>
                <c:pt idx="133">
                  <c:v>-6.3077799997699913E-2</c:v>
                </c:pt>
                <c:pt idx="135">
                  <c:v>-6.0546300002897624E-2</c:v>
                </c:pt>
                <c:pt idx="136">
                  <c:v>-6.091279999964172E-2</c:v>
                </c:pt>
                <c:pt idx="138">
                  <c:v>-5.9078199999930803E-2</c:v>
                </c:pt>
                <c:pt idx="139">
                  <c:v>-5.8683600000222214E-2</c:v>
                </c:pt>
                <c:pt idx="140">
                  <c:v>-6.2306400002853479E-2</c:v>
                </c:pt>
                <c:pt idx="153">
                  <c:v>-5.5970400004298426E-2</c:v>
                </c:pt>
                <c:pt idx="154">
                  <c:v>-5.2686900002299808E-2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52-4BA0-9A46-38728766CF40}"/>
            </c:ext>
          </c:extLst>
        </c:ser>
        <c:ser>
          <c:idx val="3"/>
          <c:order val="3"/>
          <c:tx>
            <c:strRef>
              <c:f>A!$K$20</c:f>
              <c:strCache>
                <c:ptCount val="1"/>
                <c:pt idx="0">
                  <c:v>Alawy 1993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A!$K$21:$K$177</c:f>
              <c:numCache>
                <c:formatCode>General</c:formatCode>
                <c:ptCount val="157"/>
                <c:pt idx="65">
                  <c:v>-4.9579999977140687E-3</c:v>
                </c:pt>
                <c:pt idx="67">
                  <c:v>-1.3934999995399266E-2</c:v>
                </c:pt>
                <c:pt idx="68">
                  <c:v>-6.4414999942528084E-3</c:v>
                </c:pt>
                <c:pt idx="71">
                  <c:v>-7.3287999985041097E-3</c:v>
                </c:pt>
                <c:pt idx="72">
                  <c:v>-5.3152999971644022E-3</c:v>
                </c:pt>
                <c:pt idx="73">
                  <c:v>-3.2817999963299371E-3</c:v>
                </c:pt>
                <c:pt idx="74">
                  <c:v>-1.8375299994659144E-2</c:v>
                </c:pt>
                <c:pt idx="75">
                  <c:v>-9.6517999991192482E-3</c:v>
                </c:pt>
                <c:pt idx="76">
                  <c:v>-9.7182999961660244E-3</c:v>
                </c:pt>
                <c:pt idx="77">
                  <c:v>-9.4747999974060804E-3</c:v>
                </c:pt>
                <c:pt idx="78">
                  <c:v>-1.1084800004027784E-2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52-4BA0-9A46-38728766CF40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A!$L$21:$L$177</c:f>
              <c:numCache>
                <c:formatCode>General</c:formatCode>
                <c:ptCount val="157"/>
                <c:pt idx="121">
                  <c:v>-6.5985699991870206E-2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52-4BA0-9A46-38728766CF4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A!$M$21:$M$177</c:f>
              <c:numCache>
                <c:formatCode>General</c:formatCode>
                <c:ptCount val="1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52-4BA0-9A46-38728766CF4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A!$N$21:$N$177</c:f>
              <c:numCache>
                <c:formatCode>General</c:formatCode>
                <c:ptCount val="157"/>
                <c:pt idx="0">
                  <c:v>0.12045820000275853</c:v>
                </c:pt>
                <c:pt idx="1">
                  <c:v>0.14465220000056433</c:v>
                </c:pt>
                <c:pt idx="2">
                  <c:v>0.1227089000021806</c:v>
                </c:pt>
                <c:pt idx="3">
                  <c:v>8.9958700002171099E-2</c:v>
                </c:pt>
                <c:pt idx="4">
                  <c:v>6.9992200002161553E-2</c:v>
                </c:pt>
                <c:pt idx="5">
                  <c:v>7.015970000429661E-2</c:v>
                </c:pt>
                <c:pt idx="6">
                  <c:v>8.0394199998409022E-2</c:v>
                </c:pt>
                <c:pt idx="7">
                  <c:v>9.062870000343537E-2</c:v>
                </c:pt>
                <c:pt idx="8">
                  <c:v>9.0662200003862381E-2</c:v>
                </c:pt>
                <c:pt idx="9">
                  <c:v>0.10079620000033174</c:v>
                </c:pt>
                <c:pt idx="10">
                  <c:v>-1.5464000025531277E-3</c:v>
                </c:pt>
                <c:pt idx="11">
                  <c:v>2.7005800002370961E-2</c:v>
                </c:pt>
                <c:pt idx="12">
                  <c:v>-5.1521999994292855E-3</c:v>
                </c:pt>
                <c:pt idx="13">
                  <c:v>-1.4522199999191798E-2</c:v>
                </c:pt>
                <c:pt idx="14">
                  <c:v>-9.983199997805059E-3</c:v>
                </c:pt>
                <c:pt idx="15">
                  <c:v>-1.177800000004936E-2</c:v>
                </c:pt>
                <c:pt idx="16">
                  <c:v>-9.4999995781108737E-6</c:v>
                </c:pt>
                <c:pt idx="17">
                  <c:v>5.1177999994251877E-3</c:v>
                </c:pt>
                <c:pt idx="18">
                  <c:v>4.124500002944842E-3</c:v>
                </c:pt>
                <c:pt idx="19">
                  <c:v>-2.1808500001498032E-2</c:v>
                </c:pt>
                <c:pt idx="20">
                  <c:v>-1.1774999999033753E-2</c:v>
                </c:pt>
                <c:pt idx="21">
                  <c:v>-5.7481999974697828E-3</c:v>
                </c:pt>
                <c:pt idx="22">
                  <c:v>4.1898000054061413E-3</c:v>
                </c:pt>
                <c:pt idx="23">
                  <c:v>7.0219999906839803E-4</c:v>
                </c:pt>
                <c:pt idx="24">
                  <c:v>7.5094999992870726E-3</c:v>
                </c:pt>
                <c:pt idx="25">
                  <c:v>-8.4569999962695874E-3</c:v>
                </c:pt>
                <c:pt idx="26">
                  <c:v>2.2978500004683156E-2</c:v>
                </c:pt>
                <c:pt idx="27">
                  <c:v>1.1012000002665445E-2</c:v>
                </c:pt>
                <c:pt idx="28">
                  <c:v>2.5480000040261075E-3</c:v>
                </c:pt>
                <c:pt idx="29">
                  <c:v>-2.6882000020123087E-3</c:v>
                </c:pt>
                <c:pt idx="30">
                  <c:v>-2.6814999946509488E-3</c:v>
                </c:pt>
                <c:pt idx="31">
                  <c:v>7.3855000082403421E-3</c:v>
                </c:pt>
                <c:pt idx="32">
                  <c:v>1.141730000381358E-2</c:v>
                </c:pt>
                <c:pt idx="33">
                  <c:v>1.2584800002514385E-2</c:v>
                </c:pt>
                <c:pt idx="34">
                  <c:v>6.6183000017190352E-3</c:v>
                </c:pt>
                <c:pt idx="35">
                  <c:v>3.651800005172845E-3</c:v>
                </c:pt>
                <c:pt idx="36">
                  <c:v>-7.6984999977867119E-3</c:v>
                </c:pt>
                <c:pt idx="37">
                  <c:v>-1.4124000001174863E-2</c:v>
                </c:pt>
                <c:pt idx="38">
                  <c:v>-4.8962000000756234E-3</c:v>
                </c:pt>
                <c:pt idx="39">
                  <c:v>-1.2889500001620036E-2</c:v>
                </c:pt>
                <c:pt idx="41">
                  <c:v>-1.0197999996307772E-2</c:v>
                </c:pt>
                <c:pt idx="42">
                  <c:v>-1.403050000226358E-2</c:v>
                </c:pt>
                <c:pt idx="43">
                  <c:v>-2.1594999998342246E-3</c:v>
                </c:pt>
                <c:pt idx="44">
                  <c:v>-1.724000001559034E-3</c:v>
                </c:pt>
                <c:pt idx="45">
                  <c:v>-1.6455999997560866E-2</c:v>
                </c:pt>
                <c:pt idx="46">
                  <c:v>3.8969999877735972E-4</c:v>
                </c:pt>
                <c:pt idx="47">
                  <c:v>6.3595000028726645E-3</c:v>
                </c:pt>
                <c:pt idx="48">
                  <c:v>8.9624999964144081E-3</c:v>
                </c:pt>
                <c:pt idx="49">
                  <c:v>-5.4680000030202791E-3</c:v>
                </c:pt>
                <c:pt idx="50">
                  <c:v>-1.5333999996073544E-2</c:v>
                </c:pt>
                <c:pt idx="51">
                  <c:v>9.0009999985340983E-3</c:v>
                </c:pt>
                <c:pt idx="52">
                  <c:v>1.1101500000222586E-2</c:v>
                </c:pt>
                <c:pt idx="53">
                  <c:v>5.168499999854248E-3</c:v>
                </c:pt>
                <c:pt idx="54">
                  <c:v>-1.7979999975068495E-3</c:v>
                </c:pt>
                <c:pt idx="55">
                  <c:v>-5.7644999978947453E-3</c:v>
                </c:pt>
                <c:pt idx="56">
                  <c:v>8.6710000032326207E-3</c:v>
                </c:pt>
                <c:pt idx="57">
                  <c:v>1.098900000215508E-2</c:v>
                </c:pt>
                <c:pt idx="58">
                  <c:v>7.930000065243803E-4</c:v>
                </c:pt>
                <c:pt idx="59">
                  <c:v>-4.072999996424187E-3</c:v>
                </c:pt>
                <c:pt idx="60">
                  <c:v>-9.8670000006677583E-3</c:v>
                </c:pt>
                <c:pt idx="61">
                  <c:v>2.1330000017769635E-3</c:v>
                </c:pt>
                <c:pt idx="62">
                  <c:v>-1.9700000120792538E-4</c:v>
                </c:pt>
                <c:pt idx="66">
                  <c:v>9.209499999997206E-3</c:v>
                </c:pt>
                <c:pt idx="69">
                  <c:v>-1.028500000393251E-2</c:v>
                </c:pt>
                <c:pt idx="70">
                  <c:v>-1.554799999576062E-2</c:v>
                </c:pt>
                <c:pt idx="93">
                  <c:v>-1.3844000000972301E-2</c:v>
                </c:pt>
                <c:pt idx="112">
                  <c:v>-6.5230299995164387E-2</c:v>
                </c:pt>
                <c:pt idx="113">
                  <c:v>-4.9396799993701279E-2</c:v>
                </c:pt>
                <c:pt idx="116">
                  <c:v>-6.120280000322964E-2</c:v>
                </c:pt>
                <c:pt idx="118">
                  <c:v>-6.281229999876814E-2</c:v>
                </c:pt>
                <c:pt idx="134">
                  <c:v>-6.0701399997924455E-2</c:v>
                </c:pt>
                <c:pt idx="137">
                  <c:v>-6.0295399998722132E-2</c:v>
                </c:pt>
                <c:pt idx="141">
                  <c:v>-6.140439999580849E-2</c:v>
                </c:pt>
                <c:pt idx="142">
                  <c:v>-5.7835399995383341E-2</c:v>
                </c:pt>
                <c:pt idx="143">
                  <c:v>-5.9331899996323045E-2</c:v>
                </c:pt>
                <c:pt idx="144">
                  <c:v>-5.8721200002764817E-2</c:v>
                </c:pt>
                <c:pt idx="145">
                  <c:v>-5.4052700004831422E-2</c:v>
                </c:pt>
                <c:pt idx="146">
                  <c:v>-5.7618200000433717E-2</c:v>
                </c:pt>
                <c:pt idx="147">
                  <c:v>-5.8230599999660626E-2</c:v>
                </c:pt>
                <c:pt idx="148">
                  <c:v>-5.8130600002186839E-2</c:v>
                </c:pt>
                <c:pt idx="149">
                  <c:v>-5.7730599997739773E-2</c:v>
                </c:pt>
                <c:pt idx="150">
                  <c:v>-5.7048900001973379E-2</c:v>
                </c:pt>
                <c:pt idx="151">
                  <c:v>-5.697439999494236E-2</c:v>
                </c:pt>
                <c:pt idx="152">
                  <c:v>-5.6740400003036484E-2</c:v>
                </c:pt>
                <c:pt idx="155">
                  <c:v>-5.4416899998614099E-2</c:v>
                </c:pt>
                <c:pt idx="156">
                  <c:v>-5.4245399995124899E-2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52-4BA0-9A46-38728766CF4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A!$F$21:$F$177</c:f>
              <c:numCache>
                <c:formatCode>General</c:formatCode>
                <c:ptCount val="157"/>
                <c:pt idx="0">
                  <c:v>-43227</c:v>
                </c:pt>
                <c:pt idx="1">
                  <c:v>-42317</c:v>
                </c:pt>
                <c:pt idx="2">
                  <c:v>-41566.5</c:v>
                </c:pt>
                <c:pt idx="3">
                  <c:v>-32219.5</c:v>
                </c:pt>
                <c:pt idx="4">
                  <c:v>-32217</c:v>
                </c:pt>
                <c:pt idx="5">
                  <c:v>-32204.5</c:v>
                </c:pt>
                <c:pt idx="6">
                  <c:v>-32187</c:v>
                </c:pt>
                <c:pt idx="7">
                  <c:v>-32169.5</c:v>
                </c:pt>
                <c:pt idx="8">
                  <c:v>-32167</c:v>
                </c:pt>
                <c:pt idx="9">
                  <c:v>-32157</c:v>
                </c:pt>
                <c:pt idx="10">
                  <c:v>-19496</c:v>
                </c:pt>
                <c:pt idx="11">
                  <c:v>-17813</c:v>
                </c:pt>
                <c:pt idx="12">
                  <c:v>-11183</c:v>
                </c:pt>
                <c:pt idx="13">
                  <c:v>-6733</c:v>
                </c:pt>
                <c:pt idx="14">
                  <c:v>-5648</c:v>
                </c:pt>
                <c:pt idx="15">
                  <c:v>-3170</c:v>
                </c:pt>
                <c:pt idx="16">
                  <c:v>-2142.5</c:v>
                </c:pt>
                <c:pt idx="17">
                  <c:v>-2133</c:v>
                </c:pt>
                <c:pt idx="18">
                  <c:v>-2132.5</c:v>
                </c:pt>
                <c:pt idx="19">
                  <c:v>-2127.5</c:v>
                </c:pt>
                <c:pt idx="20">
                  <c:v>-2125</c:v>
                </c:pt>
                <c:pt idx="21">
                  <c:v>-2123</c:v>
                </c:pt>
                <c:pt idx="22">
                  <c:v>-2053</c:v>
                </c:pt>
                <c:pt idx="23">
                  <c:v>-1567</c:v>
                </c:pt>
                <c:pt idx="24">
                  <c:v>-1357.5</c:v>
                </c:pt>
                <c:pt idx="25">
                  <c:v>-1355</c:v>
                </c:pt>
                <c:pt idx="26">
                  <c:v>-1322.5</c:v>
                </c:pt>
                <c:pt idx="27">
                  <c:v>-1320</c:v>
                </c:pt>
                <c:pt idx="28">
                  <c:v>-1280</c:v>
                </c:pt>
                <c:pt idx="29">
                  <c:v>-1223</c:v>
                </c:pt>
                <c:pt idx="30">
                  <c:v>-1222.5</c:v>
                </c:pt>
                <c:pt idx="31">
                  <c:v>-1217.5</c:v>
                </c:pt>
                <c:pt idx="32">
                  <c:v>-1140.5</c:v>
                </c:pt>
                <c:pt idx="33">
                  <c:v>-1128</c:v>
                </c:pt>
                <c:pt idx="34">
                  <c:v>-1125.5</c:v>
                </c:pt>
                <c:pt idx="35">
                  <c:v>-1123</c:v>
                </c:pt>
                <c:pt idx="36">
                  <c:v>-477.5</c:v>
                </c:pt>
                <c:pt idx="37">
                  <c:v>-360</c:v>
                </c:pt>
                <c:pt idx="38">
                  <c:v>-343</c:v>
                </c:pt>
                <c:pt idx="39">
                  <c:v>-342.5</c:v>
                </c:pt>
                <c:pt idx="40">
                  <c:v>0</c:v>
                </c:pt>
                <c:pt idx="41">
                  <c:v>530</c:v>
                </c:pt>
                <c:pt idx="42">
                  <c:v>542.5</c:v>
                </c:pt>
                <c:pt idx="43">
                  <c:v>607.5</c:v>
                </c:pt>
                <c:pt idx="44">
                  <c:v>640</c:v>
                </c:pt>
                <c:pt idx="45">
                  <c:v>660</c:v>
                </c:pt>
                <c:pt idx="46">
                  <c:v>1245.5</c:v>
                </c:pt>
                <c:pt idx="47">
                  <c:v>1392.5</c:v>
                </c:pt>
                <c:pt idx="48">
                  <c:v>1437.5</c:v>
                </c:pt>
                <c:pt idx="49">
                  <c:v>1480</c:v>
                </c:pt>
                <c:pt idx="50">
                  <c:v>1490</c:v>
                </c:pt>
                <c:pt idx="51">
                  <c:v>1515</c:v>
                </c:pt>
                <c:pt idx="52">
                  <c:v>1522.5</c:v>
                </c:pt>
                <c:pt idx="53">
                  <c:v>1527.5</c:v>
                </c:pt>
                <c:pt idx="54">
                  <c:v>1530</c:v>
                </c:pt>
                <c:pt idx="55">
                  <c:v>1532.5</c:v>
                </c:pt>
                <c:pt idx="56">
                  <c:v>1565</c:v>
                </c:pt>
                <c:pt idx="57">
                  <c:v>2335</c:v>
                </c:pt>
                <c:pt idx="58">
                  <c:v>2395</c:v>
                </c:pt>
                <c:pt idx="59">
                  <c:v>2405</c:v>
                </c:pt>
                <c:pt idx="60">
                  <c:v>2495</c:v>
                </c:pt>
                <c:pt idx="61">
                  <c:v>2495</c:v>
                </c:pt>
                <c:pt idx="62">
                  <c:v>2545</c:v>
                </c:pt>
                <c:pt idx="63">
                  <c:v>4123</c:v>
                </c:pt>
                <c:pt idx="64">
                  <c:v>4125.5</c:v>
                </c:pt>
                <c:pt idx="65">
                  <c:v>4130</c:v>
                </c:pt>
                <c:pt idx="66">
                  <c:v>4142.5</c:v>
                </c:pt>
                <c:pt idx="67">
                  <c:v>5075</c:v>
                </c:pt>
                <c:pt idx="68">
                  <c:v>5077.5</c:v>
                </c:pt>
                <c:pt idx="69">
                  <c:v>5225</c:v>
                </c:pt>
                <c:pt idx="70">
                  <c:v>5280</c:v>
                </c:pt>
                <c:pt idx="71">
                  <c:v>5818</c:v>
                </c:pt>
                <c:pt idx="72">
                  <c:v>5820.5</c:v>
                </c:pt>
                <c:pt idx="73">
                  <c:v>5823</c:v>
                </c:pt>
                <c:pt idx="74">
                  <c:v>6720.5</c:v>
                </c:pt>
                <c:pt idx="75">
                  <c:v>6723</c:v>
                </c:pt>
                <c:pt idx="76">
                  <c:v>6725.5</c:v>
                </c:pt>
                <c:pt idx="77">
                  <c:v>6728</c:v>
                </c:pt>
                <c:pt idx="78">
                  <c:v>6778</c:v>
                </c:pt>
                <c:pt idx="79">
                  <c:v>6927.5</c:v>
                </c:pt>
                <c:pt idx="80">
                  <c:v>6937.5</c:v>
                </c:pt>
                <c:pt idx="81">
                  <c:v>6950</c:v>
                </c:pt>
                <c:pt idx="82">
                  <c:v>6992.5</c:v>
                </c:pt>
                <c:pt idx="83">
                  <c:v>7730.5</c:v>
                </c:pt>
                <c:pt idx="84">
                  <c:v>7832.5</c:v>
                </c:pt>
                <c:pt idx="85">
                  <c:v>7865</c:v>
                </c:pt>
                <c:pt idx="86">
                  <c:v>7955</c:v>
                </c:pt>
                <c:pt idx="87">
                  <c:v>7970</c:v>
                </c:pt>
                <c:pt idx="88">
                  <c:v>8015</c:v>
                </c:pt>
                <c:pt idx="89">
                  <c:v>8022.5</c:v>
                </c:pt>
                <c:pt idx="90">
                  <c:v>8760.5</c:v>
                </c:pt>
                <c:pt idx="91">
                  <c:v>8790</c:v>
                </c:pt>
                <c:pt idx="92">
                  <c:v>8825</c:v>
                </c:pt>
                <c:pt idx="93">
                  <c:v>8840</c:v>
                </c:pt>
                <c:pt idx="94">
                  <c:v>8840</c:v>
                </c:pt>
                <c:pt idx="95">
                  <c:v>8907.5</c:v>
                </c:pt>
                <c:pt idx="96">
                  <c:v>9710</c:v>
                </c:pt>
                <c:pt idx="97">
                  <c:v>9720</c:v>
                </c:pt>
                <c:pt idx="98">
                  <c:v>9750</c:v>
                </c:pt>
                <c:pt idx="99">
                  <c:v>9817.5</c:v>
                </c:pt>
                <c:pt idx="100">
                  <c:v>9835</c:v>
                </c:pt>
                <c:pt idx="101">
                  <c:v>9862.5</c:v>
                </c:pt>
                <c:pt idx="102">
                  <c:v>10615</c:v>
                </c:pt>
                <c:pt idx="103">
                  <c:v>10615.5</c:v>
                </c:pt>
                <c:pt idx="104">
                  <c:v>10665</c:v>
                </c:pt>
                <c:pt idx="105">
                  <c:v>10762.5</c:v>
                </c:pt>
                <c:pt idx="106">
                  <c:v>11567.5</c:v>
                </c:pt>
                <c:pt idx="107">
                  <c:v>11662.5</c:v>
                </c:pt>
                <c:pt idx="108">
                  <c:v>12452.5</c:v>
                </c:pt>
                <c:pt idx="109">
                  <c:v>13428</c:v>
                </c:pt>
                <c:pt idx="110">
                  <c:v>16138</c:v>
                </c:pt>
                <c:pt idx="111">
                  <c:v>17885.5</c:v>
                </c:pt>
                <c:pt idx="112">
                  <c:v>18945.5</c:v>
                </c:pt>
                <c:pt idx="113">
                  <c:v>18948</c:v>
                </c:pt>
                <c:pt idx="114">
                  <c:v>19825.5</c:v>
                </c:pt>
                <c:pt idx="115">
                  <c:v>19853</c:v>
                </c:pt>
                <c:pt idx="116">
                  <c:v>19858</c:v>
                </c:pt>
                <c:pt idx="117">
                  <c:v>20473.5</c:v>
                </c:pt>
                <c:pt idx="118">
                  <c:v>20715.5</c:v>
                </c:pt>
                <c:pt idx="119">
                  <c:v>21753</c:v>
                </c:pt>
                <c:pt idx="120">
                  <c:v>22243.5</c:v>
                </c:pt>
                <c:pt idx="121">
                  <c:v>22314.5</c:v>
                </c:pt>
                <c:pt idx="122">
                  <c:v>22331</c:v>
                </c:pt>
                <c:pt idx="123">
                  <c:v>22333</c:v>
                </c:pt>
                <c:pt idx="124">
                  <c:v>22333</c:v>
                </c:pt>
                <c:pt idx="125">
                  <c:v>22426.5</c:v>
                </c:pt>
                <c:pt idx="126">
                  <c:v>22429</c:v>
                </c:pt>
                <c:pt idx="127">
                  <c:v>22429.5</c:v>
                </c:pt>
                <c:pt idx="128">
                  <c:v>22510.5</c:v>
                </c:pt>
                <c:pt idx="129">
                  <c:v>23196</c:v>
                </c:pt>
                <c:pt idx="130">
                  <c:v>24368</c:v>
                </c:pt>
                <c:pt idx="131">
                  <c:v>25183.5</c:v>
                </c:pt>
                <c:pt idx="132">
                  <c:v>25226</c:v>
                </c:pt>
                <c:pt idx="133">
                  <c:v>25233</c:v>
                </c:pt>
                <c:pt idx="134">
                  <c:v>26179</c:v>
                </c:pt>
                <c:pt idx="135">
                  <c:v>26205.5</c:v>
                </c:pt>
                <c:pt idx="136">
                  <c:v>26208</c:v>
                </c:pt>
                <c:pt idx="137">
                  <c:v>26269</c:v>
                </c:pt>
                <c:pt idx="138">
                  <c:v>26927</c:v>
                </c:pt>
                <c:pt idx="139">
                  <c:v>27046</c:v>
                </c:pt>
                <c:pt idx="140">
                  <c:v>27104</c:v>
                </c:pt>
                <c:pt idx="141">
                  <c:v>27134</c:v>
                </c:pt>
                <c:pt idx="142">
                  <c:v>27169</c:v>
                </c:pt>
                <c:pt idx="143">
                  <c:v>27221.5</c:v>
                </c:pt>
                <c:pt idx="144">
                  <c:v>27782</c:v>
                </c:pt>
                <c:pt idx="145">
                  <c:v>27809.5</c:v>
                </c:pt>
                <c:pt idx="146">
                  <c:v>27827</c:v>
                </c:pt>
                <c:pt idx="147">
                  <c:v>27941</c:v>
                </c:pt>
                <c:pt idx="148">
                  <c:v>27941</c:v>
                </c:pt>
                <c:pt idx="149">
                  <c:v>27941</c:v>
                </c:pt>
                <c:pt idx="150">
                  <c:v>27966.5</c:v>
                </c:pt>
                <c:pt idx="151">
                  <c:v>28084</c:v>
                </c:pt>
                <c:pt idx="152">
                  <c:v>28094</c:v>
                </c:pt>
                <c:pt idx="153">
                  <c:v>28644</c:v>
                </c:pt>
                <c:pt idx="154">
                  <c:v>28896.5</c:v>
                </c:pt>
                <c:pt idx="155">
                  <c:v>28946.5</c:v>
                </c:pt>
                <c:pt idx="156">
                  <c:v>29019</c:v>
                </c:pt>
              </c:numCache>
            </c:numRef>
          </c:xVal>
          <c:yVal>
            <c:numRef>
              <c:f>A!$O$21:$O$177</c:f>
              <c:numCache>
                <c:formatCode>General</c:formatCode>
                <c:ptCount val="157"/>
                <c:pt idx="0">
                  <c:v>-0.25963731658222555</c:v>
                </c:pt>
                <c:pt idx="1">
                  <c:v>-0.25702327952252346</c:v>
                </c:pt>
                <c:pt idx="2">
                  <c:v>-0.25486741709031852</c:v>
                </c:pt>
                <c:pt idx="3">
                  <c:v>-0.22801752214852078</c:v>
                </c:pt>
                <c:pt idx="4">
                  <c:v>-0.22801034072802706</c:v>
                </c:pt>
                <c:pt idx="5">
                  <c:v>-0.22797443362555864</c:v>
                </c:pt>
                <c:pt idx="6">
                  <c:v>-0.22792416368210283</c:v>
                </c:pt>
                <c:pt idx="7">
                  <c:v>-0.22787389373864703</c:v>
                </c:pt>
                <c:pt idx="8">
                  <c:v>-0.22786671231815331</c:v>
                </c:pt>
                <c:pt idx="9">
                  <c:v>-0.22783798663617857</c:v>
                </c:pt>
                <c:pt idx="10">
                  <c:v>-0.19146840068794901</c:v>
                </c:pt>
                <c:pt idx="11">
                  <c:v>-0.18663386841159879</c:v>
                </c:pt>
                <c:pt idx="12">
                  <c:v>-0.1675887412623403</c:v>
                </c:pt>
                <c:pt idx="13">
                  <c:v>-0.15480581278357705</c:v>
                </c:pt>
                <c:pt idx="14">
                  <c:v>-0.1516890762893168</c:v>
                </c:pt>
                <c:pt idx="15">
                  <c:v>-0.14457085229597402</c:v>
                </c:pt>
                <c:pt idx="16">
                  <c:v>-0.14161928847306857</c:v>
                </c:pt>
                <c:pt idx="17">
                  <c:v>-0.14159199907519257</c:v>
                </c:pt>
                <c:pt idx="18">
                  <c:v>-0.14159056279109383</c:v>
                </c:pt>
                <c:pt idx="19">
                  <c:v>-0.14157619995010645</c:v>
                </c:pt>
                <c:pt idx="20">
                  <c:v>-0.14156901852961276</c:v>
                </c:pt>
                <c:pt idx="21">
                  <c:v>-0.14156327339321781</c:v>
                </c:pt>
                <c:pt idx="22">
                  <c:v>-0.14136219361939456</c:v>
                </c:pt>
                <c:pt idx="23">
                  <c:v>-0.13996612547542178</c:v>
                </c:pt>
                <c:pt idx="24">
                  <c:v>-0.13936432243805078</c:v>
                </c:pt>
                <c:pt idx="25">
                  <c:v>-0.13935714101755711</c:v>
                </c:pt>
                <c:pt idx="26">
                  <c:v>-0.13926378255113916</c:v>
                </c:pt>
                <c:pt idx="27">
                  <c:v>-0.13925660113064547</c:v>
                </c:pt>
                <c:pt idx="28">
                  <c:v>-0.13914169840274648</c:v>
                </c:pt>
                <c:pt idx="29">
                  <c:v>-0.13897796201549042</c:v>
                </c:pt>
                <c:pt idx="30">
                  <c:v>-0.13897652573139169</c:v>
                </c:pt>
                <c:pt idx="31">
                  <c:v>-0.13896216289040431</c:v>
                </c:pt>
                <c:pt idx="32">
                  <c:v>-0.13874097513919872</c:v>
                </c:pt>
                <c:pt idx="33">
                  <c:v>-0.1387050680367303</c:v>
                </c:pt>
                <c:pt idx="34">
                  <c:v>-0.13869788661623661</c:v>
                </c:pt>
                <c:pt idx="35">
                  <c:v>-0.13869070519574292</c:v>
                </c:pt>
                <c:pt idx="36">
                  <c:v>-0.13683646242427289</c:v>
                </c:pt>
                <c:pt idx="37">
                  <c:v>-0.13649893566106958</c:v>
                </c:pt>
                <c:pt idx="38">
                  <c:v>-0.13645010200171251</c:v>
                </c:pt>
                <c:pt idx="39">
                  <c:v>-0.13644866571761377</c:v>
                </c:pt>
                <c:pt idx="40">
                  <c:v>-0.13546481110997863</c:v>
                </c:pt>
                <c:pt idx="41">
                  <c:v>-0.13394234996531693</c:v>
                </c:pt>
                <c:pt idx="42">
                  <c:v>-0.1339064428628485</c:v>
                </c:pt>
                <c:pt idx="43">
                  <c:v>-0.13371972593001263</c:v>
                </c:pt>
                <c:pt idx="44">
                  <c:v>-0.13362636746359469</c:v>
                </c:pt>
                <c:pt idx="45">
                  <c:v>-0.13356891609964519</c:v>
                </c:pt>
                <c:pt idx="46">
                  <c:v>-0.13188702742002364</c:v>
                </c:pt>
                <c:pt idx="47">
                  <c:v>-0.13146475989499484</c:v>
                </c:pt>
                <c:pt idx="48">
                  <c:v>-0.13133549432610847</c:v>
                </c:pt>
                <c:pt idx="49">
                  <c:v>-0.13121341017771579</c:v>
                </c:pt>
                <c:pt idx="50">
                  <c:v>-0.13118468449574106</c:v>
                </c:pt>
                <c:pt idx="51">
                  <c:v>-0.13111287029080418</c:v>
                </c:pt>
                <c:pt idx="52">
                  <c:v>-0.13109132602932311</c:v>
                </c:pt>
                <c:pt idx="53">
                  <c:v>-0.13107696318833573</c:v>
                </c:pt>
                <c:pt idx="54">
                  <c:v>-0.13106978176784206</c:v>
                </c:pt>
                <c:pt idx="55">
                  <c:v>-0.13106260034734837</c:v>
                </c:pt>
                <c:pt idx="56">
                  <c:v>-0.13096924188093043</c:v>
                </c:pt>
                <c:pt idx="57">
                  <c:v>-0.12875736436887478</c:v>
                </c:pt>
                <c:pt idx="58">
                  <c:v>-0.12858501027702626</c:v>
                </c:pt>
                <c:pt idx="59">
                  <c:v>-0.12855628459505153</c:v>
                </c:pt>
                <c:pt idx="60">
                  <c:v>-0.12829775345727878</c:v>
                </c:pt>
                <c:pt idx="61">
                  <c:v>-0.12829775345727878</c:v>
                </c:pt>
                <c:pt idx="62">
                  <c:v>-0.12815412504740503</c:v>
                </c:pt>
                <c:pt idx="63">
                  <c:v>-0.12362121243178967</c:v>
                </c:pt>
                <c:pt idx="64">
                  <c:v>-0.12361403101129598</c:v>
                </c:pt>
                <c:pt idx="65">
                  <c:v>-0.12360110445440735</c:v>
                </c:pt>
                <c:pt idx="66">
                  <c:v>-0.12356519735193891</c:v>
                </c:pt>
                <c:pt idx="67">
                  <c:v>-0.12088652750779358</c:v>
                </c:pt>
                <c:pt idx="68">
                  <c:v>-0.12087934608729989</c:v>
                </c:pt>
                <c:pt idx="69">
                  <c:v>-0.12045564227817235</c:v>
                </c:pt>
                <c:pt idx="70">
                  <c:v>-0.12029765102731123</c:v>
                </c:pt>
                <c:pt idx="71">
                  <c:v>-0.11875220933706973</c:v>
                </c:pt>
                <c:pt idx="72">
                  <c:v>-0.11874502791657604</c:v>
                </c:pt>
                <c:pt idx="73">
                  <c:v>-0.11873784649608236</c:v>
                </c:pt>
                <c:pt idx="74">
                  <c:v>-0.11615971653884866</c:v>
                </c:pt>
                <c:pt idx="75">
                  <c:v>-0.11615253511835497</c:v>
                </c:pt>
                <c:pt idx="76">
                  <c:v>-0.11614535369786128</c:v>
                </c:pt>
                <c:pt idx="77">
                  <c:v>-0.11613817227736759</c:v>
                </c:pt>
                <c:pt idx="78">
                  <c:v>-0.11599454386749385</c:v>
                </c:pt>
                <c:pt idx="79">
                  <c:v>-0.11556509492197134</c:v>
                </c:pt>
                <c:pt idx="80">
                  <c:v>-0.11553636923999661</c:v>
                </c:pt>
                <c:pt idx="81">
                  <c:v>-0.11550046213752815</c:v>
                </c:pt>
                <c:pt idx="82">
                  <c:v>-0.11537837798913547</c:v>
                </c:pt>
                <c:pt idx="83">
                  <c:v>-0.11325842265939901</c:v>
                </c:pt>
                <c:pt idx="84">
                  <c:v>-0.11296542070325657</c:v>
                </c:pt>
                <c:pt idx="85">
                  <c:v>-0.11287206223683864</c:v>
                </c:pt>
                <c:pt idx="86">
                  <c:v>-0.1126135310990659</c:v>
                </c:pt>
                <c:pt idx="87">
                  <c:v>-0.11257044257610377</c:v>
                </c:pt>
                <c:pt idx="88">
                  <c:v>-0.11244117700721741</c:v>
                </c:pt>
                <c:pt idx="89">
                  <c:v>-0.11241963274573635</c:v>
                </c:pt>
                <c:pt idx="90">
                  <c:v>-0.11029967741599989</c:v>
                </c:pt>
                <c:pt idx="91">
                  <c:v>-0.11021493665417437</c:v>
                </c:pt>
                <c:pt idx="92">
                  <c:v>-0.11011439676726274</c:v>
                </c:pt>
                <c:pt idx="93">
                  <c:v>-0.11007130824430063</c:v>
                </c:pt>
                <c:pt idx="94">
                  <c:v>-0.11007130824430063</c:v>
                </c:pt>
                <c:pt idx="95">
                  <c:v>-0.10987740989097107</c:v>
                </c:pt>
                <c:pt idx="96">
                  <c:v>-0.10757217391249747</c:v>
                </c:pt>
                <c:pt idx="97">
                  <c:v>-0.10754344823052273</c:v>
                </c:pt>
                <c:pt idx="98">
                  <c:v>-0.10745727118459847</c:v>
                </c:pt>
                <c:pt idx="99">
                  <c:v>-0.10726337283126892</c:v>
                </c:pt>
                <c:pt idx="100">
                  <c:v>-0.10721310288781311</c:v>
                </c:pt>
                <c:pt idx="101">
                  <c:v>-0.10713410726238255</c:v>
                </c:pt>
                <c:pt idx="102">
                  <c:v>-0.10497249969378269</c:v>
                </c:pt>
                <c:pt idx="103">
                  <c:v>-0.10497106340968396</c:v>
                </c:pt>
                <c:pt idx="104">
                  <c:v>-0.10482887128390896</c:v>
                </c:pt>
                <c:pt idx="105">
                  <c:v>-0.10454879588465515</c:v>
                </c:pt>
                <c:pt idx="106">
                  <c:v>-0.10223637848568787</c:v>
                </c:pt>
                <c:pt idx="107">
                  <c:v>-0.10196348450692776</c:v>
                </c:pt>
                <c:pt idx="108">
                  <c:v>-9.9694155630922598E-2</c:v>
                </c:pt>
                <c:pt idx="109">
                  <c:v>-9.6891965354285847E-2</c:v>
                </c:pt>
                <c:pt idx="110">
                  <c:v>-8.9107305539128906E-2</c:v>
                </c:pt>
                <c:pt idx="111">
                  <c:v>-8.4087492614041526E-2</c:v>
                </c:pt>
                <c:pt idx="112">
                  <c:v>-8.1042570324718149E-2</c:v>
                </c:pt>
                <c:pt idx="113">
                  <c:v>-8.1035388904224459E-2</c:v>
                </c:pt>
                <c:pt idx="114">
                  <c:v>-7.8514710310940247E-2</c:v>
                </c:pt>
                <c:pt idx="115">
                  <c:v>-7.8435714685509694E-2</c:v>
                </c:pt>
                <c:pt idx="116">
                  <c:v>-7.8421351844522313E-2</c:v>
                </c:pt>
                <c:pt idx="117">
                  <c:v>-7.6653286118976524E-2</c:v>
                </c:pt>
                <c:pt idx="118">
                  <c:v>-7.5958124615187597E-2</c:v>
                </c:pt>
                <c:pt idx="119">
                  <c:v>-7.2977835110307407E-2</c:v>
                </c:pt>
                <c:pt idx="120">
                  <c:v>-7.1568840409445972E-2</c:v>
                </c:pt>
                <c:pt idx="121">
                  <c:v>-7.1364888067425261E-2</c:v>
                </c:pt>
                <c:pt idx="122">
                  <c:v>-7.1317490692166918E-2</c:v>
                </c:pt>
                <c:pt idx="123">
                  <c:v>-7.1311745555771966E-2</c:v>
                </c:pt>
                <c:pt idx="124">
                  <c:v>-7.1311745555771966E-2</c:v>
                </c:pt>
                <c:pt idx="125">
                  <c:v>-7.1043160429308069E-2</c:v>
                </c:pt>
                <c:pt idx="126">
                  <c:v>-7.1035979008814379E-2</c:v>
                </c:pt>
                <c:pt idx="127">
                  <c:v>-7.1034542724715641E-2</c:v>
                </c:pt>
                <c:pt idx="128">
                  <c:v>-7.0801864700720182E-2</c:v>
                </c:pt>
                <c:pt idx="129">
                  <c:v>-6.8832719201351145E-2</c:v>
                </c:pt>
                <c:pt idx="130">
                  <c:v>-6.5466069273910577E-2</c:v>
                </c:pt>
                <c:pt idx="131">
                  <c:v>-6.3123489908869804E-2</c:v>
                </c:pt>
                <c:pt idx="132">
                  <c:v>-6.3001405760477122E-2</c:v>
                </c:pt>
                <c:pt idx="133">
                  <c:v>-6.2981297783094803E-2</c:v>
                </c:pt>
                <c:pt idx="134">
                  <c:v>-6.0263848268283557E-2</c:v>
                </c:pt>
                <c:pt idx="135">
                  <c:v>-6.0187725211050466E-2</c:v>
                </c:pt>
                <c:pt idx="136">
                  <c:v>-6.0180543790556776E-2</c:v>
                </c:pt>
                <c:pt idx="137">
                  <c:v>-6.0005317130510813E-2</c:v>
                </c:pt>
                <c:pt idx="138">
                  <c:v>-5.8115167256572342E-2</c:v>
                </c:pt>
                <c:pt idx="139">
                  <c:v>-5.7773331641072831E-2</c:v>
                </c:pt>
                <c:pt idx="140">
                  <c:v>-5.7606722685619283E-2</c:v>
                </c:pt>
                <c:pt idx="141">
                  <c:v>-5.7520545639695039E-2</c:v>
                </c:pt>
                <c:pt idx="142">
                  <c:v>-5.7420005752783415E-2</c:v>
                </c:pt>
                <c:pt idx="143">
                  <c:v>-5.7269195922415986E-2</c:v>
                </c:pt>
                <c:pt idx="144">
                  <c:v>-5.5659121447731302E-2</c:v>
                </c:pt>
                <c:pt idx="145">
                  <c:v>-5.5580125822300749E-2</c:v>
                </c:pt>
                <c:pt idx="146">
                  <c:v>-5.5529855878844944E-2</c:v>
                </c:pt>
                <c:pt idx="147">
                  <c:v>-5.52023831043328E-2</c:v>
                </c:pt>
                <c:pt idx="148">
                  <c:v>-5.52023831043328E-2</c:v>
                </c:pt>
                <c:pt idx="149">
                  <c:v>-5.52023831043328E-2</c:v>
                </c:pt>
                <c:pt idx="150">
                  <c:v>-5.5129132615297186E-2</c:v>
                </c:pt>
                <c:pt idx="151">
                  <c:v>-5.4791605852093889E-2</c:v>
                </c:pt>
                <c:pt idx="152">
                  <c:v>-5.4762880170119141E-2</c:v>
                </c:pt>
                <c:pt idx="153">
                  <c:v>-5.3182967661507957E-2</c:v>
                </c:pt>
                <c:pt idx="154">
                  <c:v>-5.2457644191645544E-2</c:v>
                </c:pt>
                <c:pt idx="155">
                  <c:v>-5.2314015781771805E-2</c:v>
                </c:pt>
                <c:pt idx="156">
                  <c:v>-5.2105754587454867E-2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52-4BA0-9A46-38728766C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110072"/>
        <c:axId val="1"/>
      </c:scatterChart>
      <c:valAx>
        <c:axId val="72111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446194225721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6725663716814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1100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495575221238937E-3"/>
          <c:y val="0.9088076726258274"/>
          <c:w val="0.9539830441548788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301886792452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792454894391784"/>
          <c:w val="0.90380047505938244"/>
          <c:h val="0.70283099806414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Q_Fit!$D$21:$D$254</c:f>
              <c:numCache>
                <c:formatCode>General</c:formatCode>
                <c:ptCount val="234"/>
                <c:pt idx="0">
                  <c:v>-4.3227000000000002</c:v>
                </c:pt>
                <c:pt idx="1">
                  <c:v>-4.2317</c:v>
                </c:pt>
                <c:pt idx="2">
                  <c:v>-4.15665</c:v>
                </c:pt>
                <c:pt idx="3">
                  <c:v>-3.2219500000000001</c:v>
                </c:pt>
                <c:pt idx="4">
                  <c:v>-3.2216999999999998</c:v>
                </c:pt>
                <c:pt idx="5">
                  <c:v>-3.22045</c:v>
                </c:pt>
                <c:pt idx="6">
                  <c:v>-3.2187000000000001</c:v>
                </c:pt>
                <c:pt idx="7">
                  <c:v>-3.2169500000000002</c:v>
                </c:pt>
                <c:pt idx="8">
                  <c:v>-3.2166999999999999</c:v>
                </c:pt>
                <c:pt idx="9">
                  <c:v>-3.2157</c:v>
                </c:pt>
                <c:pt idx="10">
                  <c:v>-1.9496</c:v>
                </c:pt>
                <c:pt idx="11">
                  <c:v>-1.9496</c:v>
                </c:pt>
                <c:pt idx="12">
                  <c:v>-1.7838000000000001</c:v>
                </c:pt>
                <c:pt idx="13">
                  <c:v>-1.7813000000000001</c:v>
                </c:pt>
                <c:pt idx="14">
                  <c:v>-1.1183000000000001</c:v>
                </c:pt>
                <c:pt idx="15">
                  <c:v>-0.67330000000000001</c:v>
                </c:pt>
                <c:pt idx="16">
                  <c:v>-0.56479999999999997</c:v>
                </c:pt>
                <c:pt idx="17">
                  <c:v>-0.317</c:v>
                </c:pt>
                <c:pt idx="18">
                  <c:v>-0.21425</c:v>
                </c:pt>
                <c:pt idx="19">
                  <c:v>-0.21329999999999999</c:v>
                </c:pt>
                <c:pt idx="20">
                  <c:v>-0.21325</c:v>
                </c:pt>
                <c:pt idx="21">
                  <c:v>-0.21274999999999999</c:v>
                </c:pt>
                <c:pt idx="22">
                  <c:v>-0.21249999999999999</c:v>
                </c:pt>
                <c:pt idx="23">
                  <c:v>-0.21229999999999999</c:v>
                </c:pt>
                <c:pt idx="24">
                  <c:v>-0.20530000000000001</c:v>
                </c:pt>
                <c:pt idx="25">
                  <c:v>-0.15670000000000001</c:v>
                </c:pt>
                <c:pt idx="26">
                  <c:v>-0.13575000000000001</c:v>
                </c:pt>
                <c:pt idx="27">
                  <c:v>-0.13550000000000001</c:v>
                </c:pt>
                <c:pt idx="28">
                  <c:v>-0.13225000000000001</c:v>
                </c:pt>
                <c:pt idx="29">
                  <c:v>-0.13200000000000001</c:v>
                </c:pt>
                <c:pt idx="30">
                  <c:v>-0.128</c:v>
                </c:pt>
                <c:pt idx="31">
                  <c:v>-0.12230000000000001</c:v>
                </c:pt>
                <c:pt idx="32">
                  <c:v>-0.12225</c:v>
                </c:pt>
                <c:pt idx="33">
                  <c:v>-0.12175</c:v>
                </c:pt>
                <c:pt idx="34">
                  <c:v>-0.11405</c:v>
                </c:pt>
                <c:pt idx="35">
                  <c:v>-0.1128</c:v>
                </c:pt>
                <c:pt idx="36">
                  <c:v>-0.11255</c:v>
                </c:pt>
                <c:pt idx="37">
                  <c:v>-0.1123</c:v>
                </c:pt>
                <c:pt idx="38">
                  <c:v>-4.7750000000000001E-2</c:v>
                </c:pt>
                <c:pt idx="39">
                  <c:v>-3.5999999999999997E-2</c:v>
                </c:pt>
                <c:pt idx="40">
                  <c:v>-3.4299999999999997E-2</c:v>
                </c:pt>
                <c:pt idx="41">
                  <c:v>-3.4250000000000003E-2</c:v>
                </c:pt>
                <c:pt idx="42">
                  <c:v>0</c:v>
                </c:pt>
                <c:pt idx="43">
                  <c:v>5.2999999999999999E-2</c:v>
                </c:pt>
                <c:pt idx="44">
                  <c:v>5.425E-2</c:v>
                </c:pt>
                <c:pt idx="45">
                  <c:v>6.0749999999999998E-2</c:v>
                </c:pt>
                <c:pt idx="46">
                  <c:v>6.4000000000000001E-2</c:v>
                </c:pt>
                <c:pt idx="47">
                  <c:v>6.6000000000000003E-2</c:v>
                </c:pt>
                <c:pt idx="48">
                  <c:v>0.12454999999999999</c:v>
                </c:pt>
                <c:pt idx="49">
                  <c:v>0.13925000000000001</c:v>
                </c:pt>
                <c:pt idx="50">
                  <c:v>0.14374999999999999</c:v>
                </c:pt>
                <c:pt idx="51">
                  <c:v>0.14799999999999999</c:v>
                </c:pt>
                <c:pt idx="52">
                  <c:v>0.14899999999999999</c:v>
                </c:pt>
                <c:pt idx="53">
                  <c:v>0.1515</c:v>
                </c:pt>
                <c:pt idx="54">
                  <c:v>0.15225</c:v>
                </c:pt>
                <c:pt idx="55">
                  <c:v>0.15275</c:v>
                </c:pt>
                <c:pt idx="56">
                  <c:v>0.153</c:v>
                </c:pt>
                <c:pt idx="57">
                  <c:v>0.15325</c:v>
                </c:pt>
                <c:pt idx="58">
                  <c:v>0.1565</c:v>
                </c:pt>
                <c:pt idx="59">
                  <c:v>0.23350000000000001</c:v>
                </c:pt>
                <c:pt idx="60">
                  <c:v>0.23949999999999999</c:v>
                </c:pt>
                <c:pt idx="61">
                  <c:v>0.24049999999999999</c:v>
                </c:pt>
                <c:pt idx="62">
                  <c:v>0.2495</c:v>
                </c:pt>
                <c:pt idx="63">
                  <c:v>0.2495</c:v>
                </c:pt>
                <c:pt idx="64">
                  <c:v>0.2545</c:v>
                </c:pt>
                <c:pt idx="65">
                  <c:v>0.4123</c:v>
                </c:pt>
                <c:pt idx="66">
                  <c:v>0.41254999999999997</c:v>
                </c:pt>
                <c:pt idx="67">
                  <c:v>0.41299999999999998</c:v>
                </c:pt>
                <c:pt idx="68">
                  <c:v>0.41425000000000001</c:v>
                </c:pt>
                <c:pt idx="69">
                  <c:v>0.50749999999999995</c:v>
                </c:pt>
                <c:pt idx="70">
                  <c:v>0.50775000000000003</c:v>
                </c:pt>
                <c:pt idx="71">
                  <c:v>0.52249999999999996</c:v>
                </c:pt>
                <c:pt idx="72">
                  <c:v>0.52800000000000002</c:v>
                </c:pt>
                <c:pt idx="73">
                  <c:v>0.58179999999999998</c:v>
                </c:pt>
                <c:pt idx="74">
                  <c:v>0.58204999999999996</c:v>
                </c:pt>
                <c:pt idx="75">
                  <c:v>0.58230000000000004</c:v>
                </c:pt>
                <c:pt idx="76">
                  <c:v>0.67205000000000004</c:v>
                </c:pt>
                <c:pt idx="77">
                  <c:v>0.67230000000000001</c:v>
                </c:pt>
                <c:pt idx="78">
                  <c:v>0.67254999999999998</c:v>
                </c:pt>
                <c:pt idx="79">
                  <c:v>0.67279999999999995</c:v>
                </c:pt>
                <c:pt idx="80">
                  <c:v>0.67779999999999996</c:v>
                </c:pt>
                <c:pt idx="81">
                  <c:v>0.69274999999999998</c:v>
                </c:pt>
                <c:pt idx="82">
                  <c:v>0.69374999999999998</c:v>
                </c:pt>
                <c:pt idx="83">
                  <c:v>0.69499999999999995</c:v>
                </c:pt>
                <c:pt idx="84">
                  <c:v>0.69925000000000004</c:v>
                </c:pt>
                <c:pt idx="85">
                  <c:v>0.77305000000000001</c:v>
                </c:pt>
                <c:pt idx="86">
                  <c:v>0.78325</c:v>
                </c:pt>
                <c:pt idx="87">
                  <c:v>0.78649999999999998</c:v>
                </c:pt>
                <c:pt idx="88">
                  <c:v>0.79549999999999998</c:v>
                </c:pt>
                <c:pt idx="89">
                  <c:v>0.79700000000000004</c:v>
                </c:pt>
                <c:pt idx="90">
                  <c:v>0.80149999999999999</c:v>
                </c:pt>
                <c:pt idx="91">
                  <c:v>0.80225000000000002</c:v>
                </c:pt>
                <c:pt idx="92">
                  <c:v>0.87605</c:v>
                </c:pt>
                <c:pt idx="93">
                  <c:v>0.879</c:v>
                </c:pt>
                <c:pt idx="94">
                  <c:v>0.88249999999999995</c:v>
                </c:pt>
                <c:pt idx="95">
                  <c:v>0.88400000000000001</c:v>
                </c:pt>
                <c:pt idx="96">
                  <c:v>0.89075000000000004</c:v>
                </c:pt>
                <c:pt idx="97">
                  <c:v>0.97099999999999997</c:v>
                </c:pt>
                <c:pt idx="98">
                  <c:v>0.97199999999999998</c:v>
                </c:pt>
                <c:pt idx="99">
                  <c:v>0.97499999999999998</c:v>
                </c:pt>
                <c:pt idx="100">
                  <c:v>0.98175000000000001</c:v>
                </c:pt>
                <c:pt idx="101">
                  <c:v>0.98350000000000004</c:v>
                </c:pt>
                <c:pt idx="102">
                  <c:v>0.98624999999999996</c:v>
                </c:pt>
                <c:pt idx="103">
                  <c:v>1.0615000000000001</c:v>
                </c:pt>
                <c:pt idx="104">
                  <c:v>1.06155</c:v>
                </c:pt>
                <c:pt idx="105">
                  <c:v>1.0665</c:v>
                </c:pt>
                <c:pt idx="106">
                  <c:v>1.0762499999999999</c:v>
                </c:pt>
                <c:pt idx="107">
                  <c:v>1.1567499999999999</c:v>
                </c:pt>
                <c:pt idx="108">
                  <c:v>1.16625</c:v>
                </c:pt>
                <c:pt idx="109">
                  <c:v>1.24525</c:v>
                </c:pt>
                <c:pt idx="110">
                  <c:v>1.3428</c:v>
                </c:pt>
                <c:pt idx="111">
                  <c:v>1.6137999999999999</c:v>
                </c:pt>
                <c:pt idx="112">
                  <c:v>1.7885500000000001</c:v>
                </c:pt>
                <c:pt idx="113">
                  <c:v>1.7927</c:v>
                </c:pt>
                <c:pt idx="114">
                  <c:v>1.7927</c:v>
                </c:pt>
                <c:pt idx="115">
                  <c:v>1.79295</c:v>
                </c:pt>
                <c:pt idx="116">
                  <c:v>1.79295</c:v>
                </c:pt>
                <c:pt idx="117">
                  <c:v>1.8573999999999999</c:v>
                </c:pt>
                <c:pt idx="118">
                  <c:v>1.8826000000000001</c:v>
                </c:pt>
                <c:pt idx="119">
                  <c:v>1.89455</c:v>
                </c:pt>
                <c:pt idx="120">
                  <c:v>1.8948</c:v>
                </c:pt>
                <c:pt idx="121">
                  <c:v>1.9775</c:v>
                </c:pt>
                <c:pt idx="122">
                  <c:v>1.98255</c:v>
                </c:pt>
                <c:pt idx="123">
                  <c:v>1.9853000000000001</c:v>
                </c:pt>
                <c:pt idx="124">
                  <c:v>1.9858</c:v>
                </c:pt>
                <c:pt idx="125">
                  <c:v>2.0473499999999998</c:v>
                </c:pt>
                <c:pt idx="126">
                  <c:v>2.04915</c:v>
                </c:pt>
                <c:pt idx="127">
                  <c:v>2.0514999999999999</c:v>
                </c:pt>
                <c:pt idx="128">
                  <c:v>2.0535000000000001</c:v>
                </c:pt>
                <c:pt idx="129">
                  <c:v>2.0668500000000001</c:v>
                </c:pt>
                <c:pt idx="130">
                  <c:v>2.0688499999999999</c:v>
                </c:pt>
                <c:pt idx="131">
                  <c:v>2.0715499999999998</c:v>
                </c:pt>
                <c:pt idx="132">
                  <c:v>2.0727000000000002</c:v>
                </c:pt>
                <c:pt idx="133">
                  <c:v>2.13795</c:v>
                </c:pt>
                <c:pt idx="134">
                  <c:v>2.1545000000000001</c:v>
                </c:pt>
                <c:pt idx="135">
                  <c:v>2.1753</c:v>
                </c:pt>
                <c:pt idx="136">
                  <c:v>2.2243499999999998</c:v>
                </c:pt>
                <c:pt idx="137">
                  <c:v>2.2314500000000002</c:v>
                </c:pt>
                <c:pt idx="138">
                  <c:v>2.2330999999999999</c:v>
                </c:pt>
                <c:pt idx="139">
                  <c:v>2.2332999999999998</c:v>
                </c:pt>
                <c:pt idx="140">
                  <c:v>2.2354500000000002</c:v>
                </c:pt>
                <c:pt idx="141">
                  <c:v>2.2410000000000001</c:v>
                </c:pt>
                <c:pt idx="142">
                  <c:v>2.2426499999999998</c:v>
                </c:pt>
                <c:pt idx="143">
                  <c:v>2.24275</c:v>
                </c:pt>
                <c:pt idx="144">
                  <c:v>2.2429000000000001</c:v>
                </c:pt>
                <c:pt idx="145">
                  <c:v>2.24295</c:v>
                </c:pt>
                <c:pt idx="146">
                  <c:v>2.2442500000000001</c:v>
                </c:pt>
                <c:pt idx="147">
                  <c:v>2.2447499999999998</c:v>
                </c:pt>
                <c:pt idx="148">
                  <c:v>2.2510500000000002</c:v>
                </c:pt>
                <c:pt idx="149">
                  <c:v>2.3195999999999999</c:v>
                </c:pt>
                <c:pt idx="150">
                  <c:v>2.3268</c:v>
                </c:pt>
                <c:pt idx="151">
                  <c:v>2.3349000000000002</c:v>
                </c:pt>
                <c:pt idx="152">
                  <c:v>2.3393999999999999</c:v>
                </c:pt>
                <c:pt idx="153">
                  <c:v>2.42225</c:v>
                </c:pt>
                <c:pt idx="154">
                  <c:v>2.4304000000000001</c:v>
                </c:pt>
                <c:pt idx="155">
                  <c:v>2.4367999999999999</c:v>
                </c:pt>
                <c:pt idx="156">
                  <c:v>2.5060500000000001</c:v>
                </c:pt>
                <c:pt idx="157">
                  <c:v>2.5162499999999999</c:v>
                </c:pt>
                <c:pt idx="158">
                  <c:v>2.51735</c:v>
                </c:pt>
                <c:pt idx="159">
                  <c:v>2.5175999999999998</c:v>
                </c:pt>
                <c:pt idx="160">
                  <c:v>2.5183499999999999</c:v>
                </c:pt>
                <c:pt idx="161">
                  <c:v>2.5183499999999999</c:v>
                </c:pt>
                <c:pt idx="162">
                  <c:v>2.51885</c:v>
                </c:pt>
                <c:pt idx="163">
                  <c:v>2.51885</c:v>
                </c:pt>
                <c:pt idx="164">
                  <c:v>2.5196000000000001</c:v>
                </c:pt>
                <c:pt idx="165">
                  <c:v>2.5196000000000001</c:v>
                </c:pt>
                <c:pt idx="166">
                  <c:v>2.5198999999999998</c:v>
                </c:pt>
                <c:pt idx="167">
                  <c:v>2.52135</c:v>
                </c:pt>
                <c:pt idx="168">
                  <c:v>2.52135</c:v>
                </c:pt>
                <c:pt idx="169">
                  <c:v>2.5226000000000002</c:v>
                </c:pt>
                <c:pt idx="170">
                  <c:v>2.5226000000000002</c:v>
                </c:pt>
                <c:pt idx="171">
                  <c:v>2.5230999999999999</c:v>
                </c:pt>
                <c:pt idx="172">
                  <c:v>2.5232999999999999</c:v>
                </c:pt>
                <c:pt idx="173">
                  <c:v>2.5261</c:v>
                </c:pt>
                <c:pt idx="174">
                  <c:v>2.5278499999999999</c:v>
                </c:pt>
                <c:pt idx="175">
                  <c:v>2.5354000000000001</c:v>
                </c:pt>
                <c:pt idx="176">
                  <c:v>2.5379</c:v>
                </c:pt>
                <c:pt idx="177">
                  <c:v>2.5384000000000002</c:v>
                </c:pt>
                <c:pt idx="178">
                  <c:v>2.5388999999999999</c:v>
                </c:pt>
                <c:pt idx="179">
                  <c:v>2.6179000000000001</c:v>
                </c:pt>
                <c:pt idx="180">
                  <c:v>2.6197499999999998</c:v>
                </c:pt>
                <c:pt idx="181">
                  <c:v>2.6205500000000002</c:v>
                </c:pt>
                <c:pt idx="182">
                  <c:v>2.6208</c:v>
                </c:pt>
                <c:pt idx="183">
                  <c:v>2.6258499999999998</c:v>
                </c:pt>
                <c:pt idx="184">
                  <c:v>2.6269</c:v>
                </c:pt>
                <c:pt idx="185">
                  <c:v>2.6278000000000001</c:v>
                </c:pt>
                <c:pt idx="186">
                  <c:v>2.6278000000000001</c:v>
                </c:pt>
                <c:pt idx="187">
                  <c:v>2.6926999999999999</c:v>
                </c:pt>
                <c:pt idx="188">
                  <c:v>2.6977500000000001</c:v>
                </c:pt>
                <c:pt idx="189">
                  <c:v>2.698</c:v>
                </c:pt>
                <c:pt idx="190">
                  <c:v>2.7004999999999999</c:v>
                </c:pt>
                <c:pt idx="191">
                  <c:v>2.7046000000000001</c:v>
                </c:pt>
                <c:pt idx="192">
                  <c:v>2.7103999999999999</c:v>
                </c:pt>
                <c:pt idx="193">
                  <c:v>2.7134</c:v>
                </c:pt>
                <c:pt idx="194">
                  <c:v>2.7168999999999999</c:v>
                </c:pt>
                <c:pt idx="195">
                  <c:v>2.7221500000000001</c:v>
                </c:pt>
                <c:pt idx="196">
                  <c:v>2.7782</c:v>
                </c:pt>
                <c:pt idx="197">
                  <c:v>2.7809499999999998</c:v>
                </c:pt>
                <c:pt idx="198">
                  <c:v>2.7827000000000002</c:v>
                </c:pt>
                <c:pt idx="199">
                  <c:v>2.7940999999999998</c:v>
                </c:pt>
                <c:pt idx="200">
                  <c:v>2.7940999999999998</c:v>
                </c:pt>
                <c:pt idx="201">
                  <c:v>2.7940999999999998</c:v>
                </c:pt>
                <c:pt idx="202">
                  <c:v>2.7940999999999998</c:v>
                </c:pt>
                <c:pt idx="203">
                  <c:v>2.7940999999999998</c:v>
                </c:pt>
                <c:pt idx="204">
                  <c:v>2.7940999999999998</c:v>
                </c:pt>
                <c:pt idx="205">
                  <c:v>2.7940999999999998</c:v>
                </c:pt>
                <c:pt idx="206">
                  <c:v>2.7940999999999998</c:v>
                </c:pt>
                <c:pt idx="207">
                  <c:v>2.7966500000000001</c:v>
                </c:pt>
                <c:pt idx="208">
                  <c:v>2.7992499999999998</c:v>
                </c:pt>
                <c:pt idx="209">
                  <c:v>2.79975</c:v>
                </c:pt>
                <c:pt idx="210">
                  <c:v>2.8083999999999998</c:v>
                </c:pt>
                <c:pt idx="211">
                  <c:v>2.8094000000000001</c:v>
                </c:pt>
                <c:pt idx="212">
                  <c:v>2.8643999999999998</c:v>
                </c:pt>
                <c:pt idx="213">
                  <c:v>2.8817499999999998</c:v>
                </c:pt>
                <c:pt idx="214">
                  <c:v>2.8896500000000001</c:v>
                </c:pt>
                <c:pt idx="215">
                  <c:v>2.8946499999999999</c:v>
                </c:pt>
                <c:pt idx="216">
                  <c:v>2.8986499999999999</c:v>
                </c:pt>
                <c:pt idx="217">
                  <c:v>2.9018999999999999</c:v>
                </c:pt>
                <c:pt idx="218">
                  <c:v>2.96055</c:v>
                </c:pt>
                <c:pt idx="219">
                  <c:v>2.9769999999999999</c:v>
                </c:pt>
                <c:pt idx="220">
                  <c:v>2.9784000000000002</c:v>
                </c:pt>
                <c:pt idx="221">
                  <c:v>2.9790000000000001</c:v>
                </c:pt>
                <c:pt idx="222">
                  <c:v>2.9809000000000001</c:v>
                </c:pt>
                <c:pt idx="223">
                  <c:v>2.9833500000000002</c:v>
                </c:pt>
                <c:pt idx="224">
                  <c:v>2.9833500000000002</c:v>
                </c:pt>
                <c:pt idx="225">
                  <c:v>2.9846499999999998</c:v>
                </c:pt>
                <c:pt idx="226">
                  <c:v>3.0449000000000002</c:v>
                </c:pt>
                <c:pt idx="227">
                  <c:v>3.0692499999999998</c:v>
                </c:pt>
                <c:pt idx="228">
                  <c:v>3.0692499999999998</c:v>
                </c:pt>
                <c:pt idx="229">
                  <c:v>3.0695000000000001</c:v>
                </c:pt>
                <c:pt idx="230">
                  <c:v>3.0791499999999998</c:v>
                </c:pt>
                <c:pt idx="231">
                  <c:v>3.0791499999999998</c:v>
                </c:pt>
                <c:pt idx="232">
                  <c:v>3.0829</c:v>
                </c:pt>
                <c:pt idx="233">
                  <c:v>3.1470500000000001</c:v>
                </c:pt>
              </c:numCache>
            </c:numRef>
          </c:xVal>
          <c:yVal>
            <c:numRef>
              <c:f>Q_Fit!$E$21:$E$254</c:f>
              <c:numCache>
                <c:formatCode>General</c:formatCode>
                <c:ptCount val="234"/>
                <c:pt idx="0">
                  <c:v>0.10798106565872957</c:v>
                </c:pt>
                <c:pt idx="1">
                  <c:v>0.12945619528112307</c:v>
                </c:pt>
                <c:pt idx="2">
                  <c:v>0.10549125633287564</c:v>
                </c:pt>
                <c:pt idx="3">
                  <c:v>7.1191154991862904E-2</c:v>
                </c:pt>
                <c:pt idx="4">
                  <c:v>5.1230342767431436E-2</c:v>
                </c:pt>
                <c:pt idx="5">
                  <c:v>5.1426323093305817E-2</c:v>
                </c:pt>
                <c:pt idx="6">
                  <c:v>6.1700811436185214E-2</c:v>
                </c:pt>
                <c:pt idx="7">
                  <c:v>7.1975434740181379E-2</c:v>
                </c:pt>
                <c:pt idx="8">
                  <c:v>7.2014677639926916E-2</c:v>
                </c:pt>
                <c:pt idx="9">
                  <c:v>8.2171676698502838E-2</c:v>
                </c:pt>
                <c:pt idx="10">
                  <c:v>1.9204811612267586E-2</c:v>
                </c:pt>
                <c:pt idx="11">
                  <c:v>1.9204811612267586E-2</c:v>
                </c:pt>
                <c:pt idx="12">
                  <c:v>4.9744350647390592E-2</c:v>
                </c:pt>
                <c:pt idx="13">
                  <c:v>5.0103245137132796E-2</c:v>
                </c:pt>
                <c:pt idx="14">
                  <c:v>1.2236984174353694E-2</c:v>
                </c:pt>
                <c:pt idx="15">
                  <c:v>-1.139626009204079E-2</c:v>
                </c:pt>
                <c:pt idx="16">
                  <c:v>-1.0831168377140571E-2</c:v>
                </c:pt>
                <c:pt idx="17">
                  <c:v>-2.1438670102241576E-2</c:v>
                </c:pt>
                <c:pt idx="18">
                  <c:v>-1.2986294292124919E-2</c:v>
                </c:pt>
                <c:pt idx="19">
                  <c:v>-7.8882719721971532E-3</c:v>
                </c:pt>
                <c:pt idx="20">
                  <c:v>-8.8831121332287009E-3</c:v>
                </c:pt>
                <c:pt idx="21">
                  <c:v>-3.4831509565595484E-2</c:v>
                </c:pt>
                <c:pt idx="22">
                  <c:v>-2.4805705399650178E-2</c:v>
                </c:pt>
                <c:pt idx="23">
                  <c:v>-1.878506068509464E-2</c:v>
                </c:pt>
                <c:pt idx="24">
                  <c:v>-9.0617171593262106E-3</c:v>
                </c:pt>
                <c:pt idx="25">
                  <c:v>-1.3996110225554859E-2</c:v>
                </c:pt>
                <c:pt idx="26">
                  <c:v>-7.7877039805746145E-3</c:v>
                </c:pt>
                <c:pt idx="27">
                  <c:v>-2.3761256345710774E-2</c:v>
                </c:pt>
                <c:pt idx="28">
                  <c:v>7.5827684123717116E-3</c:v>
                </c:pt>
                <c:pt idx="29">
                  <c:v>-4.3907522980699866E-3</c:v>
                </c:pt>
                <c:pt idx="30">
                  <c:v>-1.2966774307124229E-2</c:v>
                </c:pt>
                <c:pt idx="31">
                  <c:v>-1.836159360372995E-2</c:v>
                </c:pt>
                <c:pt idx="32">
                  <c:v>-1.8356279700327986E-2</c:v>
                </c:pt>
                <c:pt idx="33">
                  <c:v>-8.3031356550969868E-3</c:v>
                </c:pt>
                <c:pt idx="34">
                  <c:v>-4.4835449387244618E-3</c:v>
                </c:pt>
                <c:pt idx="35">
                  <c:v>-3.3502856093053403E-3</c:v>
                </c:pt>
                <c:pt idx="36">
                  <c:v>-9.3236267048669372E-3</c:v>
                </c:pt>
                <c:pt idx="37">
                  <c:v>-1.2296965447463452E-2</c:v>
                </c:pt>
                <c:pt idx="38">
                  <c:v>-2.5331577017112156E-2</c:v>
                </c:pt>
                <c:pt idx="39">
                  <c:v>-3.2045512677704363E-2</c:v>
                </c:pt>
                <c:pt idx="40">
                  <c:v>-2.2858963022313921E-2</c:v>
                </c:pt>
                <c:pt idx="41">
                  <c:v>-3.0853474418184371E-2</c:v>
                </c:pt>
                <c:pt idx="42">
                  <c:v>-1.8768529395582878E-2</c:v>
                </c:pt>
                <c:pt idx="43">
                  <c:v>-3.0108509072851255E-2</c:v>
                </c:pt>
                <c:pt idx="44">
                  <c:v>-3.3966380062169038E-2</c:v>
                </c:pt>
                <c:pt idx="45">
                  <c:v>-2.2226123407004628E-2</c:v>
                </c:pt>
                <c:pt idx="46">
                  <c:v>-2.1855246445875665E-2</c:v>
                </c:pt>
                <c:pt idx="47">
                  <c:v>-3.6626765429457322E-2</c:v>
                </c:pt>
                <c:pt idx="48">
                  <c:v>-2.0852203078473155E-2</c:v>
                </c:pt>
                <c:pt idx="49">
                  <c:v>-1.5124699458443813E-2</c:v>
                </c:pt>
                <c:pt idx="50">
                  <c:v>-1.2593689653807239E-2</c:v>
                </c:pt>
                <c:pt idx="51">
                  <c:v>-2.709123562970351E-2</c:v>
                </c:pt>
                <c:pt idx="52">
                  <c:v>-3.6972877450952062E-2</c:v>
                </c:pt>
                <c:pt idx="53">
                  <c:v>-1.2676758783378188E-2</c:v>
                </c:pt>
                <c:pt idx="54">
                  <c:v>-1.0587860927240379E-2</c:v>
                </c:pt>
                <c:pt idx="55">
                  <c:v>-1.652857971484643E-2</c:v>
                </c:pt>
                <c:pt idx="56">
                  <c:v>-2.3498934311181056E-2</c:v>
                </c:pt>
                <c:pt idx="57">
                  <c:v>-2.7469285713354892E-2</c:v>
                </c:pt>
                <c:pt idx="58">
                  <c:v>-1.3083562733840415E-2</c:v>
                </c:pt>
                <c:pt idx="59">
                  <c:v>-1.1783906485925057E-2</c:v>
                </c:pt>
                <c:pt idx="60">
                  <c:v>-2.2046060877556242E-2</c:v>
                </c:pt>
                <c:pt idx="61">
                  <c:v>-2.6922898331147194E-2</c:v>
                </c:pt>
                <c:pt idx="62">
                  <c:v>-3.2812008513951219E-2</c:v>
                </c:pt>
                <c:pt idx="63">
                  <c:v>-2.0812008511506497E-2</c:v>
                </c:pt>
                <c:pt idx="64">
                  <c:v>-2.3192955594230714E-2</c:v>
                </c:pt>
                <c:pt idx="65">
                  <c:v>-2.8947186713441705E-2</c:v>
                </c:pt>
                <c:pt idx="66">
                  <c:v>-2.8914007408243292E-2</c:v>
                </c:pt>
                <c:pt idx="67">
                  <c:v>-2.8854275787087949E-2</c:v>
                </c:pt>
                <c:pt idx="68">
                  <c:v>-1.4688294770170106E-2</c:v>
                </c:pt>
                <c:pt idx="69">
                  <c:v>-3.7657944008282915E-2</c:v>
                </c:pt>
                <c:pt idx="70">
                  <c:v>-3.0223425436088702E-2</c:v>
                </c:pt>
                <c:pt idx="71">
                  <c:v>-3.3980638774890742E-2</c:v>
                </c:pt>
                <c:pt idx="72">
                  <c:v>-3.9215809278698402E-2</c:v>
                </c:pt>
                <c:pt idx="73">
                  <c:v>-3.0645750885843665E-2</c:v>
                </c:pt>
                <c:pt idx="74">
                  <c:v>-2.8610200721256668E-2</c:v>
                </c:pt>
                <c:pt idx="75">
                  <c:v>-2.6574647123170547E-2</c:v>
                </c:pt>
                <c:pt idx="76">
                  <c:v>-4.0691735228183881E-2</c:v>
                </c:pt>
                <c:pt idx="77">
                  <c:v>-3.1954969130774551E-2</c:v>
                </c:pt>
                <c:pt idx="78">
                  <c:v>-3.2018199737529549E-2</c:v>
                </c:pt>
                <c:pt idx="79">
                  <c:v>-3.1781427053261209E-2</c:v>
                </c:pt>
                <c:pt idx="80">
                  <c:v>-3.3345282994631291E-2</c:v>
                </c:pt>
                <c:pt idx="81">
                  <c:v>-2.4536399319863508E-2</c:v>
                </c:pt>
                <c:pt idx="82">
                  <c:v>-2.0388231878277294E-2</c:v>
                </c:pt>
                <c:pt idx="83">
                  <c:v>-3.2202949480151587E-2</c:v>
                </c:pt>
                <c:pt idx="84">
                  <c:v>-1.6572382724035321E-2</c:v>
                </c:pt>
                <c:pt idx="85">
                  <c:v>-2.4476036531958369E-2</c:v>
                </c:pt>
                <c:pt idx="86">
                  <c:v>-2.7921056173938381E-2</c:v>
                </c:pt>
                <c:pt idx="87">
                  <c:v>-3.4245344004672496E-3</c:v>
                </c:pt>
                <c:pt idx="88">
                  <c:v>-2.5046889882139423E-2</c:v>
                </c:pt>
                <c:pt idx="89">
                  <c:v>-1.9816903918363247E-2</c:v>
                </c:pt>
                <c:pt idx="90">
                  <c:v>-3.2126300158911637E-2</c:v>
                </c:pt>
                <c:pt idx="91">
                  <c:v>-4.501110554461267E-2</c:v>
                </c:pt>
                <c:pt idx="92">
                  <c:v>-3.7548118221586976E-2</c:v>
                </c:pt>
                <c:pt idx="93">
                  <c:v>-4.2084795749837339E-2</c:v>
                </c:pt>
                <c:pt idx="94">
                  <c:v>-2.6534597120854875E-2</c:v>
                </c:pt>
                <c:pt idx="95">
                  <c:v>-3.2298634132915616E-2</c:v>
                </c:pt>
                <c:pt idx="96">
                  <c:v>-4.1235592073002245E-2</c:v>
                </c:pt>
                <c:pt idx="97">
                  <c:v>-8.4515825236497304E-3</c:v>
                </c:pt>
                <c:pt idx="98">
                  <c:v>-3.9290656493767041E-2</c:v>
                </c:pt>
                <c:pt idx="99">
                  <c:v>-2.080764898778693E-2</c:v>
                </c:pt>
                <c:pt idx="100">
                  <c:v>-2.8719631387458085E-2</c:v>
                </c:pt>
                <c:pt idx="101">
                  <c:v>-2.9437271885644319E-2</c:v>
                </c:pt>
                <c:pt idx="102">
                  <c:v>-1.899333195383586E-2</c:v>
                </c:pt>
                <c:pt idx="103">
                  <c:v>-2.1740574262114051E-2</c:v>
                </c:pt>
                <c:pt idx="104">
                  <c:v>-2.5732368903556901E-2</c:v>
                </c:pt>
                <c:pt idx="105">
                  <c:v>-3.891964070044493E-2</c:v>
                </c:pt>
                <c:pt idx="106">
                  <c:v>-2.3316534950759825E-2</c:v>
                </c:pt>
                <c:pt idx="107">
                  <c:v>-1.8973612214798471E-2</c:v>
                </c:pt>
                <c:pt idx="108">
                  <c:v>-2.2387450388651413E-2</c:v>
                </c:pt>
                <c:pt idx="109">
                  <c:v>-2.0118255193865418E-2</c:v>
                </c:pt>
                <c:pt idx="110">
                  <c:v>-1.6581988415995862E-2</c:v>
                </c:pt>
                <c:pt idx="111">
                  <c:v>-4.1395786795173806E-2</c:v>
                </c:pt>
                <c:pt idx="112">
                  <c:v>-4.2423012438399521E-2</c:v>
                </c:pt>
                <c:pt idx="113">
                  <c:v>-3.9833971594180562E-2</c:v>
                </c:pt>
                <c:pt idx="114">
                  <c:v>-3.9333971599535666E-2</c:v>
                </c:pt>
                <c:pt idx="115">
                  <c:v>-4.2292478291374655E-2</c:v>
                </c:pt>
                <c:pt idx="116">
                  <c:v>-4.1892478294203547E-2</c:v>
                </c:pt>
                <c:pt idx="117">
                  <c:v>-4.3656576318849311E-2</c:v>
                </c:pt>
                <c:pt idx="118">
                  <c:v>-4.1533479707313976E-2</c:v>
                </c:pt>
                <c:pt idx="119">
                  <c:v>-5.0385799038659099E-2</c:v>
                </c:pt>
                <c:pt idx="120">
                  <c:v>-3.4545105538409962E-2</c:v>
                </c:pt>
                <c:pt idx="121">
                  <c:v>-4.3210005146430988E-2</c:v>
                </c:pt>
                <c:pt idx="122">
                  <c:v>-4.4404285529898155E-2</c:v>
                </c:pt>
                <c:pt idx="123">
                  <c:v>-4.1265962521209579E-2</c:v>
                </c:pt>
                <c:pt idx="124">
                  <c:v>-4.3886300546695151E-2</c:v>
                </c:pt>
                <c:pt idx="125">
                  <c:v>-4.4960119240421301E-2</c:v>
                </c:pt>
                <c:pt idx="126">
                  <c:v>-4.5278145274750312E-2</c:v>
                </c:pt>
                <c:pt idx="127">
                  <c:v>-4.2510229148868275E-2</c:v>
                </c:pt>
                <c:pt idx="128">
                  <c:v>-4.2397302702748427E-2</c:v>
                </c:pt>
                <c:pt idx="129">
                  <c:v>-4.4513112067956342E-2</c:v>
                </c:pt>
                <c:pt idx="130">
                  <c:v>-4.4601566547377874E-2</c:v>
                </c:pt>
                <c:pt idx="131">
                  <c:v>-4.3481268424380735E-2</c:v>
                </c:pt>
                <c:pt idx="132">
                  <c:v>-4.2202353373429993E-2</c:v>
                </c:pt>
                <c:pt idx="133">
                  <c:v>-4.4351980064970563E-2</c:v>
                </c:pt>
                <c:pt idx="134">
                  <c:v>-4.2435274327518924E-2</c:v>
                </c:pt>
                <c:pt idx="135">
                  <c:v>-3.5391499962840994E-2</c:v>
                </c:pt>
                <c:pt idx="136">
                  <c:v>-4.3964624085455706E-2</c:v>
                </c:pt>
                <c:pt idx="137">
                  <c:v>-4.3814331363418349E-2</c:v>
                </c:pt>
                <c:pt idx="138">
                  <c:v>-4.2970626110783075E-2</c:v>
                </c:pt>
                <c:pt idx="139">
                  <c:v>-4.3041095759759382E-2</c:v>
                </c:pt>
                <c:pt idx="140">
                  <c:v>-4.2323776673398886E-2</c:v>
                </c:pt>
                <c:pt idx="141">
                  <c:v>-4.2605770926152031E-2</c:v>
                </c:pt>
                <c:pt idx="142">
                  <c:v>-4.8662892036291441E-2</c:v>
                </c:pt>
                <c:pt idx="143">
                  <c:v>-4.4048176713345072E-2</c:v>
                </c:pt>
                <c:pt idx="144">
                  <c:v>-4.9126104699855205E-2</c:v>
                </c:pt>
                <c:pt idx="145">
                  <c:v>-4.8918747624645681E-2</c:v>
                </c:pt>
                <c:pt idx="146">
                  <c:v>-4.3227509927662652E-2</c:v>
                </c:pt>
                <c:pt idx="147">
                  <c:v>-4.2653980659418798E-2</c:v>
                </c:pt>
                <c:pt idx="148">
                  <c:v>-4.3528641670792373E-2</c:v>
                </c:pt>
                <c:pt idx="149">
                  <c:v>-4.3397202215471872E-2</c:v>
                </c:pt>
                <c:pt idx="150">
                  <c:v>-4.1568842509777965E-2</c:v>
                </c:pt>
                <c:pt idx="151">
                  <c:v>-4.1915332800392946E-2</c:v>
                </c:pt>
                <c:pt idx="152">
                  <c:v>-4.047605104659871E-2</c:v>
                </c:pt>
                <c:pt idx="153">
                  <c:v>-3.7806797123367264E-2</c:v>
                </c:pt>
                <c:pt idx="154">
                  <c:v>-4.0889439970285796E-2</c:v>
                </c:pt>
                <c:pt idx="155">
                  <c:v>-3.9914622137337541E-2</c:v>
                </c:pt>
                <c:pt idx="156">
                  <c:v>-3.749630715847381E-2</c:v>
                </c:pt>
                <c:pt idx="157">
                  <c:v>-3.4946618852835828E-2</c:v>
                </c:pt>
                <c:pt idx="158">
                  <c:v>-3.6101414098542478E-2</c:v>
                </c:pt>
                <c:pt idx="159">
                  <c:v>-3.7168422517117217E-2</c:v>
                </c:pt>
                <c:pt idx="160">
                  <c:v>-3.886946887011497E-2</c:v>
                </c:pt>
                <c:pt idx="161">
                  <c:v>-3.885946887400557E-2</c:v>
                </c:pt>
                <c:pt idx="162">
                  <c:v>-3.8553517361104461E-2</c:v>
                </c:pt>
                <c:pt idx="163">
                  <c:v>-3.8503517358729589E-2</c:v>
                </c:pt>
                <c:pt idx="164">
                  <c:v>-3.7924616472156683E-2</c:v>
                </c:pt>
                <c:pt idx="165">
                  <c:v>-3.7904616472661926E-2</c:v>
                </c:pt>
                <c:pt idx="166">
                  <c:v>-3.6965064978965137E-2</c:v>
                </c:pt>
                <c:pt idx="167">
                  <c:v>-3.7313970805252283E-2</c:v>
                </c:pt>
                <c:pt idx="168">
                  <c:v>-3.7273970806262768E-2</c:v>
                </c:pt>
                <c:pt idx="169">
                  <c:v>-3.9409329382504646E-2</c:v>
                </c:pt>
                <c:pt idx="170">
                  <c:v>-3.9009329385333538E-2</c:v>
                </c:pt>
                <c:pt idx="171">
                  <c:v>-4.0643497426404794E-2</c:v>
                </c:pt>
                <c:pt idx="172">
                  <c:v>-3.9217168578872461E-2</c:v>
                </c:pt>
                <c:pt idx="173">
                  <c:v>-3.694880094451914E-2</c:v>
                </c:pt>
                <c:pt idx="174">
                  <c:v>-3.5718795047025187E-2</c:v>
                </c:pt>
                <c:pt idx="175">
                  <c:v>-3.7628457170497315E-2</c:v>
                </c:pt>
                <c:pt idx="176">
                  <c:v>-3.7001236492004264E-2</c:v>
                </c:pt>
                <c:pt idx="177">
                  <c:v>-3.773583446578993E-2</c:v>
                </c:pt>
                <c:pt idx="178">
                  <c:v>-3.7470446486993693E-2</c:v>
                </c:pt>
                <c:pt idx="179">
                  <c:v>-3.7314606914021137E-2</c:v>
                </c:pt>
                <c:pt idx="180">
                  <c:v>-3.6980932852949053E-2</c:v>
                </c:pt>
                <c:pt idx="181">
                  <c:v>-3.717994302416866E-2</c:v>
                </c:pt>
                <c:pt idx="182">
                  <c:v>-3.7548390927469928E-2</c:v>
                </c:pt>
                <c:pt idx="183">
                  <c:v>-3.8911775299947673E-2</c:v>
                </c:pt>
                <c:pt idx="184">
                  <c:v>-3.6979585834330427E-2</c:v>
                </c:pt>
                <c:pt idx="185">
                  <c:v>-3.7266328803436506E-2</c:v>
                </c:pt>
                <c:pt idx="186">
                  <c:v>-3.7246328803941749E-2</c:v>
                </c:pt>
                <c:pt idx="187">
                  <c:v>-3.6415582625916543E-2</c:v>
                </c:pt>
                <c:pt idx="188">
                  <c:v>-4.2298663308985629E-2</c:v>
                </c:pt>
                <c:pt idx="189">
                  <c:v>-2.9368158082755138E-2</c:v>
                </c:pt>
                <c:pt idx="190">
                  <c:v>-3.3963288819195234E-2</c:v>
                </c:pt>
                <c:pt idx="191">
                  <c:v>-3.6164022866831513E-2</c:v>
                </c:pt>
                <c:pt idx="192">
                  <c:v>-3.9859267780835372E-2</c:v>
                </c:pt>
                <c:pt idx="193">
                  <c:v>-3.8995438108122935E-2</c:v>
                </c:pt>
                <c:pt idx="194">
                  <c:v>-3.5471570979109204E-2</c:v>
                </c:pt>
                <c:pt idx="195">
                  <c:v>-3.703698072982322E-2</c:v>
                </c:pt>
                <c:pt idx="196">
                  <c:v>-3.7251300429061343E-2</c:v>
                </c:pt>
                <c:pt idx="197">
                  <c:v>-3.2627422780617227E-2</c:v>
                </c:pt>
                <c:pt idx="198">
                  <c:v>-3.6221517731231695E-2</c:v>
                </c:pt>
                <c:pt idx="199">
                  <c:v>-3.7083964605201789E-2</c:v>
                </c:pt>
                <c:pt idx="200">
                  <c:v>-3.7023964606717516E-2</c:v>
                </c:pt>
                <c:pt idx="201">
                  <c:v>-3.6983964607728001E-2</c:v>
                </c:pt>
                <c:pt idx="202">
                  <c:v>-3.6923964609243728E-2</c:v>
                </c:pt>
                <c:pt idx="203">
                  <c:v>-3.6883964610254213E-2</c:v>
                </c:pt>
                <c:pt idx="204">
                  <c:v>-3.6583964610556893E-2</c:v>
                </c:pt>
                <c:pt idx="205">
                  <c:v>-3.6523964604796663E-2</c:v>
                </c:pt>
                <c:pt idx="206">
                  <c:v>-3.6483964605807148E-2</c:v>
                </c:pt>
                <c:pt idx="207">
                  <c:v>-3.5885666304155683E-2</c:v>
                </c:pt>
                <c:pt idx="208">
                  <c:v>-3.3081852997994037E-2</c:v>
                </c:pt>
                <c:pt idx="209">
                  <c:v>-3.6023465970214358E-2</c:v>
                </c:pt>
                <c:pt idx="210">
                  <c:v>-3.6015335203707449E-2</c:v>
                </c:pt>
                <c:pt idx="211">
                  <c:v>-3.5799027197041852E-2</c:v>
                </c:pt>
                <c:pt idx="212">
                  <c:v>-3.6076906114999988E-2</c:v>
                </c:pt>
                <c:pt idx="213">
                  <c:v>-3.5712361169388876E-2</c:v>
                </c:pt>
                <c:pt idx="214">
                  <c:v>-3.3322450029551767E-2</c:v>
                </c:pt>
                <c:pt idx="215">
                  <c:v>-3.5160688818770505E-2</c:v>
                </c:pt>
                <c:pt idx="216">
                  <c:v>-4.2712097217827594E-2</c:v>
                </c:pt>
                <c:pt idx="217">
                  <c:v>-3.5148149034238768E-2</c:v>
                </c:pt>
                <c:pt idx="218">
                  <c:v>-3.526020356855334E-2</c:v>
                </c:pt>
                <c:pt idx="219">
                  <c:v>-3.9366782543838991E-2</c:v>
                </c:pt>
                <c:pt idx="220">
                  <c:v>-3.6214664680161116E-2</c:v>
                </c:pt>
                <c:pt idx="221">
                  <c:v>-3.6649495770414278E-2</c:v>
                </c:pt>
                <c:pt idx="222">
                  <c:v>-3.3643224119082576E-2</c:v>
                </c:pt>
                <c:pt idx="223">
                  <c:v>-3.3577458456615292E-2</c:v>
                </c:pt>
                <c:pt idx="224">
                  <c:v>-3.3547458461011134E-2</c:v>
                </c:pt>
                <c:pt idx="225">
                  <c:v>-3.4536538567743316E-2</c:v>
                </c:pt>
                <c:pt idx="226">
                  <c:v>-3.4778021513779185E-2</c:v>
                </c:pt>
                <c:pt idx="227">
                  <c:v>-3.6206254117314762E-2</c:v>
                </c:pt>
                <c:pt idx="228">
                  <c:v>-3.600625411509123E-2</c:v>
                </c:pt>
                <c:pt idx="229">
                  <c:v>-3.5379958980651022E-2</c:v>
                </c:pt>
                <c:pt idx="230">
                  <c:v>-3.6266623873624698E-2</c:v>
                </c:pt>
                <c:pt idx="231">
                  <c:v>-3.5766623871703845E-2</c:v>
                </c:pt>
                <c:pt idx="232">
                  <c:v>-3.6473704584077414E-2</c:v>
                </c:pt>
                <c:pt idx="233">
                  <c:v>-3.6723101988697382E-2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D-4A1F-B12F-7B244D4E86FB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Q_Fit!$U$2:$U$43</c:f>
              <c:numCache>
                <c:formatCode>General</c:formatCode>
                <c:ptCount val="42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-4.2</c:v>
                </c:pt>
                <c:pt idx="5">
                  <c:v>-4</c:v>
                </c:pt>
                <c:pt idx="6">
                  <c:v>-3.8</c:v>
                </c:pt>
                <c:pt idx="7">
                  <c:v>-3.6</c:v>
                </c:pt>
                <c:pt idx="8">
                  <c:v>-3.4</c:v>
                </c:pt>
                <c:pt idx="9">
                  <c:v>-3.2</c:v>
                </c:pt>
                <c:pt idx="10">
                  <c:v>-3</c:v>
                </c:pt>
                <c:pt idx="11">
                  <c:v>-2.8</c:v>
                </c:pt>
                <c:pt idx="12">
                  <c:v>-2.6</c:v>
                </c:pt>
                <c:pt idx="13">
                  <c:v>-2.4</c:v>
                </c:pt>
                <c:pt idx="14">
                  <c:v>-2.2000000000000002</c:v>
                </c:pt>
                <c:pt idx="15">
                  <c:v>-2</c:v>
                </c:pt>
                <c:pt idx="16">
                  <c:v>-1.8</c:v>
                </c:pt>
                <c:pt idx="17">
                  <c:v>-1.6</c:v>
                </c:pt>
                <c:pt idx="18">
                  <c:v>-1.4</c:v>
                </c:pt>
                <c:pt idx="19">
                  <c:v>-1.2</c:v>
                </c:pt>
                <c:pt idx="20">
                  <c:v>-1</c:v>
                </c:pt>
                <c:pt idx="21">
                  <c:v>-0.8</c:v>
                </c:pt>
                <c:pt idx="22">
                  <c:v>-0.6</c:v>
                </c:pt>
                <c:pt idx="23">
                  <c:v>-0.4</c:v>
                </c:pt>
                <c:pt idx="24">
                  <c:v>-0.2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</c:v>
                </c:pt>
                <c:pt idx="29">
                  <c:v>0.80000000000001004</c:v>
                </c:pt>
                <c:pt idx="30">
                  <c:v>1.00000000000001</c:v>
                </c:pt>
                <c:pt idx="31">
                  <c:v>1.2000000000000099</c:v>
                </c:pt>
                <c:pt idx="32">
                  <c:v>1.4000000000000099</c:v>
                </c:pt>
                <c:pt idx="33">
                  <c:v>1.6000000000000101</c:v>
                </c:pt>
                <c:pt idx="34">
                  <c:v>1.80000000000001</c:v>
                </c:pt>
                <c:pt idx="35">
                  <c:v>2.0000000000000102</c:v>
                </c:pt>
                <c:pt idx="36">
                  <c:v>2.2000000000000099</c:v>
                </c:pt>
                <c:pt idx="37">
                  <c:v>2.4000000000000101</c:v>
                </c:pt>
                <c:pt idx="38">
                  <c:v>2.6000000000000099</c:v>
                </c:pt>
                <c:pt idx="39">
                  <c:v>2.80000000000001</c:v>
                </c:pt>
                <c:pt idx="40">
                  <c:v>3.0000000000000102</c:v>
                </c:pt>
                <c:pt idx="41">
                  <c:v>3.2000000000000099</c:v>
                </c:pt>
              </c:numCache>
            </c:numRef>
          </c:xVal>
          <c:yVal>
            <c:numRef>
              <c:f>Q_Fit!$V$2:$V$43</c:f>
              <c:numCache>
                <c:formatCode>General</c:formatCode>
                <c:ptCount val="42"/>
                <c:pt idx="0">
                  <c:v>0.14609002724466624</c:v>
                </c:pt>
                <c:pt idx="1">
                  <c:v>0.13657825625908049</c:v>
                </c:pt>
                <c:pt idx="2">
                  <c:v>0.12731740392350038</c:v>
                </c:pt>
                <c:pt idx="3">
                  <c:v>0.11830747023792604</c:v>
                </c:pt>
                <c:pt idx="4">
                  <c:v>0.1095484552023573</c:v>
                </c:pt>
                <c:pt idx="5">
                  <c:v>0.10104035881679424</c:v>
                </c:pt>
                <c:pt idx="6">
                  <c:v>9.2783181081236871E-2</c:v>
                </c:pt>
                <c:pt idx="7">
                  <c:v>8.4776921995685178E-2</c:v>
                </c:pt>
                <c:pt idx="8">
                  <c:v>7.7021581560139163E-2</c:v>
                </c:pt>
                <c:pt idx="9">
                  <c:v>6.9517159774598825E-2</c:v>
                </c:pt>
                <c:pt idx="10">
                  <c:v>6.2263656639064163E-2</c:v>
                </c:pt>
                <c:pt idx="11">
                  <c:v>5.5261072153535172E-2</c:v>
                </c:pt>
                <c:pt idx="12">
                  <c:v>4.8509406318011872E-2</c:v>
                </c:pt>
                <c:pt idx="13">
                  <c:v>4.2008659132494228E-2</c:v>
                </c:pt>
                <c:pt idx="14">
                  <c:v>3.5758830596982281E-2</c:v>
                </c:pt>
                <c:pt idx="15">
                  <c:v>2.9759920711475991E-2</c:v>
                </c:pt>
                <c:pt idx="16">
                  <c:v>2.4011929475975389E-2</c:v>
                </c:pt>
                <c:pt idx="17">
                  <c:v>1.8514856890480463E-2</c:v>
                </c:pt>
                <c:pt idx="18">
                  <c:v>1.3268702954991208E-2</c:v>
                </c:pt>
                <c:pt idx="19">
                  <c:v>8.273467669507633E-3</c:v>
                </c:pt>
                <c:pt idx="20">
                  <c:v>3.5291510340297355E-3</c:v>
                </c:pt>
                <c:pt idx="21">
                  <c:v>-9.6424695144248619E-4</c:v>
                </c:pt>
                <c:pt idx="22">
                  <c:v>-5.2067262869090322E-3</c:v>
                </c:pt>
                <c:pt idx="23">
                  <c:v>-9.1982869723699016E-3</c:v>
                </c:pt>
                <c:pt idx="24">
                  <c:v>-1.2938929007825093E-2</c:v>
                </c:pt>
                <c:pt idx="25">
                  <c:v>-1.6428652393274609E-2</c:v>
                </c:pt>
                <c:pt idx="26">
                  <c:v>-1.9667457128718448E-2</c:v>
                </c:pt>
                <c:pt idx="27">
                  <c:v>-2.2655343214156611E-2</c:v>
                </c:pt>
                <c:pt idx="28">
                  <c:v>-2.5392310649589099E-2</c:v>
                </c:pt>
                <c:pt idx="29">
                  <c:v>-2.7878359435016025E-2</c:v>
                </c:pt>
                <c:pt idx="30">
                  <c:v>-3.0113489570437149E-2</c:v>
                </c:pt>
                <c:pt idx="31">
                  <c:v>-3.2097701055852593E-2</c:v>
                </c:pt>
                <c:pt idx="32">
                  <c:v>-3.3830993891262352E-2</c:v>
                </c:pt>
                <c:pt idx="33">
                  <c:v>-3.5313368076666449E-2</c:v>
                </c:pt>
                <c:pt idx="34">
                  <c:v>-3.6544823612064868E-2</c:v>
                </c:pt>
                <c:pt idx="35">
                  <c:v>-3.7525360497457604E-2</c:v>
                </c:pt>
                <c:pt idx="36">
                  <c:v>-3.8254978732844669E-2</c:v>
                </c:pt>
                <c:pt idx="37">
                  <c:v>-3.873367831822605E-2</c:v>
                </c:pt>
                <c:pt idx="38">
                  <c:v>-3.8961459253601755E-2</c:v>
                </c:pt>
                <c:pt idx="39">
                  <c:v>-3.8938321538971796E-2</c:v>
                </c:pt>
                <c:pt idx="40">
                  <c:v>-3.8664265174336153E-2</c:v>
                </c:pt>
                <c:pt idx="41">
                  <c:v>-3.8139290159694826E-2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D-4A1F-B12F-7B244D4E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0248"/>
        <c:axId val="1"/>
      </c:scatterChart>
      <c:valAx>
        <c:axId val="429910248"/>
        <c:scaling>
          <c:orientation val="minMax"/>
          <c:max val="4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862232779097386"/>
              <c:y val="0.93632174515921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0000049522111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1024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16389548693585"/>
          <c:y val="0.92688778289506257"/>
          <c:w val="0.44536817102137766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123825</xdr:colOff>
      <xdr:row>18</xdr:row>
      <xdr:rowOff>47625</xdr:rowOff>
    </xdr:to>
    <xdr:graphicFrame macro="">
      <xdr:nvGraphicFramePr>
        <xdr:cNvPr id="6151" name="Chart 1">
          <a:extLst>
            <a:ext uri="{FF2B5EF4-FFF2-40B4-BE49-F238E27FC236}">
              <a16:creationId xmlns:a16="http://schemas.microsoft.com/office/drawing/2014/main" id="{B7FC9141-C555-AE4E-2601-CD500E9F5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171450</xdr:colOff>
      <xdr:row>0</xdr:row>
      <xdr:rowOff>0</xdr:rowOff>
    </xdr:from>
    <xdr:to>
      <xdr:col>26</xdr:col>
      <xdr:colOff>409575</xdr:colOff>
      <xdr:row>18</xdr:row>
      <xdr:rowOff>57150</xdr:rowOff>
    </xdr:to>
    <xdr:graphicFrame macro="">
      <xdr:nvGraphicFramePr>
        <xdr:cNvPr id="6152" name="Chart 2">
          <a:extLst>
            <a:ext uri="{FF2B5EF4-FFF2-40B4-BE49-F238E27FC236}">
              <a16:creationId xmlns:a16="http://schemas.microsoft.com/office/drawing/2014/main" id="{AB20400A-B1C1-30AE-D654-6C3427A1B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47626</xdr:rowOff>
    </xdr:from>
    <xdr:to>
      <xdr:col>8</xdr:col>
      <xdr:colOff>285750</xdr:colOff>
      <xdr:row>20</xdr:row>
      <xdr:rowOff>66676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C668752-D372-C649-17D5-A1AAE6EC30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17</xdr:col>
      <xdr:colOff>161925</xdr:colOff>
      <xdr:row>18</xdr:row>
      <xdr:rowOff>38100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079BDEBE-534B-211E-EA5E-4543CA64F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9525</xdr:rowOff>
    </xdr:from>
    <xdr:to>
      <xdr:col>26</xdr:col>
      <xdr:colOff>571500</xdr:colOff>
      <xdr:row>18</xdr:row>
      <xdr:rowOff>66675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D994722A-E006-4BAB-81D9-A3D655ABF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</xdr:rowOff>
    </xdr:from>
    <xdr:to>
      <xdr:col>18</xdr:col>
      <xdr:colOff>161925</xdr:colOff>
      <xdr:row>18</xdr:row>
      <xdr:rowOff>95251</xdr:rowOff>
    </xdr:to>
    <xdr:graphicFrame macro="">
      <xdr:nvGraphicFramePr>
        <xdr:cNvPr id="3083" name="Chart 1">
          <a:extLst>
            <a:ext uri="{FF2B5EF4-FFF2-40B4-BE49-F238E27FC236}">
              <a16:creationId xmlns:a16="http://schemas.microsoft.com/office/drawing/2014/main" id="{D045EA36-BAF1-6F41-223D-F89C6D644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19</xdr:row>
      <xdr:rowOff>104775</xdr:rowOff>
    </xdr:from>
    <xdr:to>
      <xdr:col>10</xdr:col>
      <xdr:colOff>28575</xdr:colOff>
      <xdr:row>41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3F8F2F-B11C-547E-6C70-02D7696FC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9</xdr:col>
      <xdr:colOff>523875</xdr:colOff>
      <xdr:row>18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18EB32-6399-762D-49FD-63E7CB4FA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95250</xdr:rowOff>
    </xdr:from>
    <xdr:to>
      <xdr:col>22</xdr:col>
      <xdr:colOff>447675</xdr:colOff>
      <xdr:row>22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F0DE42-AF4A-B26B-C6BA-067C2E10F7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314325</xdr:colOff>
      <xdr:row>23</xdr:row>
      <xdr:rowOff>133350</xdr:rowOff>
    </xdr:from>
    <xdr:to>
      <xdr:col>21</xdr:col>
      <xdr:colOff>152400</xdr:colOff>
      <xdr:row>42</xdr:row>
      <xdr:rowOff>133350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A4BE322F-A71C-4B2D-C462-D36506A05C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14</xdr:col>
      <xdr:colOff>276225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AD8A447A-8C89-84F6-2394-185F33600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276225</xdr:colOff>
      <xdr:row>0</xdr:row>
      <xdr:rowOff>85725</xdr:rowOff>
    </xdr:from>
    <xdr:to>
      <xdr:col>23</xdr:col>
      <xdr:colOff>371475</xdr:colOff>
      <xdr:row>18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CE1695F2-764B-3CA8-FF60-B2FD00E33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17</xdr:row>
      <xdr:rowOff>123825</xdr:rowOff>
    </xdr:from>
    <xdr:to>
      <xdr:col>15</xdr:col>
      <xdr:colOff>390525</xdr:colOff>
      <xdr:row>42</xdr:row>
      <xdr:rowOff>95250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9E3770B8-95B6-B76F-BD39-E5C167A37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aavso.org/sites/default/files/jaavso/v36n2/186.pdf" TargetMode="External"/><Relationship Id="rId39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vsolj.cetus-net.org/no42.pdf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vsolj.cetus-net.org/no48.pdf" TargetMode="External"/><Relationship Id="rId55" Type="http://schemas.openxmlformats.org/officeDocument/2006/relationships/hyperlink" Target="http://var.astro.cz/oejv/issues/oejv0137.pdf" TargetMode="External"/><Relationship Id="rId63" Type="http://schemas.openxmlformats.org/officeDocument/2006/relationships/hyperlink" Target="http://var.astro.cz/oejv/issues/oejv0155.pdf" TargetMode="External"/><Relationship Id="rId68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52" TargetMode="External"/><Relationship Id="rId2" Type="http://schemas.openxmlformats.org/officeDocument/2006/relationships/hyperlink" Target="http://www.konkoly.hu/cgi-bin/IBVS?2566" TargetMode="External"/><Relationship Id="rId16" Type="http://schemas.openxmlformats.org/officeDocument/2006/relationships/hyperlink" Target="http://www.konkoly.hu/cgi-bin/IBVS?5554" TargetMode="External"/><Relationship Id="rId29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konkoly.hu/cgi-bin/IBVS?5898" TargetMode="External"/><Relationship Id="rId32" Type="http://schemas.openxmlformats.org/officeDocument/2006/relationships/hyperlink" Target="http://www.konkoly.hu/cgi-bin/IBVS?5992" TargetMode="External"/><Relationship Id="rId37" Type="http://schemas.openxmlformats.org/officeDocument/2006/relationships/hyperlink" Target="http://vsolj.cetus-net.org/vsoljno55.pdf" TargetMode="External"/><Relationship Id="rId40" Type="http://schemas.openxmlformats.org/officeDocument/2006/relationships/hyperlink" Target="http://vsolj.cetus-net.org/no39.pdf" TargetMode="External"/><Relationship Id="rId45" Type="http://schemas.openxmlformats.org/officeDocument/2006/relationships/hyperlink" Target="http://vsolj.cetus-net.org/no42.pdf" TargetMode="External"/><Relationship Id="rId53" Type="http://schemas.openxmlformats.org/officeDocument/2006/relationships/hyperlink" Target="http://vsolj.cetus-net.org/no48.pdf" TargetMode="External"/><Relationship Id="rId58" Type="http://schemas.openxmlformats.org/officeDocument/2006/relationships/hyperlink" Target="http://vsolj.cetus-net.org/vsoljno51.pdf" TargetMode="External"/><Relationship Id="rId66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118" TargetMode="External"/><Relationship Id="rId15" Type="http://schemas.openxmlformats.org/officeDocument/2006/relationships/hyperlink" Target="http://www.konkoly.hu/cgi-bin/IBVS?5554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bav-astro.de/sfs/BAVM_link.php?BAVMnr=209" TargetMode="External"/><Relationship Id="rId36" Type="http://schemas.openxmlformats.org/officeDocument/2006/relationships/hyperlink" Target="http://vsolj.cetus-net.org/vsoljno53.pdf" TargetMode="External"/><Relationship Id="rId49" Type="http://schemas.openxmlformats.org/officeDocument/2006/relationships/hyperlink" Target="http://vsolj.cetus-net.org/no45.pdf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592" TargetMode="External"/><Relationship Id="rId19" Type="http://schemas.openxmlformats.org/officeDocument/2006/relationships/hyperlink" Target="http://www.konkoly.hu/cgi-bin/IBVS?5707" TargetMode="External"/><Relationship Id="rId31" Type="http://schemas.openxmlformats.org/officeDocument/2006/relationships/hyperlink" Target="http://www.bav-astro.de/sfs/BAVM_link.php?BAVMnr=220" TargetMode="External"/><Relationship Id="rId44" Type="http://schemas.openxmlformats.org/officeDocument/2006/relationships/hyperlink" Target="http://vsolj.cetus-net.org/no42.pdf" TargetMode="External"/><Relationship Id="rId52" Type="http://schemas.openxmlformats.org/officeDocument/2006/relationships/hyperlink" Target="http://vsolj.cetus-net.org/no48.pdf" TargetMode="External"/><Relationship Id="rId60" Type="http://schemas.openxmlformats.org/officeDocument/2006/relationships/hyperlink" Target="http://vsolj.cetus-net.org/vsoljno53.pdf" TargetMode="External"/><Relationship Id="rId65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2566" TargetMode="External"/><Relationship Id="rId9" Type="http://schemas.openxmlformats.org/officeDocument/2006/relationships/hyperlink" Target="http://www.konkoly.hu/cgi-bin/IBVS?5616" TargetMode="External"/><Relationship Id="rId14" Type="http://schemas.openxmlformats.org/officeDocument/2006/relationships/hyperlink" Target="http://www.konkoly.hu/cgi-bin/IBVS?5554" TargetMode="External"/><Relationship Id="rId22" Type="http://schemas.openxmlformats.org/officeDocument/2006/relationships/hyperlink" Target="http://www.konkoly.hu/cgi-bin/IBVS?5795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aavso.org/sites/default/files/jaavso/v37n1/44.pdf" TargetMode="External"/><Relationship Id="rId35" Type="http://schemas.openxmlformats.org/officeDocument/2006/relationships/hyperlink" Target="http://vsolj.cetus-net.org/no40.pdf" TargetMode="External"/><Relationship Id="rId43" Type="http://schemas.openxmlformats.org/officeDocument/2006/relationships/hyperlink" Target="http://vsolj.cetus-net.org/no42.pdf" TargetMode="External"/><Relationship Id="rId48" Type="http://schemas.openxmlformats.org/officeDocument/2006/relationships/hyperlink" Target="http://vsolj.cetus-net.org/no45.pdf" TargetMode="External"/><Relationship Id="rId56" Type="http://schemas.openxmlformats.org/officeDocument/2006/relationships/hyperlink" Target="http://var.astro.cz/oejv/issues/oejv0137.pdf" TargetMode="External"/><Relationship Id="rId64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5583" TargetMode="External"/><Relationship Id="rId51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2566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konkoly.hu/cgi-bin/IBVS?5898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vsolj.cetus-net.org/no39.pdf" TargetMode="External"/><Relationship Id="rId46" Type="http://schemas.openxmlformats.org/officeDocument/2006/relationships/hyperlink" Target="http://vsolj.cetus-net.org/no43.pdf" TargetMode="External"/><Relationship Id="rId59" Type="http://schemas.openxmlformats.org/officeDocument/2006/relationships/hyperlink" Target="http://vsolj.cetus-net.org/vsoljno51.pdf" TargetMode="External"/><Relationship Id="rId67" Type="http://schemas.openxmlformats.org/officeDocument/2006/relationships/hyperlink" Target="http://vsolj.cetus-net.org/vsoljno56.pdf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solj.cetus-net.org/no42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vsoljno55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FZ+Ori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F401"/>
  <sheetViews>
    <sheetView tabSelected="1" workbookViewId="0">
      <pane xSplit="13" ySplit="22" topLeftCell="N290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12.5703125" style="1" customWidth="1"/>
    <col min="6" max="6" width="17.42578125" style="1" customWidth="1"/>
    <col min="7" max="7" width="8.140625" style="1" customWidth="1"/>
    <col min="8" max="10" width="8.5703125" style="1" customWidth="1"/>
    <col min="11" max="11" width="10.140625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V1" s="9" t="s">
        <v>31</v>
      </c>
      <c r="W1" s="22" t="s">
        <v>111</v>
      </c>
    </row>
    <row r="2" spans="1:23" x14ac:dyDescent="0.2">
      <c r="A2" s="1" t="s">
        <v>1</v>
      </c>
      <c r="B2" s="3" t="s">
        <v>2</v>
      </c>
      <c r="H2" s="1" t="s">
        <v>112</v>
      </c>
      <c r="I2" s="1">
        <f t="shared" ref="I2:I7" si="0">+J2*K2</f>
        <v>-1.855940842627107E-2</v>
      </c>
      <c r="J2" s="45">
        <v>-1.855940842627107E-2</v>
      </c>
      <c r="K2" s="1">
        <v>1</v>
      </c>
      <c r="V2" s="1">
        <v>-46000</v>
      </c>
      <c r="W2" s="1">
        <f t="shared" ref="W2:W31" si="1">+I$2+I$3*V2+I$4*V2^2+I$5*SIN(RADIANS(I$6*V2+I$7))</f>
        <v>0.13113092178805266</v>
      </c>
    </row>
    <row r="3" spans="1:23" x14ac:dyDescent="0.2">
      <c r="A3" s="13" t="s">
        <v>357</v>
      </c>
      <c r="H3" s="1" t="s">
        <v>113</v>
      </c>
      <c r="I3" s="1">
        <f t="shared" si="0"/>
        <v>-1.6486119825027533E-6</v>
      </c>
      <c r="J3" s="46">
        <v>-1.6486119825027533E-2</v>
      </c>
      <c r="K3" s="47">
        <v>1E-4</v>
      </c>
      <c r="V3" s="1">
        <v>-44000</v>
      </c>
      <c r="W3" s="1">
        <f t="shared" si="1"/>
        <v>0.12883614319239936</v>
      </c>
    </row>
    <row r="4" spans="1:23" x14ac:dyDescent="0.2">
      <c r="A4" s="4" t="s">
        <v>3</v>
      </c>
      <c r="C4" s="5">
        <v>44024.458299999998</v>
      </c>
      <c r="D4" s="6">
        <v>0.39998660000000003</v>
      </c>
      <c r="H4" s="1" t="s">
        <v>114</v>
      </c>
      <c r="I4" s="1">
        <f t="shared" si="0"/>
        <v>3.351357069588148E-11</v>
      </c>
      <c r="J4" s="46">
        <v>3.3513570695881479E-3</v>
      </c>
      <c r="K4" s="47">
        <v>1E-8</v>
      </c>
      <c r="V4" s="1">
        <v>-42000</v>
      </c>
      <c r="W4" s="1">
        <f t="shared" si="1"/>
        <v>0.12587634961852195</v>
      </c>
    </row>
    <row r="5" spans="1:23" x14ac:dyDescent="0.2">
      <c r="A5" s="7" t="s">
        <v>7</v>
      </c>
      <c r="B5"/>
      <c r="C5" s="8">
        <v>-9.5</v>
      </c>
      <c r="D5" t="s">
        <v>8</v>
      </c>
      <c r="H5" s="1" t="s">
        <v>115</v>
      </c>
      <c r="I5" s="1">
        <f t="shared" si="0"/>
        <v>2.3910149613601377E-2</v>
      </c>
      <c r="J5" s="46">
        <v>2.3910149613601377E-2</v>
      </c>
      <c r="K5" s="1">
        <v>1</v>
      </c>
      <c r="V5" s="1">
        <v>-40000</v>
      </c>
      <c r="W5" s="1">
        <f t="shared" si="1"/>
        <v>0.12168070694764405</v>
      </c>
    </row>
    <row r="6" spans="1:23" x14ac:dyDescent="0.2">
      <c r="A6" s="4" t="s">
        <v>4</v>
      </c>
      <c r="G6" s="1" t="s">
        <v>116</v>
      </c>
      <c r="H6" s="1" t="s">
        <v>117</v>
      </c>
      <c r="I6" s="1">
        <f t="shared" si="0"/>
        <v>8.7968557091152623E-3</v>
      </c>
      <c r="J6" s="46">
        <v>8.7968557091152623E-3</v>
      </c>
      <c r="K6" s="47">
        <v>1</v>
      </c>
      <c r="V6" s="1">
        <v>-38000</v>
      </c>
      <c r="W6" s="1">
        <f t="shared" si="1"/>
        <v>0.11581907976213357</v>
      </c>
    </row>
    <row r="7" spans="1:23" x14ac:dyDescent="0.2">
      <c r="A7" s="1" t="s">
        <v>5</v>
      </c>
      <c r="C7" s="1">
        <v>44024.458299999998</v>
      </c>
      <c r="D7" s="13" t="s">
        <v>357</v>
      </c>
      <c r="G7" s="1" t="s">
        <v>118</v>
      </c>
      <c r="H7" s="1" t="s">
        <v>119</v>
      </c>
      <c r="I7" s="1">
        <f t="shared" si="0"/>
        <v>51.717049896240532</v>
      </c>
      <c r="J7" s="48">
        <v>0.5171704989624053</v>
      </c>
      <c r="K7" s="47">
        <v>100</v>
      </c>
      <c r="V7" s="1">
        <v>-36000</v>
      </c>
      <c r="W7" s="1">
        <f t="shared" si="1"/>
        <v>0.10804227150390831</v>
      </c>
    </row>
    <row r="8" spans="1:23" x14ac:dyDescent="0.2">
      <c r="A8" s="1" t="s">
        <v>6</v>
      </c>
      <c r="C8" s="1">
        <v>0.39998660000000003</v>
      </c>
      <c r="D8" s="13" t="s">
        <v>357</v>
      </c>
      <c r="J8" s="1">
        <f>SUM(S21:S402)</f>
        <v>1.3861717929895241E-2</v>
      </c>
      <c r="V8" s="1">
        <v>-34000</v>
      </c>
      <c r="W8" s="1">
        <f t="shared" si="1"/>
        <v>9.8305337386045494E-2</v>
      </c>
    </row>
    <row r="9" spans="1:23" x14ac:dyDescent="0.2">
      <c r="A9" s="14" t="s">
        <v>25</v>
      </c>
      <c r="C9" s="21">
        <v>180</v>
      </c>
      <c r="D9" s="12" t="str">
        <f>"F"&amp;C9</f>
        <v>F180</v>
      </c>
      <c r="E9" s="13" t="str">
        <f>"G"&amp;C9</f>
        <v>G180</v>
      </c>
      <c r="V9" s="1">
        <v>-32000</v>
      </c>
      <c r="W9" s="1">
        <f t="shared" si="1"/>
        <v>8.6771789081052125E-2</v>
      </c>
    </row>
    <row r="10" spans="1:23" x14ac:dyDescent="0.2">
      <c r="A10"/>
      <c r="B10"/>
      <c r="C10" s="9" t="s">
        <v>9</v>
      </c>
      <c r="D10" s="9" t="s">
        <v>10</v>
      </c>
      <c r="E10"/>
      <c r="H10" s="1" t="s">
        <v>120</v>
      </c>
      <c r="I10" s="1">
        <f>2*I4*365.24/C8</f>
        <v>6.1204533156679507E-8</v>
      </c>
      <c r="J10" s="1" t="s">
        <v>121</v>
      </c>
      <c r="V10" s="1">
        <v>-30000</v>
      </c>
      <c r="W10" s="1">
        <f t="shared" si="1"/>
        <v>7.3798297827530918E-2</v>
      </c>
    </row>
    <row r="11" spans="1:23" x14ac:dyDescent="0.2">
      <c r="A11" t="s">
        <v>11</v>
      </c>
      <c r="B11"/>
      <c r="C11" s="10">
        <f ca="1">INTERCEPT(INDIRECT($E$9):G946,INDIRECT($D$9):F946)</f>
        <v>-0.14305628054777852</v>
      </c>
      <c r="D11" s="11"/>
      <c r="E11"/>
      <c r="V11" s="1">
        <v>-28000</v>
      </c>
      <c r="W11" s="1">
        <f t="shared" si="1"/>
        <v>5.9901327014822585E-2</v>
      </c>
    </row>
    <row r="12" spans="1:23" x14ac:dyDescent="0.2">
      <c r="A12" t="s">
        <v>12</v>
      </c>
      <c r="B12"/>
      <c r="C12" s="10">
        <f ca="1">SLOPE(INDIRECT($E$9):G946,INDIRECT($D$9):F946)</f>
        <v>3.106051357658886E-6</v>
      </c>
      <c r="D12" s="11"/>
      <c r="E12" s="210" t="s">
        <v>921</v>
      </c>
      <c r="F12" s="211" t="s">
        <v>924</v>
      </c>
      <c r="H12" s="1" t="s">
        <v>122</v>
      </c>
      <c r="I12" s="1">
        <f>360/I6</f>
        <v>40923.713188448644</v>
      </c>
      <c r="J12" s="1" t="s">
        <v>123</v>
      </c>
      <c r="V12" s="1">
        <v>-26000</v>
      </c>
      <c r="W12" s="1">
        <f t="shared" si="1"/>
        <v>4.5708815844137288E-2</v>
      </c>
    </row>
    <row r="13" spans="1:23" x14ac:dyDescent="0.2">
      <c r="A13" t="s">
        <v>13</v>
      </c>
      <c r="B13"/>
      <c r="C13" s="11" t="s">
        <v>14</v>
      </c>
      <c r="E13" s="208" t="s">
        <v>15</v>
      </c>
      <c r="F13" s="215">
        <v>1</v>
      </c>
      <c r="I13" s="1">
        <f>I12*C8</f>
        <v>16368.936897622734</v>
      </c>
      <c r="J13" s="1" t="s">
        <v>124</v>
      </c>
      <c r="V13" s="1">
        <v>-24000</v>
      </c>
      <c r="W13" s="1">
        <f t="shared" si="1"/>
        <v>3.190143417089035E-2</v>
      </c>
    </row>
    <row r="14" spans="1:23" x14ac:dyDescent="0.2">
      <c r="A14"/>
      <c r="B14"/>
      <c r="C14"/>
      <c r="E14" s="208" t="s">
        <v>16</v>
      </c>
      <c r="F14" s="212">
        <f ca="1">NOW()+15018.5+$C$5/24</f>
        <v>60581.734117939814</v>
      </c>
      <c r="I14" s="1">
        <f>I13/365.24</f>
        <v>44.816933790446647</v>
      </c>
      <c r="J14" s="1" t="s">
        <v>125</v>
      </c>
      <c r="V14" s="1">
        <v>-22000</v>
      </c>
      <c r="W14" s="1">
        <f t="shared" si="1"/>
        <v>1.9148904272961599E-2</v>
      </c>
    </row>
    <row r="15" spans="1:23" x14ac:dyDescent="0.2">
      <c r="A15" s="15" t="s">
        <v>17</v>
      </c>
      <c r="B15"/>
      <c r="C15" s="16">
        <f ca="1">(C7+C11)+(C8+C12)*INT(MAX(F21:F3487))</f>
        <v>60262.697340286424</v>
      </c>
      <c r="E15" s="208" t="s">
        <v>18</v>
      </c>
      <c r="F15" s="212">
        <f ca="1">ROUND(2*($F$14-$C$7)/$C$8,0)/2+$F$13</f>
        <v>41395.5</v>
      </c>
      <c r="V15" s="1">
        <v>-20000</v>
      </c>
      <c r="W15" s="1">
        <f t="shared" si="1"/>
        <v>8.0473467900324287E-3</v>
      </c>
    </row>
    <row r="16" spans="1:23" x14ac:dyDescent="0.2">
      <c r="A16" s="15" t="s">
        <v>19</v>
      </c>
      <c r="B16"/>
      <c r="C16" s="16">
        <f ca="1">+C8+C12</f>
        <v>0.3999897060513577</v>
      </c>
      <c r="E16" s="208" t="s">
        <v>20</v>
      </c>
      <c r="F16" s="212">
        <f ca="1">ROUND(2*($F$14-$C$15)/$C$16,0)/2+$F$13</f>
        <v>798.5</v>
      </c>
      <c r="V16" s="1">
        <v>-18000</v>
      </c>
      <c r="W16" s="1">
        <f t="shared" si="1"/>
        <v>-9.3648773440744779E-4</v>
      </c>
    </row>
    <row r="17" spans="1:23" x14ac:dyDescent="0.2">
      <c r="A17" s="14" t="s">
        <v>21</v>
      </c>
      <c r="B17"/>
      <c r="C17">
        <f>COUNT(C21:C2145)</f>
        <v>287</v>
      </c>
      <c r="E17" s="208" t="s">
        <v>922</v>
      </c>
      <c r="F17" s="213">
        <f ca="1">+$C$15+$C$16*$F$16-15018.5-$C$5/24</f>
        <v>45563.984953901767</v>
      </c>
      <c r="V17" s="1">
        <v>-16000</v>
      </c>
      <c r="W17" s="1">
        <f t="shared" si="1"/>
        <v>-7.5088844407702887E-3</v>
      </c>
    </row>
    <row r="18" spans="1:23" x14ac:dyDescent="0.2">
      <c r="A18" s="15" t="s">
        <v>23</v>
      </c>
      <c r="B18"/>
      <c r="C18" s="18">
        <f ca="1">+C15</f>
        <v>60262.697340286424</v>
      </c>
      <c r="D18" s="207">
        <f ca="1">+C16</f>
        <v>0.3999897060513577</v>
      </c>
      <c r="E18" s="209" t="s">
        <v>923</v>
      </c>
      <c r="F18" s="214">
        <f ca="1">+($C$15+$C$16*$F$16)-($C$16/2)-15018.5-$C$5/24</f>
        <v>45563.784959048739</v>
      </c>
      <c r="V18" s="1">
        <v>-14000</v>
      </c>
      <c r="W18" s="1">
        <f t="shared" si="1"/>
        <v>-1.1576641854557895E-2</v>
      </c>
    </row>
    <row r="19" spans="1:23" x14ac:dyDescent="0.2">
      <c r="E19" s="14"/>
      <c r="F19" s="190"/>
      <c r="V19" s="1">
        <v>-12000</v>
      </c>
      <c r="W19" s="1">
        <f t="shared" si="1"/>
        <v>-1.325579109883214E-2</v>
      </c>
    </row>
    <row r="20" spans="1:23" ht="14.25" x14ac:dyDescent="0.2">
      <c r="A20" s="9" t="s">
        <v>26</v>
      </c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22" t="s">
        <v>128</v>
      </c>
      <c r="I20" s="22" t="s">
        <v>129</v>
      </c>
      <c r="J20" s="22" t="s">
        <v>50</v>
      </c>
      <c r="K20" s="22" t="s">
        <v>130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111</v>
      </c>
      <c r="Q20" s="9" t="s">
        <v>42</v>
      </c>
      <c r="R20" s="49" t="s">
        <v>131</v>
      </c>
      <c r="S20" s="22" t="s">
        <v>132</v>
      </c>
      <c r="T20" s="11" t="s">
        <v>133</v>
      </c>
      <c r="V20" s="1">
        <v>-10000</v>
      </c>
      <c r="W20" s="1">
        <f t="shared" si="1"/>
        <v>-1.2860740915572003E-2</v>
      </c>
    </row>
    <row r="21" spans="1:23" x14ac:dyDescent="0.2">
      <c r="A21" s="23" t="s">
        <v>43</v>
      </c>
      <c r="C21" s="197">
        <v>26734.358</v>
      </c>
      <c r="D21" s="197" t="s">
        <v>128</v>
      </c>
      <c r="E21" s="1">
        <f t="shared" ref="E21:E84" si="2">+(C21-C$7)/C$8</f>
        <v>-43226.698844411279</v>
      </c>
      <c r="F21" s="25">
        <f>ROUND(2*E21,0)/2-0.5</f>
        <v>-43227</v>
      </c>
      <c r="G21" s="1">
        <f t="shared" ref="G21:G84" si="3">+C21-(C$7+F21*C$8)</f>
        <v>0.12045820000275853</v>
      </c>
      <c r="H21" s="1">
        <f>G21</f>
        <v>0.12045820000275853</v>
      </c>
      <c r="P21" s="1">
        <f t="shared" ref="P21:P84" si="4">+I$2+I$3*F21+I$4*F21^2+I$5*SIN(RADIANS(I$6*F21+I$7))</f>
        <v>0.12780484714999865</v>
      </c>
      <c r="Q21" s="185">
        <f t="shared" ref="Q21:Q84" si="5">+C21-15018.5</f>
        <v>11715.858</v>
      </c>
      <c r="S21" s="1">
        <f t="shared" ref="S21:S84" si="6">+(P21-G21)^2</f>
        <v>5.3973224306051401E-5</v>
      </c>
      <c r="T21" s="1">
        <v>0.1</v>
      </c>
      <c r="V21" s="1">
        <v>-8000</v>
      </c>
      <c r="W21" s="1">
        <f t="shared" si="1"/>
        <v>-1.0874864004155084E-2</v>
      </c>
    </row>
    <row r="22" spans="1:23" x14ac:dyDescent="0.2">
      <c r="A22" s="23" t="s">
        <v>43</v>
      </c>
      <c r="C22" s="197">
        <v>27098.37</v>
      </c>
      <c r="D22" s="197" t="s">
        <v>128</v>
      </c>
      <c r="E22" s="1">
        <f t="shared" si="2"/>
        <v>-42316.638357384967</v>
      </c>
      <c r="F22" s="25">
        <f>ROUND(2*E22,0)/2-0.5</f>
        <v>-42317</v>
      </c>
      <c r="G22" s="1">
        <f t="shared" si="3"/>
        <v>0.14465220000056433</v>
      </c>
      <c r="H22" s="1">
        <f>G22</f>
        <v>0.14465220000056433</v>
      </c>
      <c r="P22" s="1">
        <f t="shared" si="4"/>
        <v>0.12641461536996973</v>
      </c>
      <c r="Q22" s="185">
        <f t="shared" si="5"/>
        <v>12079.869999999999</v>
      </c>
      <c r="S22" s="1">
        <f t="shared" si="6"/>
        <v>3.3260949315810055E-4</v>
      </c>
      <c r="T22" s="1">
        <v>0.1</v>
      </c>
      <c r="V22" s="1">
        <v>-4000</v>
      </c>
      <c r="W22" s="1">
        <f t="shared" si="1"/>
        <v>-4.626040336191059E-3</v>
      </c>
    </row>
    <row r="23" spans="1:23" x14ac:dyDescent="0.2">
      <c r="A23" s="23" t="s">
        <v>43</v>
      </c>
      <c r="B23" s="11"/>
      <c r="C23" s="197">
        <v>27398.538</v>
      </c>
      <c r="D23" s="197" t="s">
        <v>128</v>
      </c>
      <c r="E23" s="1">
        <f t="shared" si="2"/>
        <v>-41566.193217472777</v>
      </c>
      <c r="F23" s="50">
        <f>ROUND(2*E23,0)/2-0.5</f>
        <v>-41566.5</v>
      </c>
      <c r="G23" s="1">
        <f t="shared" si="3"/>
        <v>0.1227089000021806</v>
      </c>
      <c r="H23" s="1">
        <f>G23</f>
        <v>0.1227089000021806</v>
      </c>
      <c r="P23" s="1">
        <f t="shared" si="4"/>
        <v>0.12508913870356037</v>
      </c>
      <c r="Q23" s="185">
        <f t="shared" si="5"/>
        <v>12380.038</v>
      </c>
      <c r="S23" s="1">
        <f t="shared" si="6"/>
        <v>5.6655362755460379E-6</v>
      </c>
      <c r="T23" s="1">
        <v>0.1</v>
      </c>
      <c r="V23" s="1">
        <v>0</v>
      </c>
      <c r="W23" s="1">
        <f t="shared" si="1"/>
        <v>2.0912096931180804E-4</v>
      </c>
    </row>
    <row r="24" spans="1:23" x14ac:dyDescent="0.2">
      <c r="A24" s="23" t="s">
        <v>44</v>
      </c>
      <c r="B24" s="11"/>
      <c r="C24" s="197">
        <v>31137.18</v>
      </c>
      <c r="D24" s="197" t="s">
        <v>129</v>
      </c>
      <c r="E24" s="1">
        <f t="shared" si="2"/>
        <v>-32219.2750957157</v>
      </c>
      <c r="F24" s="1">
        <f t="shared" ref="F24:F29" si="7">ROUND(2*E24,0)/2</f>
        <v>-32219.5</v>
      </c>
      <c r="G24" s="1">
        <f t="shared" si="3"/>
        <v>8.9958700002171099E-2</v>
      </c>
      <c r="I24" s="1">
        <f t="shared" ref="I24:I31" si="8">G24</f>
        <v>8.9958700002171099E-2</v>
      </c>
      <c r="P24" s="1">
        <f t="shared" si="4"/>
        <v>8.8115900080217469E-2</v>
      </c>
      <c r="Q24" s="185">
        <f t="shared" si="5"/>
        <v>16118.68</v>
      </c>
      <c r="S24" s="1">
        <f t="shared" si="6"/>
        <v>3.3959115523523072E-6</v>
      </c>
      <c r="T24" s="1">
        <v>0.1</v>
      </c>
      <c r="V24" s="1">
        <v>4000</v>
      </c>
      <c r="W24" s="1">
        <f t="shared" si="1"/>
        <v>-7.423771765520254E-4</v>
      </c>
    </row>
    <row r="25" spans="1:23" x14ac:dyDescent="0.2">
      <c r="A25" s="23" t="s">
        <v>44</v>
      </c>
      <c r="B25" s="11"/>
      <c r="C25" s="197">
        <v>31138.16</v>
      </c>
      <c r="D25" s="197" t="s">
        <v>129</v>
      </c>
      <c r="E25" s="1">
        <f t="shared" si="2"/>
        <v>-32216.82501363795</v>
      </c>
      <c r="F25" s="1">
        <f t="shared" si="7"/>
        <v>-32217</v>
      </c>
      <c r="G25" s="1">
        <f t="shared" si="3"/>
        <v>6.9992200002161553E-2</v>
      </c>
      <c r="I25" s="1">
        <f t="shared" si="8"/>
        <v>6.9992200002161553E-2</v>
      </c>
      <c r="P25" s="1">
        <f t="shared" si="4"/>
        <v>8.8100692031687772E-2</v>
      </c>
      <c r="Q25" s="185">
        <f t="shared" si="5"/>
        <v>16119.66</v>
      </c>
      <c r="S25" s="1">
        <f t="shared" si="6"/>
        <v>3.2791748358341458E-4</v>
      </c>
      <c r="T25" s="1">
        <v>0.1</v>
      </c>
      <c r="V25" s="1">
        <v>8000</v>
      </c>
      <c r="W25" s="1">
        <f t="shared" si="1"/>
        <v>-9.3468268576865736E-3</v>
      </c>
    </row>
    <row r="26" spans="1:23" x14ac:dyDescent="0.2">
      <c r="A26" s="23" t="s">
        <v>44</v>
      </c>
      <c r="B26" s="11"/>
      <c r="C26" s="197">
        <v>31143.16</v>
      </c>
      <c r="D26" s="197" t="s">
        <v>129</v>
      </c>
      <c r="E26" s="1">
        <f t="shared" si="2"/>
        <v>-32204.324594873924</v>
      </c>
      <c r="F26" s="1">
        <f t="shared" si="7"/>
        <v>-32204.5</v>
      </c>
      <c r="G26" s="1">
        <f t="shared" si="3"/>
        <v>7.015970000429661E-2</v>
      </c>
      <c r="I26" s="1">
        <f t="shared" si="8"/>
        <v>7.015970000429661E-2</v>
      </c>
      <c r="P26" s="1">
        <f t="shared" si="4"/>
        <v>8.8024616626984867E-2</v>
      </c>
      <c r="Q26" s="185">
        <f t="shared" si="5"/>
        <v>16124.66</v>
      </c>
      <c r="S26" s="1">
        <f t="shared" si="6"/>
        <v>3.1915524593560321E-4</v>
      </c>
      <c r="T26" s="1">
        <v>0.1</v>
      </c>
      <c r="V26" s="1">
        <v>12000</v>
      </c>
      <c r="W26" s="1">
        <f t="shared" si="1"/>
        <v>-2.4281765322093595E-2</v>
      </c>
    </row>
    <row r="27" spans="1:23" x14ac:dyDescent="0.2">
      <c r="A27" s="23" t="s">
        <v>44</v>
      </c>
      <c r="B27" s="11"/>
      <c r="C27" s="197">
        <v>31150.17</v>
      </c>
      <c r="D27" s="197" t="s">
        <v>129</v>
      </c>
      <c r="E27" s="1">
        <f t="shared" si="2"/>
        <v>-32186.79900776676</v>
      </c>
      <c r="F27" s="1">
        <f t="shared" si="7"/>
        <v>-32187</v>
      </c>
      <c r="G27" s="1">
        <f t="shared" si="3"/>
        <v>8.0394199998409022E-2</v>
      </c>
      <c r="I27" s="1">
        <f t="shared" si="8"/>
        <v>8.0394199998409022E-2</v>
      </c>
      <c r="P27" s="1">
        <f t="shared" si="4"/>
        <v>8.7918012759493458E-2</v>
      </c>
      <c r="Q27" s="185">
        <f t="shared" si="5"/>
        <v>16131.669999999998</v>
      </c>
      <c r="S27" s="1">
        <f t="shared" si="6"/>
        <v>5.6607758463857009E-5</v>
      </c>
      <c r="T27" s="1">
        <v>0.1</v>
      </c>
      <c r="V27" s="1">
        <v>16000</v>
      </c>
      <c r="W27" s="1">
        <f t="shared" si="1"/>
        <v>-4.1519278481979643E-2</v>
      </c>
    </row>
    <row r="28" spans="1:23" x14ac:dyDescent="0.2">
      <c r="A28" s="23" t="s">
        <v>44</v>
      </c>
      <c r="B28" s="11"/>
      <c r="C28" s="197">
        <v>31157.18</v>
      </c>
      <c r="D28" s="197" t="s">
        <v>129</v>
      </c>
      <c r="E28" s="1">
        <f t="shared" si="2"/>
        <v>-32169.273420659585</v>
      </c>
      <c r="F28" s="1">
        <f t="shared" si="7"/>
        <v>-32169.5</v>
      </c>
      <c r="G28" s="1">
        <f t="shared" si="3"/>
        <v>9.062870000343537E-2</v>
      </c>
      <c r="I28" s="1">
        <f t="shared" si="8"/>
        <v>9.062870000343537E-2</v>
      </c>
      <c r="P28" s="1">
        <f t="shared" si="4"/>
        <v>8.7811294468861281E-2</v>
      </c>
      <c r="Q28" s="185">
        <f t="shared" si="5"/>
        <v>16138.68</v>
      </c>
      <c r="S28" s="1">
        <f t="shared" si="6"/>
        <v>7.9377739462487047E-6</v>
      </c>
      <c r="T28" s="1">
        <v>0.1</v>
      </c>
      <c r="V28" s="1">
        <v>20000</v>
      </c>
      <c r="W28" s="1">
        <f t="shared" si="1"/>
        <v>-5.5798031013522362E-2</v>
      </c>
    </row>
    <row r="29" spans="1:23" x14ac:dyDescent="0.2">
      <c r="A29" s="23" t="s">
        <v>44</v>
      </c>
      <c r="B29" s="11"/>
      <c r="C29" s="197">
        <v>31158.18</v>
      </c>
      <c r="D29" s="197" t="s">
        <v>129</v>
      </c>
      <c r="E29" s="1">
        <f t="shared" si="2"/>
        <v>-32166.773336906779</v>
      </c>
      <c r="F29" s="1">
        <f t="shared" si="7"/>
        <v>-32167</v>
      </c>
      <c r="G29" s="1">
        <f t="shared" si="3"/>
        <v>9.0662200003862381E-2</v>
      </c>
      <c r="I29" s="1">
        <f t="shared" si="8"/>
        <v>9.0662200003862381E-2</v>
      </c>
      <c r="P29" s="1">
        <f t="shared" si="4"/>
        <v>8.7796039674983811E-2</v>
      </c>
      <c r="Q29" s="185">
        <f t="shared" si="5"/>
        <v>16139.68</v>
      </c>
      <c r="S29" s="1">
        <f t="shared" si="6"/>
        <v>8.2148750308373117E-6</v>
      </c>
      <c r="T29" s="1">
        <v>0.1</v>
      </c>
      <c r="V29" s="1">
        <v>24000</v>
      </c>
      <c r="W29" s="1">
        <f t="shared" si="1"/>
        <v>-6.2546059095946058E-2</v>
      </c>
    </row>
    <row r="30" spans="1:23" x14ac:dyDescent="0.2">
      <c r="A30" s="23" t="s">
        <v>44</v>
      </c>
      <c r="B30" s="11"/>
      <c r="C30" s="197">
        <v>31162.19</v>
      </c>
      <c r="D30" s="197" t="s">
        <v>129</v>
      </c>
      <c r="E30" s="1">
        <f t="shared" si="2"/>
        <v>-32156.748001058033</v>
      </c>
      <c r="F30" s="50">
        <f>ROUND(2*E30,0)/2-0.5</f>
        <v>-32157</v>
      </c>
      <c r="G30" s="1">
        <f t="shared" si="3"/>
        <v>0.10079620000033174</v>
      </c>
      <c r="I30" s="1">
        <f t="shared" si="8"/>
        <v>0.10079620000033174</v>
      </c>
      <c r="P30" s="1">
        <f t="shared" si="4"/>
        <v>8.7734997223837791E-2</v>
      </c>
      <c r="Q30" s="185">
        <f t="shared" si="5"/>
        <v>16143.689999999999</v>
      </c>
      <c r="S30" s="1">
        <f t="shared" si="6"/>
        <v>1.7059501796869319E-4</v>
      </c>
      <c r="T30" s="1">
        <v>0.1</v>
      </c>
      <c r="V30" s="1">
        <v>28000</v>
      </c>
      <c r="W30" s="1">
        <f t="shared" si="1"/>
        <v>-5.9551627389236264E-2</v>
      </c>
    </row>
    <row r="31" spans="1:23" x14ac:dyDescent="0.2">
      <c r="A31" s="23" t="s">
        <v>45</v>
      </c>
      <c r="B31" s="11"/>
      <c r="C31" s="197">
        <v>36226.317999999999</v>
      </c>
      <c r="D31" s="197"/>
      <c r="E31" s="1">
        <f t="shared" si="2"/>
        <v>-19496.003866129511</v>
      </c>
      <c r="F31" s="1">
        <f t="shared" ref="F31:F94" si="9">ROUND(2*E31,0)/2</f>
        <v>-19496</v>
      </c>
      <c r="G31" s="1">
        <f t="shared" si="3"/>
        <v>-1.5464000025531277E-3</v>
      </c>
      <c r="I31" s="1">
        <f t="shared" si="8"/>
        <v>-1.5464000025531277E-3</v>
      </c>
      <c r="P31" s="1">
        <f t="shared" si="4"/>
        <v>5.5690268460793987E-3</v>
      </c>
      <c r="Q31" s="185">
        <f t="shared" si="5"/>
        <v>21207.817999999999</v>
      </c>
      <c r="S31" s="1">
        <f t="shared" si="6"/>
        <v>5.0629299238240604E-5</v>
      </c>
      <c r="T31" s="1">
        <v>0.1</v>
      </c>
      <c r="V31" s="1">
        <v>32000</v>
      </c>
      <c r="W31" s="1">
        <f t="shared" si="1"/>
        <v>-4.7771523581206801E-2</v>
      </c>
    </row>
    <row r="32" spans="1:23" x14ac:dyDescent="0.2">
      <c r="A32" s="1" t="s">
        <v>136</v>
      </c>
      <c r="B32" s="11" t="s">
        <v>49</v>
      </c>
      <c r="C32" s="197">
        <v>36226.317999999999</v>
      </c>
      <c r="D32" s="197" t="s">
        <v>128</v>
      </c>
      <c r="E32" s="1">
        <f t="shared" si="2"/>
        <v>-19496.003866129511</v>
      </c>
      <c r="F32" s="1">
        <f t="shared" si="9"/>
        <v>-19496</v>
      </c>
      <c r="G32" s="1">
        <f t="shared" si="3"/>
        <v>-1.5464000025531277E-3</v>
      </c>
      <c r="H32" s="1">
        <f t="shared" ref="H32:H38" si="10">G32</f>
        <v>-1.5464000025531277E-3</v>
      </c>
      <c r="P32" s="1">
        <f t="shared" si="4"/>
        <v>5.5690268460793987E-3</v>
      </c>
      <c r="Q32" s="185">
        <f t="shared" si="5"/>
        <v>21207.817999999999</v>
      </c>
      <c r="S32" s="1">
        <f t="shared" si="6"/>
        <v>5.0629299238240604E-5</v>
      </c>
      <c r="T32" s="1">
        <v>0.1</v>
      </c>
    </row>
    <row r="33" spans="1:20" x14ac:dyDescent="0.2">
      <c r="A33" s="1" t="s">
        <v>137</v>
      </c>
      <c r="B33" s="11" t="s">
        <v>49</v>
      </c>
      <c r="C33" s="197">
        <v>36889.523999999998</v>
      </c>
      <c r="D33" s="197" t="s">
        <v>128</v>
      </c>
      <c r="E33" s="1">
        <f t="shared" si="2"/>
        <v>-17837.933320766246</v>
      </c>
      <c r="F33" s="1">
        <f t="shared" si="9"/>
        <v>-17838</v>
      </c>
      <c r="G33" s="1">
        <f t="shared" si="3"/>
        <v>2.6670799998100847E-2</v>
      </c>
      <c r="H33" s="1">
        <f t="shared" si="10"/>
        <v>2.6670799998100847E-2</v>
      </c>
      <c r="P33" s="1">
        <f t="shared" si="4"/>
        <v>-1.5611932403601474E-3</v>
      </c>
      <c r="Q33" s="185">
        <f t="shared" si="5"/>
        <v>21871.023999999998</v>
      </c>
      <c r="S33" s="1">
        <f t="shared" si="6"/>
        <v>7.9704544221650725E-4</v>
      </c>
      <c r="T33" s="1">
        <v>0.1</v>
      </c>
    </row>
    <row r="34" spans="1:20" x14ac:dyDescent="0.2">
      <c r="A34" s="23" t="s">
        <v>46</v>
      </c>
      <c r="B34" s="11"/>
      <c r="C34" s="197">
        <v>36899.523999999998</v>
      </c>
      <c r="D34" s="197" t="s">
        <v>128</v>
      </c>
      <c r="E34" s="1">
        <f t="shared" si="2"/>
        <v>-17812.93248323819</v>
      </c>
      <c r="F34" s="1">
        <f t="shared" si="9"/>
        <v>-17813</v>
      </c>
      <c r="G34" s="1">
        <f t="shared" si="3"/>
        <v>2.7005800002370961E-2</v>
      </c>
      <c r="H34" s="1">
        <f t="shared" si="10"/>
        <v>2.7005800002370961E-2</v>
      </c>
      <c r="P34" s="1">
        <f t="shared" si="4"/>
        <v>-1.6561728331167674E-3</v>
      </c>
      <c r="Q34" s="185">
        <f t="shared" si="5"/>
        <v>21881.023999999998</v>
      </c>
      <c r="S34" s="1">
        <f t="shared" si="6"/>
        <v>8.2150868682223644E-4</v>
      </c>
      <c r="T34" s="1">
        <v>0.1</v>
      </c>
    </row>
    <row r="35" spans="1:20" x14ac:dyDescent="0.2">
      <c r="A35" s="23" t="s">
        <v>46</v>
      </c>
      <c r="B35" s="11"/>
      <c r="C35" s="197">
        <v>39551.402999999998</v>
      </c>
      <c r="D35" s="197" t="s">
        <v>128</v>
      </c>
      <c r="E35" s="1">
        <f t="shared" si="2"/>
        <v>-11183.01288093151</v>
      </c>
      <c r="F35" s="1">
        <f t="shared" si="9"/>
        <v>-11183</v>
      </c>
      <c r="G35" s="1">
        <f t="shared" si="3"/>
        <v>-5.1521999994292855E-3</v>
      </c>
      <c r="H35" s="1">
        <f t="shared" si="10"/>
        <v>-5.1521999994292855E-3</v>
      </c>
      <c r="P35" s="1">
        <f t="shared" si="4"/>
        <v>-1.332097477393345E-2</v>
      </c>
      <c r="Q35" s="185">
        <f t="shared" si="5"/>
        <v>24532.902999999998</v>
      </c>
      <c r="S35" s="1">
        <f t="shared" si="6"/>
        <v>6.6728881316575561E-5</v>
      </c>
      <c r="T35" s="1">
        <v>0.1</v>
      </c>
    </row>
    <row r="36" spans="1:20" x14ac:dyDescent="0.2">
      <c r="A36" s="23" t="s">
        <v>46</v>
      </c>
      <c r="B36" s="11"/>
      <c r="C36" s="197">
        <v>41331.334000000003</v>
      </c>
      <c r="D36" s="197" t="s">
        <v>128</v>
      </c>
      <c r="E36" s="1">
        <f t="shared" si="2"/>
        <v>-6733.0363067162643</v>
      </c>
      <c r="F36" s="1">
        <f t="shared" si="9"/>
        <v>-6733</v>
      </c>
      <c r="G36" s="1">
        <f t="shared" si="3"/>
        <v>-1.4522199999191798E-2</v>
      </c>
      <c r="H36" s="1">
        <f t="shared" si="10"/>
        <v>-1.4522199999191798E-2</v>
      </c>
      <c r="P36" s="1">
        <f t="shared" si="4"/>
        <v>-9.0659634694527143E-3</v>
      </c>
      <c r="Q36" s="185">
        <f t="shared" si="5"/>
        <v>26312.834000000003</v>
      </c>
      <c r="S36" s="1">
        <f t="shared" si="6"/>
        <v>2.9770517068459201E-5</v>
      </c>
      <c r="T36" s="1">
        <v>0.1</v>
      </c>
    </row>
    <row r="37" spans="1:20" x14ac:dyDescent="0.2">
      <c r="A37" s="23" t="s">
        <v>46</v>
      </c>
      <c r="B37" s="11"/>
      <c r="C37" s="197">
        <v>41765.324000000001</v>
      </c>
      <c r="D37" s="197" t="s">
        <v>128</v>
      </c>
      <c r="E37" s="1">
        <f t="shared" si="2"/>
        <v>-5648.0249588361157</v>
      </c>
      <c r="F37" s="1">
        <f t="shared" si="9"/>
        <v>-5648</v>
      </c>
      <c r="G37" s="1">
        <f t="shared" si="3"/>
        <v>-9.983199997805059E-3</v>
      </c>
      <c r="H37" s="1">
        <f t="shared" si="10"/>
        <v>-9.983199997805059E-3</v>
      </c>
      <c r="P37" s="1">
        <f t="shared" si="4"/>
        <v>-7.3309998818641758E-3</v>
      </c>
      <c r="Q37" s="185">
        <f t="shared" si="5"/>
        <v>26746.824000000001</v>
      </c>
      <c r="S37" s="1">
        <f t="shared" si="6"/>
        <v>7.0341654549968339E-6</v>
      </c>
      <c r="T37" s="1">
        <v>0.1</v>
      </c>
    </row>
    <row r="38" spans="1:20" x14ac:dyDescent="0.2">
      <c r="A38" s="23" t="s">
        <v>46</v>
      </c>
      <c r="B38" s="11"/>
      <c r="C38" s="197">
        <v>42756.489000000001</v>
      </c>
      <c r="D38" s="197" t="s">
        <v>128</v>
      </c>
      <c r="E38" s="1">
        <f t="shared" si="2"/>
        <v>-3170.0294459864331</v>
      </c>
      <c r="F38" s="1">
        <f t="shared" si="9"/>
        <v>-3170</v>
      </c>
      <c r="G38" s="1">
        <f t="shared" si="3"/>
        <v>-1.177800000004936E-2</v>
      </c>
      <c r="H38" s="1">
        <f t="shared" si="10"/>
        <v>-1.177800000004936E-2</v>
      </c>
      <c r="P38" s="1">
        <f t="shared" si="4"/>
        <v>-3.3358638189792816E-3</v>
      </c>
      <c r="Q38" s="185">
        <f t="shared" si="5"/>
        <v>27737.989000000001</v>
      </c>
      <c r="S38" s="1">
        <f t="shared" si="6"/>
        <v>7.1269663299732493E-5</v>
      </c>
      <c r="T38" s="1">
        <v>0.1</v>
      </c>
    </row>
    <row r="39" spans="1:20" x14ac:dyDescent="0.2">
      <c r="A39" s="23" t="s">
        <v>47</v>
      </c>
      <c r="B39" s="11"/>
      <c r="C39" s="197">
        <v>43167.487000000001</v>
      </c>
      <c r="D39" s="197" t="s">
        <v>129</v>
      </c>
      <c r="E39" s="1">
        <f t="shared" si="2"/>
        <v>-2142.5000237507893</v>
      </c>
      <c r="F39" s="1">
        <f t="shared" si="9"/>
        <v>-2142.5</v>
      </c>
      <c r="G39" s="1">
        <f t="shared" si="3"/>
        <v>-9.4999995781108737E-6</v>
      </c>
      <c r="I39" s="1">
        <f t="shared" ref="I39:I47" si="11">G39</f>
        <v>-9.4999995781108737E-6</v>
      </c>
      <c r="P39" s="1">
        <f t="shared" si="4"/>
        <v>-1.8966254081869919E-3</v>
      </c>
      <c r="Q39" s="185">
        <f t="shared" si="5"/>
        <v>28148.987000000001</v>
      </c>
      <c r="S39" s="1">
        <f t="shared" si="6"/>
        <v>3.5612423078172362E-6</v>
      </c>
      <c r="T39" s="1">
        <v>0.1</v>
      </c>
    </row>
    <row r="40" spans="1:20" x14ac:dyDescent="0.2">
      <c r="A40" s="23" t="s">
        <v>47</v>
      </c>
      <c r="B40" s="11"/>
      <c r="C40" s="197">
        <v>43171.292000000001</v>
      </c>
      <c r="D40" s="197" t="s">
        <v>129</v>
      </c>
      <c r="E40" s="1">
        <f t="shared" si="2"/>
        <v>-2132.9872050713625</v>
      </c>
      <c r="F40" s="1">
        <f t="shared" si="9"/>
        <v>-2133</v>
      </c>
      <c r="G40" s="1">
        <f t="shared" si="3"/>
        <v>5.1177999994251877E-3</v>
      </c>
      <c r="I40" s="1">
        <f t="shared" si="11"/>
        <v>5.1177999994251877E-3</v>
      </c>
      <c r="P40" s="1">
        <f t="shared" si="4"/>
        <v>-1.8843707720245812E-3</v>
      </c>
      <c r="Q40" s="185">
        <f t="shared" si="5"/>
        <v>28152.792000000001</v>
      </c>
      <c r="S40" s="1">
        <f t="shared" si="6"/>
        <v>4.9030395512545454E-5</v>
      </c>
      <c r="T40" s="1">
        <v>0.1</v>
      </c>
    </row>
    <row r="41" spans="1:20" x14ac:dyDescent="0.2">
      <c r="A41" s="23" t="s">
        <v>47</v>
      </c>
      <c r="B41" s="11"/>
      <c r="C41" s="197">
        <v>43171.491000000002</v>
      </c>
      <c r="D41" s="197" t="s">
        <v>129</v>
      </c>
      <c r="E41" s="1">
        <f t="shared" si="2"/>
        <v>-2132.4896884045529</v>
      </c>
      <c r="F41" s="1">
        <f t="shared" si="9"/>
        <v>-2132.5</v>
      </c>
      <c r="G41" s="1">
        <f t="shared" si="3"/>
        <v>4.124500002944842E-3</v>
      </c>
      <c r="I41" s="1">
        <f t="shared" si="11"/>
        <v>4.124500002944842E-3</v>
      </c>
      <c r="P41" s="1">
        <f t="shared" si="4"/>
        <v>-1.8837263895325335E-3</v>
      </c>
      <c r="Q41" s="185">
        <f t="shared" si="5"/>
        <v>28152.991000000002</v>
      </c>
      <c r="S41" s="1">
        <f t="shared" si="6"/>
        <v>3.6098784383261697E-5</v>
      </c>
      <c r="T41" s="1">
        <v>0.1</v>
      </c>
    </row>
    <row r="42" spans="1:20" x14ac:dyDescent="0.2">
      <c r="A42" s="23" t="s">
        <v>47</v>
      </c>
      <c r="B42" s="11"/>
      <c r="C42" s="197">
        <v>43173.464999999997</v>
      </c>
      <c r="D42" s="197" t="s">
        <v>129</v>
      </c>
      <c r="E42" s="1">
        <f t="shared" si="2"/>
        <v>-2127.5545230765279</v>
      </c>
      <c r="F42" s="1">
        <f t="shared" si="9"/>
        <v>-2127.5</v>
      </c>
      <c r="G42" s="1">
        <f t="shared" si="3"/>
        <v>-2.1808500001498032E-2</v>
      </c>
      <c r="I42" s="1">
        <f t="shared" si="11"/>
        <v>-2.1808500001498032E-2</v>
      </c>
      <c r="P42" s="1">
        <f t="shared" si="4"/>
        <v>-1.8772858605769632E-3</v>
      </c>
      <c r="Q42" s="185">
        <f t="shared" si="5"/>
        <v>28154.964999999997</v>
      </c>
      <c r="S42" s="1">
        <f t="shared" si="6"/>
        <v>3.9725329713125198E-4</v>
      </c>
      <c r="T42" s="1">
        <v>0.1</v>
      </c>
    </row>
    <row r="43" spans="1:20" x14ac:dyDescent="0.2">
      <c r="A43" s="23" t="s">
        <v>47</v>
      </c>
      <c r="B43" s="11"/>
      <c r="C43" s="197">
        <v>43174.474999999999</v>
      </c>
      <c r="D43" s="197" t="s">
        <v>129</v>
      </c>
      <c r="E43" s="1">
        <f t="shared" si="2"/>
        <v>-2125.0294384861886</v>
      </c>
      <c r="F43" s="1">
        <f t="shared" si="9"/>
        <v>-2125</v>
      </c>
      <c r="G43" s="1">
        <f t="shared" si="3"/>
        <v>-1.1774999999033753E-2</v>
      </c>
      <c r="I43" s="1">
        <f t="shared" si="11"/>
        <v>-1.1774999999033753E-2</v>
      </c>
      <c r="P43" s="1">
        <f t="shared" si="4"/>
        <v>-1.8740678451627055E-3</v>
      </c>
      <c r="Q43" s="185">
        <f t="shared" si="5"/>
        <v>28155.974999999999</v>
      </c>
      <c r="S43" s="1">
        <f t="shared" si="6"/>
        <v>9.8028457515557575E-5</v>
      </c>
      <c r="T43" s="1">
        <v>0.1</v>
      </c>
    </row>
    <row r="44" spans="1:20" x14ac:dyDescent="0.2">
      <c r="A44" s="23" t="s">
        <v>47</v>
      </c>
      <c r="B44" s="11"/>
      <c r="C44" s="197">
        <v>43175.281000000003</v>
      </c>
      <c r="D44" s="197" t="s">
        <v>129</v>
      </c>
      <c r="E44" s="1">
        <f t="shared" si="2"/>
        <v>-2123.014370981417</v>
      </c>
      <c r="F44" s="1">
        <f t="shared" si="9"/>
        <v>-2123</v>
      </c>
      <c r="G44" s="1">
        <f t="shared" si="3"/>
        <v>-5.7481999974697828E-3</v>
      </c>
      <c r="I44" s="1">
        <f t="shared" si="11"/>
        <v>-5.7481999974697828E-3</v>
      </c>
      <c r="P44" s="1">
        <f t="shared" si="4"/>
        <v>-1.8714945134159118E-3</v>
      </c>
      <c r="Q44" s="185">
        <f t="shared" si="5"/>
        <v>28156.781000000003</v>
      </c>
      <c r="S44" s="1">
        <f t="shared" si="6"/>
        <v>1.5028845410093358E-5</v>
      </c>
      <c r="T44" s="1">
        <v>0.1</v>
      </c>
    </row>
    <row r="45" spans="1:20" x14ac:dyDescent="0.2">
      <c r="A45" s="23" t="s">
        <v>47</v>
      </c>
      <c r="B45" s="11"/>
      <c r="C45" s="197">
        <v>43203.29</v>
      </c>
      <c r="D45" s="197" t="s">
        <v>129</v>
      </c>
      <c r="E45" s="1">
        <f t="shared" si="2"/>
        <v>-2052.9895251490861</v>
      </c>
      <c r="F45" s="1">
        <f t="shared" si="9"/>
        <v>-2053</v>
      </c>
      <c r="G45" s="1">
        <f t="shared" si="3"/>
        <v>4.1898000054061413E-3</v>
      </c>
      <c r="I45" s="1">
        <f t="shared" si="11"/>
        <v>4.1898000054061413E-3</v>
      </c>
      <c r="P45" s="1">
        <f t="shared" si="4"/>
        <v>-1.7820375620694277E-3</v>
      </c>
      <c r="Q45" s="185">
        <f t="shared" si="5"/>
        <v>28184.79</v>
      </c>
      <c r="S45" s="1">
        <f t="shared" si="6"/>
        <v>3.566284393231252E-5</v>
      </c>
      <c r="T45" s="1">
        <v>0.1</v>
      </c>
    </row>
    <row r="46" spans="1:20" x14ac:dyDescent="0.2">
      <c r="A46" s="23" t="s">
        <v>47</v>
      </c>
      <c r="B46" s="11"/>
      <c r="C46" s="197">
        <v>43397.68</v>
      </c>
      <c r="D46" s="197" t="s">
        <v>129</v>
      </c>
      <c r="E46" s="1">
        <f t="shared" si="2"/>
        <v>-1566.9982444411839</v>
      </c>
      <c r="F46" s="1">
        <f t="shared" si="9"/>
        <v>-1567</v>
      </c>
      <c r="G46" s="1">
        <f t="shared" si="3"/>
        <v>7.0219999906839803E-4</v>
      </c>
      <c r="I46" s="1">
        <f t="shared" si="11"/>
        <v>7.0219999906839803E-4</v>
      </c>
      <c r="P46" s="1">
        <f t="shared" si="4"/>
        <v>-1.1954310208715409E-3</v>
      </c>
      <c r="Q46" s="185">
        <f t="shared" si="5"/>
        <v>28379.18</v>
      </c>
      <c r="S46" s="1">
        <f t="shared" si="6"/>
        <v>3.6010034878382928E-6</v>
      </c>
      <c r="T46" s="1">
        <v>0.1</v>
      </c>
    </row>
    <row r="47" spans="1:20" x14ac:dyDescent="0.2">
      <c r="A47" s="23" t="s">
        <v>47</v>
      </c>
      <c r="B47" s="11"/>
      <c r="C47" s="197">
        <v>43481.483999999997</v>
      </c>
      <c r="D47" s="197" t="s">
        <v>129</v>
      </c>
      <c r="E47" s="1">
        <f t="shared" si="2"/>
        <v>-1357.4812256210623</v>
      </c>
      <c r="F47" s="1">
        <f t="shared" si="9"/>
        <v>-1357.5</v>
      </c>
      <c r="G47" s="1">
        <f t="shared" si="3"/>
        <v>7.5094999992870726E-3</v>
      </c>
      <c r="I47" s="1">
        <f t="shared" si="11"/>
        <v>7.5094999992870726E-3</v>
      </c>
      <c r="P47" s="1">
        <f t="shared" si="4"/>
        <v>-9.6245466262370738E-4</v>
      </c>
      <c r="Q47" s="185">
        <f t="shared" si="5"/>
        <v>28462.983999999997</v>
      </c>
      <c r="S47" s="1">
        <f t="shared" si="6"/>
        <v>7.1774015793471803E-5</v>
      </c>
      <c r="T47" s="1">
        <v>0.1</v>
      </c>
    </row>
    <row r="48" spans="1:20" x14ac:dyDescent="0.2">
      <c r="A48" s="23" t="s">
        <v>46</v>
      </c>
      <c r="B48" s="11"/>
      <c r="C48" s="197">
        <v>43482.468000000001</v>
      </c>
      <c r="D48" s="197" t="s">
        <v>128</v>
      </c>
      <c r="E48" s="1">
        <f t="shared" si="2"/>
        <v>-1355.0211432082915</v>
      </c>
      <c r="F48" s="1">
        <f t="shared" si="9"/>
        <v>-1355</v>
      </c>
      <c r="G48" s="1">
        <f t="shared" si="3"/>
        <v>-8.4569999962695874E-3</v>
      </c>
      <c r="H48" s="1">
        <f>G48</f>
        <v>-8.4569999962695874E-3</v>
      </c>
      <c r="P48" s="1">
        <f t="shared" si="4"/>
        <v>-9.5975108690174275E-4</v>
      </c>
      <c r="Q48" s="185">
        <f t="shared" si="5"/>
        <v>28463.968000000001</v>
      </c>
      <c r="S48" s="1">
        <f t="shared" si="6"/>
        <v>5.6208741209017335E-5</v>
      </c>
      <c r="T48" s="1">
        <v>0.1</v>
      </c>
    </row>
    <row r="49" spans="1:32" x14ac:dyDescent="0.2">
      <c r="A49" s="23" t="s">
        <v>47</v>
      </c>
      <c r="B49" s="11"/>
      <c r="C49" s="197">
        <v>43495.499000000003</v>
      </c>
      <c r="D49" s="197" t="s">
        <v>129</v>
      </c>
      <c r="E49" s="1">
        <f t="shared" si="2"/>
        <v>-1322.4425518254736</v>
      </c>
      <c r="F49" s="1">
        <f t="shared" si="9"/>
        <v>-1322.5</v>
      </c>
      <c r="G49" s="1">
        <f t="shared" si="3"/>
        <v>2.2978500004683156E-2</v>
      </c>
      <c r="I49" s="1">
        <f t="shared" ref="I49:I62" si="12">G49</f>
        <v>2.2978500004683156E-2</v>
      </c>
      <c r="P49" s="1">
        <f t="shared" si="4"/>
        <v>-9.2477204249282081E-4</v>
      </c>
      <c r="Q49" s="185">
        <f t="shared" si="5"/>
        <v>28476.999000000003</v>
      </c>
      <c r="S49" s="1">
        <f t="shared" si="6"/>
        <v>5.7136641456130436E-4</v>
      </c>
      <c r="T49" s="1">
        <v>0.1</v>
      </c>
    </row>
    <row r="50" spans="1:32" x14ac:dyDescent="0.2">
      <c r="A50" s="23" t="s">
        <v>47</v>
      </c>
      <c r="B50" s="11"/>
      <c r="C50" s="197">
        <v>43496.487000000001</v>
      </c>
      <c r="D50" s="197" t="s">
        <v>129</v>
      </c>
      <c r="E50" s="1">
        <f t="shared" si="2"/>
        <v>-1319.9724690777075</v>
      </c>
      <c r="F50" s="1">
        <f t="shared" si="9"/>
        <v>-1320</v>
      </c>
      <c r="G50" s="1">
        <f t="shared" si="3"/>
        <v>1.1012000002665445E-2</v>
      </c>
      <c r="I50" s="1">
        <f t="shared" si="12"/>
        <v>1.1012000002665445E-2</v>
      </c>
      <c r="P50" s="1">
        <f t="shared" si="4"/>
        <v>-9.2209426305149902E-4</v>
      </c>
      <c r="Q50" s="185">
        <f t="shared" si="5"/>
        <v>28477.987000000001</v>
      </c>
      <c r="S50" s="1">
        <f t="shared" si="6"/>
        <v>1.4242260594301805E-4</v>
      </c>
      <c r="T50" s="1">
        <v>0.1</v>
      </c>
    </row>
    <row r="51" spans="1:32" x14ac:dyDescent="0.2">
      <c r="A51" s="23" t="s">
        <v>47</v>
      </c>
      <c r="B51" s="11"/>
      <c r="C51" s="197">
        <v>43512.478000000003</v>
      </c>
      <c r="D51" s="197" t="s">
        <v>129</v>
      </c>
      <c r="E51" s="1">
        <f t="shared" si="2"/>
        <v>-1279.9936297865868</v>
      </c>
      <c r="F51" s="1">
        <f t="shared" si="9"/>
        <v>-1280</v>
      </c>
      <c r="G51" s="1">
        <f t="shared" si="3"/>
        <v>2.5480000040261075E-3</v>
      </c>
      <c r="I51" s="1">
        <f t="shared" si="12"/>
        <v>2.5480000040261075E-3</v>
      </c>
      <c r="P51" s="1">
        <f t="shared" si="4"/>
        <v>-8.7950214328907927E-4</v>
      </c>
      <c r="Q51" s="185">
        <f t="shared" si="5"/>
        <v>28493.978000000003</v>
      </c>
      <c r="S51" s="1">
        <f t="shared" si="6"/>
        <v>1.1747770969850217E-5</v>
      </c>
      <c r="T51" s="1">
        <v>0.1</v>
      </c>
    </row>
    <row r="52" spans="1:32" x14ac:dyDescent="0.2">
      <c r="A52" s="23" t="s">
        <v>47</v>
      </c>
      <c r="B52" s="11"/>
      <c r="C52" s="197">
        <v>43535.271999999997</v>
      </c>
      <c r="D52" s="197" t="s">
        <v>129</v>
      </c>
      <c r="E52" s="1">
        <f t="shared" si="2"/>
        <v>-1223.0067207251473</v>
      </c>
      <c r="F52" s="1">
        <f t="shared" si="9"/>
        <v>-1223</v>
      </c>
      <c r="G52" s="1">
        <f t="shared" si="3"/>
        <v>-2.6882000020123087E-3</v>
      </c>
      <c r="I52" s="1">
        <f t="shared" si="12"/>
        <v>-2.6882000020123087E-3</v>
      </c>
      <c r="P52" s="1">
        <f t="shared" si="4"/>
        <v>-8.196351503691815E-4</v>
      </c>
      <c r="Q52" s="185">
        <f t="shared" si="5"/>
        <v>28516.771999999997</v>
      </c>
      <c r="S52" s="1">
        <f t="shared" si="6"/>
        <v>3.4915346047961018E-6</v>
      </c>
      <c r="T52" s="1">
        <v>0.1</v>
      </c>
    </row>
    <row r="53" spans="1:32" x14ac:dyDescent="0.2">
      <c r="A53" s="23" t="s">
        <v>47</v>
      </c>
      <c r="B53" s="11"/>
      <c r="C53" s="197">
        <v>43535.472000000002</v>
      </c>
      <c r="D53" s="197" t="s">
        <v>129</v>
      </c>
      <c r="E53" s="1">
        <f t="shared" si="2"/>
        <v>-1222.5067039745752</v>
      </c>
      <c r="F53" s="1">
        <f t="shared" si="9"/>
        <v>-1222.5</v>
      </c>
      <c r="G53" s="1">
        <f t="shared" si="3"/>
        <v>-2.6814999946509488E-3</v>
      </c>
      <c r="I53" s="1">
        <f t="shared" si="12"/>
        <v>-2.6814999946509488E-3</v>
      </c>
      <c r="P53" s="1">
        <f t="shared" si="4"/>
        <v>-8.1911433111960322E-4</v>
      </c>
      <c r="Q53" s="185">
        <f t="shared" si="5"/>
        <v>28516.972000000002</v>
      </c>
      <c r="S53" s="1">
        <f t="shared" si="6"/>
        <v>3.4684803597270905E-6</v>
      </c>
      <c r="T53" s="1">
        <v>0.1</v>
      </c>
    </row>
    <row r="54" spans="1:32" x14ac:dyDescent="0.2">
      <c r="A54" s="23" t="s">
        <v>47</v>
      </c>
      <c r="B54" s="11"/>
      <c r="C54" s="197">
        <v>43537.482000000004</v>
      </c>
      <c r="D54" s="197" t="s">
        <v>129</v>
      </c>
      <c r="E54" s="1">
        <f t="shared" si="2"/>
        <v>-1217.4815356314307</v>
      </c>
      <c r="F54" s="1">
        <f t="shared" si="9"/>
        <v>-1217.5</v>
      </c>
      <c r="G54" s="1">
        <f t="shared" si="3"/>
        <v>7.3855000082403421E-3</v>
      </c>
      <c r="I54" s="1">
        <f t="shared" si="12"/>
        <v>7.3855000082403421E-3</v>
      </c>
      <c r="P54" s="1">
        <f t="shared" si="4"/>
        <v>-8.1391029893431582E-4</v>
      </c>
      <c r="Q54" s="185">
        <f t="shared" si="5"/>
        <v>28518.982000000004</v>
      </c>
      <c r="S54" s="1">
        <f t="shared" si="6"/>
        <v>6.7230329385402015E-5</v>
      </c>
      <c r="T54" s="1">
        <v>0.1</v>
      </c>
    </row>
    <row r="55" spans="1:32" x14ac:dyDescent="0.2">
      <c r="A55" s="23" t="s">
        <v>47</v>
      </c>
      <c r="B55" s="11"/>
      <c r="C55" s="197">
        <v>43568.285000000003</v>
      </c>
      <c r="D55" s="197" t="s">
        <v>129</v>
      </c>
      <c r="E55" s="1">
        <f t="shared" si="2"/>
        <v>-1140.4714557937564</v>
      </c>
      <c r="F55" s="1">
        <f t="shared" si="9"/>
        <v>-1140.5</v>
      </c>
      <c r="G55" s="1">
        <f t="shared" si="3"/>
        <v>1.141730000381358E-2</v>
      </c>
      <c r="I55" s="1">
        <f t="shared" si="12"/>
        <v>1.141730000381358E-2</v>
      </c>
      <c r="P55" s="1">
        <f t="shared" si="4"/>
        <v>-7.3472906736328503E-4</v>
      </c>
      <c r="Q55" s="185">
        <f t="shared" si="5"/>
        <v>28549.785000000003</v>
      </c>
      <c r="S55" s="1">
        <f t="shared" si="6"/>
        <v>1.4767181054672765E-4</v>
      </c>
      <c r="T55" s="1">
        <v>0.1</v>
      </c>
    </row>
    <row r="56" spans="1:32" x14ac:dyDescent="0.2">
      <c r="A56" s="23" t="s">
        <v>47</v>
      </c>
      <c r="B56" s="11"/>
      <c r="C56" s="197">
        <v>43573.286</v>
      </c>
      <c r="D56" s="197" t="s">
        <v>129</v>
      </c>
      <c r="E56" s="1">
        <f t="shared" si="2"/>
        <v>-1127.9685369459835</v>
      </c>
      <c r="F56" s="1">
        <f t="shared" si="9"/>
        <v>-1128</v>
      </c>
      <c r="G56" s="1">
        <f t="shared" si="3"/>
        <v>1.2584800002514385E-2</v>
      </c>
      <c r="I56" s="1">
        <f t="shared" si="12"/>
        <v>1.2584800002514385E-2</v>
      </c>
      <c r="P56" s="1">
        <f t="shared" si="4"/>
        <v>-7.2204636705193101E-4</v>
      </c>
      <c r="Q56" s="185">
        <f t="shared" si="5"/>
        <v>28554.786</v>
      </c>
      <c r="S56" s="1">
        <f t="shared" si="6"/>
        <v>1.7707216030324023E-4</v>
      </c>
      <c r="T56" s="1">
        <v>0.1</v>
      </c>
    </row>
    <row r="57" spans="1:32" x14ac:dyDescent="0.2">
      <c r="A57" s="23" t="s">
        <v>47</v>
      </c>
      <c r="B57" s="11"/>
      <c r="C57" s="197">
        <v>43574.28</v>
      </c>
      <c r="D57" s="197" t="s">
        <v>129</v>
      </c>
      <c r="E57" s="1">
        <f t="shared" si="2"/>
        <v>-1125.4834536956978</v>
      </c>
      <c r="F57" s="1">
        <f t="shared" si="9"/>
        <v>-1125.5</v>
      </c>
      <c r="G57" s="1">
        <f t="shared" si="3"/>
        <v>6.6183000017190352E-3</v>
      </c>
      <c r="I57" s="1">
        <f t="shared" si="12"/>
        <v>6.6183000017190352E-3</v>
      </c>
      <c r="P57" s="1">
        <f t="shared" si="4"/>
        <v>-7.1951560932084768E-4</v>
      </c>
      <c r="Q57" s="185">
        <f t="shared" si="5"/>
        <v>28555.78</v>
      </c>
      <c r="S57" s="1">
        <f t="shared" si="6"/>
        <v>5.384353794162061E-5</v>
      </c>
      <c r="T57" s="1">
        <v>0.1</v>
      </c>
    </row>
    <row r="58" spans="1:32" x14ac:dyDescent="0.2">
      <c r="A58" s="23" t="s">
        <v>47</v>
      </c>
      <c r="B58" s="11"/>
      <c r="C58" s="197">
        <v>43575.277000000002</v>
      </c>
      <c r="D58" s="197" t="s">
        <v>129</v>
      </c>
      <c r="E58" s="1">
        <f t="shared" si="2"/>
        <v>-1122.9908701941429</v>
      </c>
      <c r="F58" s="1">
        <f t="shared" si="9"/>
        <v>-1123</v>
      </c>
      <c r="G58" s="1">
        <f t="shared" si="3"/>
        <v>3.651800005172845E-3</v>
      </c>
      <c r="I58" s="1">
        <f t="shared" si="12"/>
        <v>3.651800005172845E-3</v>
      </c>
      <c r="P58" s="1">
        <f t="shared" si="4"/>
        <v>-7.1698678138605587E-4</v>
      </c>
      <c r="Q58" s="185">
        <f t="shared" si="5"/>
        <v>28556.777000000002</v>
      </c>
      <c r="S58" s="1">
        <f t="shared" si="6"/>
        <v>1.9086297986411648E-5</v>
      </c>
      <c r="T58" s="1">
        <v>0.1</v>
      </c>
    </row>
    <row r="59" spans="1:32" x14ac:dyDescent="0.2">
      <c r="A59" s="23" t="s">
        <v>47</v>
      </c>
      <c r="B59" s="11"/>
      <c r="C59" s="197">
        <v>43833.457000000002</v>
      </c>
      <c r="D59" s="197" t="s">
        <v>129</v>
      </c>
      <c r="E59" s="1">
        <f t="shared" si="2"/>
        <v>-477.51924689476158</v>
      </c>
      <c r="F59" s="1">
        <f t="shared" si="9"/>
        <v>-477.5</v>
      </c>
      <c r="G59" s="1">
        <f t="shared" si="3"/>
        <v>-7.6984999977867119E-3</v>
      </c>
      <c r="I59" s="1">
        <f t="shared" si="12"/>
        <v>-7.6984999977867119E-3</v>
      </c>
      <c r="P59" s="1">
        <f t="shared" si="4"/>
        <v>-1.3147788172208213E-4</v>
      </c>
      <c r="Q59" s="185">
        <f t="shared" si="5"/>
        <v>28814.957000000002</v>
      </c>
      <c r="S59" s="1">
        <f t="shared" si="6"/>
        <v>5.7259823705011224E-5</v>
      </c>
      <c r="T59" s="1">
        <v>0.1</v>
      </c>
    </row>
    <row r="60" spans="1:32" x14ac:dyDescent="0.2">
      <c r="A60" s="23" t="s">
        <v>47</v>
      </c>
      <c r="B60" s="11"/>
      <c r="C60" s="197">
        <v>43880.449000000001</v>
      </c>
      <c r="D60" s="197" t="s">
        <v>129</v>
      </c>
      <c r="E60" s="1">
        <f t="shared" si="2"/>
        <v>-360.03531118291932</v>
      </c>
      <c r="F60" s="1">
        <f t="shared" si="9"/>
        <v>-360</v>
      </c>
      <c r="G60" s="1">
        <f t="shared" si="3"/>
        <v>-1.4124000001174863E-2</v>
      </c>
      <c r="I60" s="1">
        <f t="shared" si="12"/>
        <v>-1.4124000001174863E-2</v>
      </c>
      <c r="P60" s="1">
        <f t="shared" si="4"/>
        <v>-4.0052077278390774E-5</v>
      </c>
      <c r="Q60" s="185">
        <f t="shared" si="5"/>
        <v>28861.949000000001</v>
      </c>
      <c r="S60" s="1">
        <f t="shared" si="6"/>
        <v>1.9835758912302776E-4</v>
      </c>
      <c r="T60" s="1">
        <v>0.1</v>
      </c>
      <c r="AA60" s="1">
        <v>19</v>
      </c>
      <c r="AC60" s="1" t="s">
        <v>55</v>
      </c>
      <c r="AF60" s="1" t="s">
        <v>56</v>
      </c>
    </row>
    <row r="61" spans="1:32" x14ac:dyDescent="0.2">
      <c r="A61" s="23" t="s">
        <v>47</v>
      </c>
      <c r="B61" s="11"/>
      <c r="C61" s="197">
        <v>43887.258000000002</v>
      </c>
      <c r="D61" s="197" t="s">
        <v>129</v>
      </c>
      <c r="E61" s="1">
        <f t="shared" si="2"/>
        <v>-343.01224091006242</v>
      </c>
      <c r="F61" s="1">
        <f t="shared" si="9"/>
        <v>-343</v>
      </c>
      <c r="G61" s="1">
        <f t="shared" si="3"/>
        <v>-4.8962000000756234E-3</v>
      </c>
      <c r="I61" s="1">
        <f t="shared" si="12"/>
        <v>-4.8962000000756234E-3</v>
      </c>
      <c r="P61" s="1">
        <f t="shared" si="4"/>
        <v>-2.7228655955526676E-5</v>
      </c>
      <c r="Q61" s="185">
        <f t="shared" si="5"/>
        <v>28868.758000000002</v>
      </c>
      <c r="S61" s="1">
        <f t="shared" si="6"/>
        <v>2.3706881949862662E-5</v>
      </c>
      <c r="T61" s="1">
        <v>0.1</v>
      </c>
      <c r="AA61" s="1">
        <v>15</v>
      </c>
      <c r="AC61" s="1" t="s">
        <v>58</v>
      </c>
      <c r="AF61" s="1" t="s">
        <v>56</v>
      </c>
    </row>
    <row r="62" spans="1:32" x14ac:dyDescent="0.2">
      <c r="A62" s="23" t="s">
        <v>47</v>
      </c>
      <c r="B62" s="11"/>
      <c r="C62" s="197">
        <v>43887.45</v>
      </c>
      <c r="D62" s="197" t="s">
        <v>129</v>
      </c>
      <c r="E62" s="1">
        <f t="shared" si="2"/>
        <v>-342.5322248295351</v>
      </c>
      <c r="F62" s="1">
        <f t="shared" si="9"/>
        <v>-342.5</v>
      </c>
      <c r="G62" s="1">
        <f t="shared" si="3"/>
        <v>-1.2889500001620036E-2</v>
      </c>
      <c r="I62" s="1">
        <f t="shared" si="12"/>
        <v>-1.2889500001620036E-2</v>
      </c>
      <c r="P62" s="1">
        <f t="shared" si="4"/>
        <v>-2.685305439709823E-5</v>
      </c>
      <c r="Q62" s="185">
        <f t="shared" si="5"/>
        <v>28868.949999999997</v>
      </c>
      <c r="S62" s="1">
        <f t="shared" si="6"/>
        <v>1.6544768648890355E-4</v>
      </c>
      <c r="T62" s="1">
        <v>0.1</v>
      </c>
      <c r="AA62" s="1">
        <v>11</v>
      </c>
      <c r="AC62" s="1" t="s">
        <v>58</v>
      </c>
      <c r="AF62" s="1" t="s">
        <v>56</v>
      </c>
    </row>
    <row r="63" spans="1:32" x14ac:dyDescent="0.2">
      <c r="A63" s="1" t="s">
        <v>138</v>
      </c>
      <c r="B63" s="11" t="s">
        <v>49</v>
      </c>
      <c r="C63" s="197">
        <v>44024.458299999998</v>
      </c>
      <c r="D63" s="197" t="s">
        <v>128</v>
      </c>
      <c r="E63" s="1">
        <f t="shared" si="2"/>
        <v>0</v>
      </c>
      <c r="F63" s="1">
        <f t="shared" si="9"/>
        <v>0</v>
      </c>
      <c r="G63" s="1">
        <f t="shared" si="3"/>
        <v>0</v>
      </c>
      <c r="H63" s="1">
        <f>G63</f>
        <v>0</v>
      </c>
      <c r="P63" s="1">
        <f t="shared" si="4"/>
        <v>2.0912096931180804E-4</v>
      </c>
      <c r="Q63" s="185">
        <f t="shared" si="5"/>
        <v>29005.958299999998</v>
      </c>
      <c r="S63" s="1">
        <f t="shared" si="6"/>
        <v>4.3731579805910158E-8</v>
      </c>
      <c r="T63" s="1">
        <v>0.1</v>
      </c>
      <c r="AA63" s="1">
        <v>9</v>
      </c>
      <c r="AC63" s="1" t="s">
        <v>60</v>
      </c>
      <c r="AF63" s="1" t="s">
        <v>56</v>
      </c>
    </row>
    <row r="64" spans="1:32" x14ac:dyDescent="0.2">
      <c r="A64" s="23" t="s">
        <v>47</v>
      </c>
      <c r="B64" s="11"/>
      <c r="C64" s="197">
        <v>44236.440999999999</v>
      </c>
      <c r="D64" s="197"/>
      <c r="E64" s="1">
        <f t="shared" si="2"/>
        <v>529.97450414589002</v>
      </c>
      <c r="F64" s="1">
        <f t="shared" si="9"/>
        <v>530</v>
      </c>
      <c r="G64" s="1">
        <f t="shared" si="3"/>
        <v>-1.0197999996307772E-2</v>
      </c>
      <c r="I64" s="1">
        <f t="shared" ref="I64:I85" si="13">G64</f>
        <v>-1.0197999996307772E-2</v>
      </c>
      <c r="P64" s="1">
        <f t="shared" si="4"/>
        <v>4.8675026155442502E-4</v>
      </c>
      <c r="Q64" s="185">
        <f t="shared" si="5"/>
        <v>29217.940999999999</v>
      </c>
      <c r="S64" s="1">
        <f t="shared" si="6"/>
        <v>1.1416388807288628E-4</v>
      </c>
      <c r="T64" s="1">
        <v>0.1</v>
      </c>
      <c r="AA64" s="1">
        <v>7</v>
      </c>
      <c r="AC64" s="1" t="s">
        <v>60</v>
      </c>
      <c r="AF64" s="1" t="s">
        <v>56</v>
      </c>
    </row>
    <row r="65" spans="1:32" x14ac:dyDescent="0.2">
      <c r="A65" s="23" t="s">
        <v>47</v>
      </c>
      <c r="B65" s="11"/>
      <c r="C65" s="197">
        <v>44241.436999999998</v>
      </c>
      <c r="D65" s="197" t="s">
        <v>129</v>
      </c>
      <c r="E65" s="1">
        <f t="shared" si="2"/>
        <v>542.46492257490536</v>
      </c>
      <c r="F65" s="1">
        <f t="shared" si="9"/>
        <v>542.5</v>
      </c>
      <c r="G65" s="1">
        <f t="shared" si="3"/>
        <v>-1.403050000226358E-2</v>
      </c>
      <c r="I65" s="1">
        <f t="shared" si="13"/>
        <v>-1.403050000226358E-2</v>
      </c>
      <c r="P65" s="1">
        <f t="shared" si="4"/>
        <v>4.9196288644225497E-4</v>
      </c>
      <c r="Q65" s="185">
        <f t="shared" si="5"/>
        <v>29222.936999999998</v>
      </c>
      <c r="S65" s="1">
        <f t="shared" si="6"/>
        <v>2.1090192835383821E-4</v>
      </c>
      <c r="T65" s="1">
        <v>0.1</v>
      </c>
    </row>
    <row r="66" spans="1:32" x14ac:dyDescent="0.2">
      <c r="A66" s="23" t="s">
        <v>47</v>
      </c>
      <c r="B66" s="11"/>
      <c r="C66" s="197">
        <v>44267.447999999997</v>
      </c>
      <c r="D66" s="197" t="s">
        <v>129</v>
      </c>
      <c r="E66" s="1">
        <f t="shared" si="2"/>
        <v>607.49460106913148</v>
      </c>
      <c r="F66" s="1">
        <f t="shared" si="9"/>
        <v>607.5</v>
      </c>
      <c r="G66" s="1">
        <f t="shared" si="3"/>
        <v>-2.1594999998342246E-3</v>
      </c>
      <c r="I66" s="1">
        <f t="shared" si="13"/>
        <v>-2.1594999998342246E-3</v>
      </c>
      <c r="P66" s="1">
        <f t="shared" si="4"/>
        <v>5.1805159425404382E-4</v>
      </c>
      <c r="Q66" s="185">
        <f t="shared" si="5"/>
        <v>29248.947999999997</v>
      </c>
      <c r="S66" s="1">
        <f t="shared" si="6"/>
        <v>7.1692825390046269E-6</v>
      </c>
      <c r="T66" s="1">
        <v>0.1</v>
      </c>
    </row>
    <row r="67" spans="1:32" x14ac:dyDescent="0.2">
      <c r="A67" s="23" t="s">
        <v>47</v>
      </c>
      <c r="B67" s="11"/>
      <c r="C67" s="197">
        <v>44280.447999999997</v>
      </c>
      <c r="D67" s="197" t="s">
        <v>129</v>
      </c>
      <c r="E67" s="1">
        <f t="shared" si="2"/>
        <v>639.99568985560575</v>
      </c>
      <c r="F67" s="1">
        <f t="shared" si="9"/>
        <v>640</v>
      </c>
      <c r="G67" s="1">
        <f t="shared" si="3"/>
        <v>-1.724000001559034E-3</v>
      </c>
      <c r="I67" s="1">
        <f t="shared" si="13"/>
        <v>-1.724000001559034E-3</v>
      </c>
      <c r="P67" s="1">
        <f t="shared" si="4"/>
        <v>5.3045350780083281E-4</v>
      </c>
      <c r="Q67" s="185">
        <f t="shared" si="5"/>
        <v>29261.947999999997</v>
      </c>
      <c r="S67" s="1">
        <f t="shared" si="6"/>
        <v>5.0825606258650189E-6</v>
      </c>
      <c r="T67" s="1">
        <v>0.1</v>
      </c>
      <c r="AA67" s="1">
        <v>7</v>
      </c>
      <c r="AC67" s="1" t="s">
        <v>60</v>
      </c>
      <c r="AF67" s="1" t="s">
        <v>56</v>
      </c>
    </row>
    <row r="68" spans="1:32" x14ac:dyDescent="0.2">
      <c r="A68" s="23" t="s">
        <v>47</v>
      </c>
      <c r="B68" s="11"/>
      <c r="C68" s="197">
        <v>44288.432999999997</v>
      </c>
      <c r="D68" s="197" t="s">
        <v>129</v>
      </c>
      <c r="E68" s="1">
        <f t="shared" si="2"/>
        <v>659.9588586217609</v>
      </c>
      <c r="F68" s="1">
        <f t="shared" si="9"/>
        <v>660</v>
      </c>
      <c r="G68" s="1">
        <f t="shared" si="3"/>
        <v>-1.6455999997560866E-2</v>
      </c>
      <c r="I68" s="1">
        <f t="shared" si="13"/>
        <v>-1.6455999997560866E-2</v>
      </c>
      <c r="P68" s="1">
        <f t="shared" si="4"/>
        <v>5.3787160856869423E-4</v>
      </c>
      <c r="Q68" s="185">
        <f t="shared" si="5"/>
        <v>29269.932999999997</v>
      </c>
      <c r="S68" s="1">
        <f t="shared" si="6"/>
        <v>2.8879167216561651E-4</v>
      </c>
      <c r="T68" s="1">
        <v>0.1</v>
      </c>
      <c r="AA68" s="1">
        <v>34</v>
      </c>
      <c r="AC68" s="1" t="s">
        <v>67</v>
      </c>
      <c r="AD68" s="1" t="s">
        <v>68</v>
      </c>
      <c r="AF68" s="1" t="s">
        <v>56</v>
      </c>
    </row>
    <row r="69" spans="1:32" x14ac:dyDescent="0.2">
      <c r="A69" s="23" t="s">
        <v>47</v>
      </c>
      <c r="B69" s="11"/>
      <c r="C69" s="197">
        <v>44522.642</v>
      </c>
      <c r="D69" s="197" t="s">
        <v>129</v>
      </c>
      <c r="E69" s="1">
        <f t="shared" si="2"/>
        <v>1245.5009742826419</v>
      </c>
      <c r="F69" s="1">
        <f t="shared" si="9"/>
        <v>1245.5</v>
      </c>
      <c r="G69" s="1">
        <f t="shared" si="3"/>
        <v>3.8969999877735972E-4</v>
      </c>
      <c r="I69" s="1">
        <f t="shared" si="13"/>
        <v>3.8969999877735972E-4</v>
      </c>
      <c r="P69" s="1">
        <f t="shared" si="4"/>
        <v>6.811370319640582E-4</v>
      </c>
      <c r="Q69" s="185">
        <f t="shared" si="5"/>
        <v>29504.142</v>
      </c>
      <c r="S69" s="1">
        <f t="shared" si="6"/>
        <v>8.4935544312664783E-8</v>
      </c>
      <c r="T69" s="1">
        <v>0.1</v>
      </c>
      <c r="AA69" s="1">
        <v>7</v>
      </c>
      <c r="AC69" s="1" t="s">
        <v>60</v>
      </c>
      <c r="AF69" s="1" t="s">
        <v>56</v>
      </c>
    </row>
    <row r="70" spans="1:32" x14ac:dyDescent="0.2">
      <c r="A70" s="23" t="s">
        <v>47</v>
      </c>
      <c r="B70" s="11"/>
      <c r="C70" s="197">
        <v>44581.446000000004</v>
      </c>
      <c r="D70" s="197" t="s">
        <v>129</v>
      </c>
      <c r="E70" s="1">
        <f t="shared" si="2"/>
        <v>1392.5158992826387</v>
      </c>
      <c r="F70" s="1">
        <f t="shared" si="9"/>
        <v>1392.5</v>
      </c>
      <c r="G70" s="1">
        <f t="shared" si="3"/>
        <v>6.3595000028726645E-3</v>
      </c>
      <c r="I70" s="1">
        <f t="shared" si="13"/>
        <v>6.3595000028726645E-3</v>
      </c>
      <c r="P70" s="1">
        <f t="shared" si="4"/>
        <v>6.9408354812798903E-4</v>
      </c>
      <c r="Q70" s="185">
        <f t="shared" si="5"/>
        <v>29562.946000000004</v>
      </c>
      <c r="S70" s="1">
        <f t="shared" si="6"/>
        <v>3.2096943605691724E-5</v>
      </c>
      <c r="T70" s="1">
        <v>0.1</v>
      </c>
      <c r="AA70" s="1">
        <v>7</v>
      </c>
      <c r="AC70" s="1" t="s">
        <v>60</v>
      </c>
      <c r="AF70" s="1" t="s">
        <v>56</v>
      </c>
    </row>
    <row r="71" spans="1:32" x14ac:dyDescent="0.2">
      <c r="A71" s="23" t="s">
        <v>47</v>
      </c>
      <c r="B71" s="11"/>
      <c r="C71" s="197">
        <v>44599.447999999997</v>
      </c>
      <c r="D71" s="197" t="s">
        <v>129</v>
      </c>
      <c r="E71" s="1">
        <f t="shared" si="2"/>
        <v>1437.52240700063</v>
      </c>
      <c r="F71" s="1">
        <f t="shared" si="9"/>
        <v>1437.5</v>
      </c>
      <c r="G71" s="1">
        <f t="shared" si="3"/>
        <v>8.9624999964144081E-3</v>
      </c>
      <c r="I71" s="1">
        <f t="shared" si="13"/>
        <v>8.9624999964144081E-3</v>
      </c>
      <c r="P71" s="1">
        <f t="shared" si="4"/>
        <v>6.9615415104865713E-4</v>
      </c>
      <c r="Q71" s="185">
        <f t="shared" si="5"/>
        <v>29580.947999999997</v>
      </c>
      <c r="S71" s="1">
        <f t="shared" si="6"/>
        <v>6.8332473635195607E-5</v>
      </c>
      <c r="T71" s="1">
        <v>0.1</v>
      </c>
      <c r="AA71" s="1">
        <v>19</v>
      </c>
      <c r="AC71" s="1" t="s">
        <v>67</v>
      </c>
      <c r="AD71" s="1" t="s">
        <v>68</v>
      </c>
      <c r="AF71" s="1" t="s">
        <v>56</v>
      </c>
    </row>
    <row r="72" spans="1:32" x14ac:dyDescent="0.2">
      <c r="A72" s="23" t="s">
        <v>47</v>
      </c>
      <c r="B72" s="11"/>
      <c r="C72" s="197">
        <v>44616.432999999997</v>
      </c>
      <c r="D72" s="197" t="s">
        <v>129</v>
      </c>
      <c r="E72" s="1">
        <f t="shared" si="2"/>
        <v>1479.9863295420366</v>
      </c>
      <c r="F72" s="1">
        <f t="shared" si="9"/>
        <v>1480</v>
      </c>
      <c r="G72" s="1">
        <f t="shared" si="3"/>
        <v>-5.4680000030202791E-3</v>
      </c>
      <c r="I72" s="1">
        <f t="shared" si="13"/>
        <v>-5.4680000030202791E-3</v>
      </c>
      <c r="P72" s="1">
        <f t="shared" si="4"/>
        <v>6.9728959156034609E-4</v>
      </c>
      <c r="Q72" s="185">
        <f t="shared" si="5"/>
        <v>29597.932999999997</v>
      </c>
      <c r="S72" s="1">
        <f t="shared" si="6"/>
        <v>3.8010795785044127E-5</v>
      </c>
      <c r="T72" s="1">
        <v>0.1</v>
      </c>
      <c r="AA72" s="1">
        <v>10</v>
      </c>
      <c r="AC72" s="1" t="s">
        <v>60</v>
      </c>
      <c r="AF72" s="1" t="s">
        <v>56</v>
      </c>
    </row>
    <row r="73" spans="1:32" x14ac:dyDescent="0.2">
      <c r="A73" s="23" t="s">
        <v>47</v>
      </c>
      <c r="B73" s="11"/>
      <c r="C73" s="197">
        <v>44620.423000000003</v>
      </c>
      <c r="D73" s="197" t="s">
        <v>129</v>
      </c>
      <c r="E73" s="1">
        <f t="shared" si="2"/>
        <v>1489.9616637157446</v>
      </c>
      <c r="F73" s="1">
        <f t="shared" si="9"/>
        <v>1490</v>
      </c>
      <c r="G73" s="1">
        <f t="shared" si="3"/>
        <v>-1.5333999996073544E-2</v>
      </c>
      <c r="I73" s="1">
        <f t="shared" si="13"/>
        <v>-1.5333999996073544E-2</v>
      </c>
      <c r="P73" s="1">
        <f t="shared" si="4"/>
        <v>6.9744065298027111E-4</v>
      </c>
      <c r="Q73" s="185">
        <f t="shared" si="5"/>
        <v>29601.923000000003</v>
      </c>
      <c r="S73" s="1">
        <f t="shared" si="6"/>
        <v>2.57007089284135E-4</v>
      </c>
      <c r="T73" s="1">
        <v>0.1</v>
      </c>
      <c r="AA73" s="1">
        <v>7</v>
      </c>
      <c r="AC73" s="1" t="s">
        <v>60</v>
      </c>
      <c r="AF73" s="1" t="s">
        <v>56</v>
      </c>
    </row>
    <row r="74" spans="1:32" x14ac:dyDescent="0.2">
      <c r="A74" s="23" t="s">
        <v>47</v>
      </c>
      <c r="B74" s="11"/>
      <c r="C74" s="197">
        <v>44630.447</v>
      </c>
      <c r="D74" s="197" t="s">
        <v>129</v>
      </c>
      <c r="E74" s="1">
        <f t="shared" si="2"/>
        <v>1515.0225032538631</v>
      </c>
      <c r="F74" s="1">
        <f t="shared" si="9"/>
        <v>1515</v>
      </c>
      <c r="G74" s="1">
        <f t="shared" si="3"/>
        <v>9.0009999985340983E-3</v>
      </c>
      <c r="I74" s="1">
        <f t="shared" si="13"/>
        <v>9.0009999985340983E-3</v>
      </c>
      <c r="P74" s="1">
        <f t="shared" si="4"/>
        <v>6.9762438745000002E-4</v>
      </c>
      <c r="Q74" s="185">
        <f t="shared" si="5"/>
        <v>29611.947</v>
      </c>
      <c r="S74" s="1">
        <f t="shared" si="6"/>
        <v>6.8946046538746219E-5</v>
      </c>
      <c r="T74" s="1">
        <v>0.1</v>
      </c>
      <c r="AA74" s="1">
        <v>9</v>
      </c>
      <c r="AC74" s="1" t="s">
        <v>71</v>
      </c>
      <c r="AF74" s="1" t="s">
        <v>56</v>
      </c>
    </row>
    <row r="75" spans="1:32" x14ac:dyDescent="0.2">
      <c r="A75" s="23" t="s">
        <v>47</v>
      </c>
      <c r="B75" s="11"/>
      <c r="C75" s="197">
        <v>44633.449000000001</v>
      </c>
      <c r="D75" s="197" t="s">
        <v>129</v>
      </c>
      <c r="E75" s="1">
        <f t="shared" si="2"/>
        <v>1522.527754679787</v>
      </c>
      <c r="F75" s="1">
        <f t="shared" si="9"/>
        <v>1522.5</v>
      </c>
      <c r="G75" s="1">
        <f t="shared" si="3"/>
        <v>1.1101500000222586E-2</v>
      </c>
      <c r="I75" s="1">
        <f t="shared" si="13"/>
        <v>1.1101500000222586E-2</v>
      </c>
      <c r="P75" s="1">
        <f t="shared" si="4"/>
        <v>6.9762542416432205E-4</v>
      </c>
      <c r="Q75" s="185">
        <f t="shared" si="5"/>
        <v>29614.949000000001</v>
      </c>
      <c r="S75" s="1">
        <f t="shared" si="6"/>
        <v>1.0824060619435152E-4</v>
      </c>
      <c r="T75" s="1">
        <v>0.1</v>
      </c>
      <c r="AA75" s="1">
        <v>8</v>
      </c>
      <c r="AC75" s="1" t="s">
        <v>71</v>
      </c>
      <c r="AF75" s="1" t="s">
        <v>56</v>
      </c>
    </row>
    <row r="76" spans="1:32" x14ac:dyDescent="0.2">
      <c r="A76" s="23" t="s">
        <v>47</v>
      </c>
      <c r="B76" s="11"/>
      <c r="C76" s="197">
        <v>44635.442999999999</v>
      </c>
      <c r="D76" s="197" t="s">
        <v>129</v>
      </c>
      <c r="E76" s="1">
        <f t="shared" si="2"/>
        <v>1527.5129216828784</v>
      </c>
      <c r="F76" s="1">
        <f t="shared" si="9"/>
        <v>1527.5</v>
      </c>
      <c r="G76" s="1">
        <f t="shared" si="3"/>
        <v>5.168499999854248E-3</v>
      </c>
      <c r="I76" s="1">
        <f t="shared" si="13"/>
        <v>5.168499999854248E-3</v>
      </c>
      <c r="P76" s="1">
        <f t="shared" si="4"/>
        <v>6.9761223344263351E-4</v>
      </c>
      <c r="Q76" s="185">
        <f t="shared" si="5"/>
        <v>29616.942999999999</v>
      </c>
      <c r="S76" s="1">
        <f t="shared" si="6"/>
        <v>1.9988837419849036E-5</v>
      </c>
      <c r="T76" s="1">
        <v>0.1</v>
      </c>
      <c r="AA76" s="1">
        <v>9</v>
      </c>
      <c r="AC76" s="1" t="s">
        <v>60</v>
      </c>
      <c r="AF76" s="1" t="s">
        <v>56</v>
      </c>
    </row>
    <row r="77" spans="1:32" x14ac:dyDescent="0.2">
      <c r="A77" s="23" t="s">
        <v>47</v>
      </c>
      <c r="B77" s="11"/>
      <c r="C77" s="197">
        <v>44636.436000000002</v>
      </c>
      <c r="D77" s="197" t="s">
        <v>129</v>
      </c>
      <c r="E77" s="1">
        <f t="shared" si="2"/>
        <v>1529.9955048494201</v>
      </c>
      <c r="F77" s="1">
        <f t="shared" si="9"/>
        <v>1530</v>
      </c>
      <c r="G77" s="1">
        <f t="shared" si="3"/>
        <v>-1.7979999975068495E-3</v>
      </c>
      <c r="I77" s="1">
        <f t="shared" si="13"/>
        <v>-1.7979999975068495E-3</v>
      </c>
      <c r="P77" s="1">
        <f t="shared" si="4"/>
        <v>6.9760147181591528E-4</v>
      </c>
      <c r="Q77" s="185">
        <f t="shared" si="5"/>
        <v>29617.936000000002</v>
      </c>
      <c r="S77" s="1">
        <f t="shared" si="6"/>
        <v>6.2280266936859422E-6</v>
      </c>
      <c r="T77" s="1">
        <v>0.1</v>
      </c>
      <c r="AA77" s="1">
        <v>8</v>
      </c>
      <c r="AC77" s="1" t="s">
        <v>60</v>
      </c>
      <c r="AF77" s="1" t="s">
        <v>56</v>
      </c>
    </row>
    <row r="78" spans="1:32" x14ac:dyDescent="0.2">
      <c r="A78" s="23" t="s">
        <v>47</v>
      </c>
      <c r="B78" s="11"/>
      <c r="C78" s="197">
        <v>44637.432000000001</v>
      </c>
      <c r="D78" s="197" t="s">
        <v>129</v>
      </c>
      <c r="E78" s="1">
        <f t="shared" si="2"/>
        <v>1532.4855882672125</v>
      </c>
      <c r="F78" s="1">
        <f t="shared" si="9"/>
        <v>1532.5</v>
      </c>
      <c r="G78" s="1">
        <f t="shared" si="3"/>
        <v>-5.7644999978947453E-3</v>
      </c>
      <c r="I78" s="1">
        <f t="shared" si="13"/>
        <v>-5.7644999978947453E-3</v>
      </c>
      <c r="P78" s="1">
        <f t="shared" si="4"/>
        <v>6.9758793192123761E-4</v>
      </c>
      <c r="Q78" s="185">
        <f t="shared" si="5"/>
        <v>29618.932000000001</v>
      </c>
      <c r="S78" s="1">
        <f t="shared" si="6"/>
        <v>4.1758580412673417E-5</v>
      </c>
      <c r="T78" s="1">
        <v>0.1</v>
      </c>
      <c r="AA78" s="1">
        <v>8</v>
      </c>
      <c r="AC78" s="1" t="s">
        <v>60</v>
      </c>
      <c r="AF78" s="1" t="s">
        <v>56</v>
      </c>
    </row>
    <row r="79" spans="1:32" x14ac:dyDescent="0.2">
      <c r="A79" s="23" t="s">
        <v>47</v>
      </c>
      <c r="B79" s="11"/>
      <c r="C79" s="197">
        <v>44650.446000000004</v>
      </c>
      <c r="D79" s="197" t="s">
        <v>129</v>
      </c>
      <c r="E79" s="1">
        <f t="shared" si="2"/>
        <v>1565.0216782262332</v>
      </c>
      <c r="F79" s="1">
        <f t="shared" si="9"/>
        <v>1565</v>
      </c>
      <c r="G79" s="1">
        <f t="shared" si="3"/>
        <v>8.6710000032326207E-3</v>
      </c>
      <c r="I79" s="1">
        <f t="shared" si="13"/>
        <v>8.6710000032326207E-3</v>
      </c>
      <c r="P79" s="1">
        <f t="shared" si="4"/>
        <v>6.9715883337277684E-4</v>
      </c>
      <c r="Q79" s="185">
        <f t="shared" si="5"/>
        <v>29631.946000000004</v>
      </c>
      <c r="S79" s="1">
        <f t="shared" si="6"/>
        <v>6.3582143002151802E-5</v>
      </c>
      <c r="T79" s="1">
        <v>0.1</v>
      </c>
      <c r="AA79" s="1">
        <v>8</v>
      </c>
      <c r="AC79" s="1" t="s">
        <v>60</v>
      </c>
      <c r="AF79" s="1" t="s">
        <v>56</v>
      </c>
    </row>
    <row r="80" spans="1:32" x14ac:dyDescent="0.2">
      <c r="A80" s="23" t="s">
        <v>47</v>
      </c>
      <c r="B80" s="11"/>
      <c r="C80" s="197">
        <v>44958.438000000002</v>
      </c>
      <c r="D80" s="197" t="s">
        <v>129</v>
      </c>
      <c r="E80" s="1">
        <f t="shared" si="2"/>
        <v>2335.0274734203681</v>
      </c>
      <c r="F80" s="1">
        <f t="shared" si="9"/>
        <v>2335</v>
      </c>
      <c r="G80" s="1">
        <f t="shared" si="3"/>
        <v>1.098900000215508E-2</v>
      </c>
      <c r="I80" s="1">
        <f t="shared" si="13"/>
        <v>1.098900000215508E-2</v>
      </c>
      <c r="P80" s="1">
        <f t="shared" si="4"/>
        <v>5.4671261065248819E-4</v>
      </c>
      <c r="Q80" s="185">
        <f t="shared" si="5"/>
        <v>29939.938000000002</v>
      </c>
      <c r="S80" s="1">
        <f t="shared" si="6"/>
        <v>1.0904136596673401E-4</v>
      </c>
      <c r="T80" s="1">
        <v>0.1</v>
      </c>
      <c r="AA80" s="1">
        <v>7</v>
      </c>
      <c r="AC80" s="1" t="s">
        <v>60</v>
      </c>
      <c r="AF80" s="1" t="s">
        <v>56</v>
      </c>
    </row>
    <row r="81" spans="1:32" x14ac:dyDescent="0.2">
      <c r="A81" s="23" t="s">
        <v>47</v>
      </c>
      <c r="B81" s="11"/>
      <c r="C81" s="197">
        <v>44982.427000000003</v>
      </c>
      <c r="D81" s="197" t="s">
        <v>129</v>
      </c>
      <c r="E81" s="1">
        <f t="shared" si="2"/>
        <v>2395.0019825664281</v>
      </c>
      <c r="F81" s="1">
        <f t="shared" si="9"/>
        <v>2395</v>
      </c>
      <c r="G81" s="1">
        <f t="shared" si="3"/>
        <v>7.930000065243803E-4</v>
      </c>
      <c r="I81" s="1">
        <f t="shared" si="13"/>
        <v>7.930000065243803E-4</v>
      </c>
      <c r="P81" s="1">
        <f t="shared" si="4"/>
        <v>5.2346143906630005E-4</v>
      </c>
      <c r="Q81" s="185">
        <f t="shared" si="5"/>
        <v>29963.927000000003</v>
      </c>
      <c r="S81" s="1">
        <f t="shared" si="6"/>
        <v>7.2651039347354079E-8</v>
      </c>
      <c r="T81" s="1">
        <v>0.1</v>
      </c>
      <c r="AA81" s="1">
        <v>20</v>
      </c>
      <c r="AC81" s="1" t="s">
        <v>67</v>
      </c>
      <c r="AD81" s="1" t="s">
        <v>68</v>
      </c>
      <c r="AF81" s="1" t="s">
        <v>56</v>
      </c>
    </row>
    <row r="82" spans="1:32" x14ac:dyDescent="0.2">
      <c r="A82" s="23" t="s">
        <v>47</v>
      </c>
      <c r="B82" s="11"/>
      <c r="C82" s="197">
        <v>44986.421999999999</v>
      </c>
      <c r="D82" s="197" t="s">
        <v>129</v>
      </c>
      <c r="E82" s="1">
        <f t="shared" si="2"/>
        <v>2404.9898171588752</v>
      </c>
      <c r="F82" s="1">
        <f t="shared" si="9"/>
        <v>2405</v>
      </c>
      <c r="G82" s="1">
        <f t="shared" si="3"/>
        <v>-4.072999996424187E-3</v>
      </c>
      <c r="I82" s="1">
        <f t="shared" si="13"/>
        <v>-4.072999996424187E-3</v>
      </c>
      <c r="P82" s="1">
        <f t="shared" si="4"/>
        <v>5.1942142127706092E-4</v>
      </c>
      <c r="Q82" s="185">
        <f t="shared" si="5"/>
        <v>29967.921999999999</v>
      </c>
      <c r="S82" s="1">
        <f t="shared" si="6"/>
        <v>2.1090334477761141E-5</v>
      </c>
      <c r="T82" s="1">
        <v>0.1</v>
      </c>
      <c r="AA82" s="1">
        <v>19</v>
      </c>
      <c r="AC82" s="1" t="s">
        <v>67</v>
      </c>
      <c r="AD82" s="1" t="s">
        <v>68</v>
      </c>
      <c r="AF82" s="1" t="s">
        <v>56</v>
      </c>
    </row>
    <row r="83" spans="1:32" x14ac:dyDescent="0.2">
      <c r="A83" s="23" t="s">
        <v>46</v>
      </c>
      <c r="B83" s="11"/>
      <c r="C83" s="197">
        <v>45022.415000000001</v>
      </c>
      <c r="D83" s="197" t="s">
        <v>128</v>
      </c>
      <c r="E83" s="1">
        <f t="shared" si="2"/>
        <v>2494.9753316736169</v>
      </c>
      <c r="F83" s="1">
        <f t="shared" si="9"/>
        <v>2495</v>
      </c>
      <c r="G83" s="1">
        <f t="shared" si="3"/>
        <v>-9.8670000006677583E-3</v>
      </c>
      <c r="I83" s="1">
        <f t="shared" si="13"/>
        <v>-9.8670000006677583E-3</v>
      </c>
      <c r="P83" s="1">
        <f t="shared" si="4"/>
        <v>4.809360060891478E-4</v>
      </c>
      <c r="Q83" s="185">
        <f t="shared" si="5"/>
        <v>30003.915000000001</v>
      </c>
      <c r="S83" s="1">
        <f t="shared" si="6"/>
        <v>1.0707977959993606E-4</v>
      </c>
      <c r="T83" s="1">
        <v>0.1</v>
      </c>
    </row>
    <row r="84" spans="1:32" x14ac:dyDescent="0.2">
      <c r="A84" s="23" t="s">
        <v>47</v>
      </c>
      <c r="B84" s="11"/>
      <c r="C84" s="197">
        <v>45022.427000000003</v>
      </c>
      <c r="D84" s="197" t="s">
        <v>129</v>
      </c>
      <c r="E84" s="1">
        <f t="shared" si="2"/>
        <v>2495.0053326786569</v>
      </c>
      <c r="F84" s="1">
        <f t="shared" si="9"/>
        <v>2495</v>
      </c>
      <c r="G84" s="1">
        <f t="shared" si="3"/>
        <v>2.1330000017769635E-3</v>
      </c>
      <c r="I84" s="1">
        <f t="shared" si="13"/>
        <v>2.1330000017769635E-3</v>
      </c>
      <c r="P84" s="1">
        <f t="shared" si="4"/>
        <v>4.809360060891478E-4</v>
      </c>
      <c r="Q84" s="185">
        <f t="shared" si="5"/>
        <v>30003.927000000003</v>
      </c>
      <c r="S84" s="1">
        <f t="shared" si="6"/>
        <v>2.7293154458479912E-6</v>
      </c>
      <c r="T84" s="1">
        <v>0.1</v>
      </c>
    </row>
    <row r="85" spans="1:32" x14ac:dyDescent="0.2">
      <c r="A85" s="23" t="s">
        <v>47</v>
      </c>
      <c r="B85" s="11"/>
      <c r="C85" s="197">
        <v>45042.423999999999</v>
      </c>
      <c r="D85" s="197" t="s">
        <v>129</v>
      </c>
      <c r="E85" s="1">
        <f t="shared" ref="E85:E148" si="14">+(C85-C$7)/C$8</f>
        <v>2544.9995074835024</v>
      </c>
      <c r="F85" s="1">
        <f t="shared" si="9"/>
        <v>2545</v>
      </c>
      <c r="G85" s="1">
        <f t="shared" ref="G85:G148" si="15">+C85-(C$7+F85*C$8)</f>
        <v>-1.9700000120792538E-4</v>
      </c>
      <c r="I85" s="1">
        <f t="shared" si="13"/>
        <v>-1.9700000120792538E-4</v>
      </c>
      <c r="P85" s="1">
        <f t="shared" ref="P85:P148" si="16">+I$2+I$3*F85+I$4*F85^2+I$5*SIN(RADIANS(I$6*F85+I$7))</f>
        <v>4.5789790651870263E-4</v>
      </c>
      <c r="Q85" s="185">
        <f t="shared" ref="Q85:Q148" si="17">+C85-15018.5</f>
        <v>30023.923999999999</v>
      </c>
      <c r="S85" s="1">
        <f t="shared" ref="S85:S148" si="18">+(P85-G85)^2</f>
        <v>4.28891269544715E-7</v>
      </c>
      <c r="T85" s="1">
        <v>0.1</v>
      </c>
    </row>
    <row r="86" spans="1:32" x14ac:dyDescent="0.2">
      <c r="A86" s="27" t="s">
        <v>48</v>
      </c>
      <c r="B86" s="28" t="s">
        <v>49</v>
      </c>
      <c r="C86" s="27">
        <v>45673.597999999998</v>
      </c>
      <c r="D86" s="27" t="s">
        <v>50</v>
      </c>
      <c r="E86" s="1">
        <f t="shared" si="14"/>
        <v>4122.9873700768967</v>
      </c>
      <c r="F86" s="1">
        <f t="shared" si="9"/>
        <v>4123</v>
      </c>
      <c r="G86" s="1">
        <f t="shared" si="15"/>
        <v>-5.0517999989097007E-3</v>
      </c>
      <c r="J86" s="1">
        <f>G86</f>
        <v>-5.0517999989097007E-3</v>
      </c>
      <c r="P86" s="1">
        <f t="shared" si="16"/>
        <v>-8.9154740408800906E-4</v>
      </c>
      <c r="Q86" s="185">
        <f t="shared" si="17"/>
        <v>30655.097999999998</v>
      </c>
      <c r="S86" s="1">
        <f t="shared" si="18"/>
        <v>1.7307701652720617E-5</v>
      </c>
      <c r="T86" s="1">
        <v>1</v>
      </c>
    </row>
    <row r="87" spans="1:32" x14ac:dyDescent="0.2">
      <c r="A87" s="27" t="s">
        <v>48</v>
      </c>
      <c r="B87" s="28" t="s">
        <v>51</v>
      </c>
      <c r="C87" s="27">
        <v>45674.597999999998</v>
      </c>
      <c r="D87" s="27" t="s">
        <v>50</v>
      </c>
      <c r="E87" s="1">
        <f t="shared" si="14"/>
        <v>4125.4874538297026</v>
      </c>
      <c r="F87" s="1">
        <f t="shared" si="9"/>
        <v>4125.5</v>
      </c>
      <c r="G87" s="1">
        <f t="shared" si="15"/>
        <v>-5.0182999984826893E-3</v>
      </c>
      <c r="J87" s="1">
        <f>G87</f>
        <v>-5.0182999984826893E-3</v>
      </c>
      <c r="P87" s="1">
        <f t="shared" si="16"/>
        <v>-8.9465714709595356E-4</v>
      </c>
      <c r="Q87" s="185">
        <f t="shared" si="17"/>
        <v>30656.097999999998</v>
      </c>
      <c r="S87" s="1">
        <f t="shared" si="18"/>
        <v>1.7004430365792928E-5</v>
      </c>
      <c r="T87" s="1">
        <v>1</v>
      </c>
    </row>
    <row r="88" spans="1:32" x14ac:dyDescent="0.2">
      <c r="A88" s="23" t="s">
        <v>36</v>
      </c>
      <c r="B88" s="11" t="s">
        <v>49</v>
      </c>
      <c r="C88" s="197">
        <v>45676.398000000001</v>
      </c>
      <c r="D88" s="197" t="s">
        <v>50</v>
      </c>
      <c r="E88" s="1">
        <f t="shared" si="14"/>
        <v>4129.9876045847595</v>
      </c>
      <c r="F88" s="1">
        <f t="shared" si="9"/>
        <v>4130</v>
      </c>
      <c r="G88" s="1">
        <f t="shared" si="15"/>
        <v>-4.9579999977140687E-3</v>
      </c>
      <c r="J88" s="1">
        <f>G88</f>
        <v>-4.9579999977140687E-3</v>
      </c>
      <c r="P88" s="1">
        <f t="shared" si="16"/>
        <v>-9.0026250063097654E-4</v>
      </c>
      <c r="Q88" s="185">
        <f t="shared" si="17"/>
        <v>30657.898000000001</v>
      </c>
      <c r="S88" s="1">
        <f t="shared" si="18"/>
        <v>1.6465233595234158E-5</v>
      </c>
      <c r="T88" s="1">
        <v>1</v>
      </c>
    </row>
    <row r="89" spans="1:32" x14ac:dyDescent="0.2">
      <c r="A89" s="23" t="s">
        <v>52</v>
      </c>
      <c r="B89" s="11"/>
      <c r="C89" s="197">
        <v>45681.411999999997</v>
      </c>
      <c r="D89" s="197" t="s">
        <v>129</v>
      </c>
      <c r="E89" s="1">
        <f t="shared" si="14"/>
        <v>4142.523024521317</v>
      </c>
      <c r="F89" s="1">
        <f t="shared" si="9"/>
        <v>4142.5</v>
      </c>
      <c r="G89" s="1">
        <f t="shared" si="15"/>
        <v>9.209499999997206E-3</v>
      </c>
      <c r="I89" s="1">
        <f>G89</f>
        <v>9.209499999997206E-3</v>
      </c>
      <c r="P89" s="1">
        <f t="shared" si="16"/>
        <v>-9.1588565694906282E-4</v>
      </c>
      <c r="Q89" s="185">
        <f t="shared" si="17"/>
        <v>30662.911999999997</v>
      </c>
      <c r="S89" s="1">
        <f t="shared" si="18"/>
        <v>1.0252343470189322E-4</v>
      </c>
      <c r="T89" s="1">
        <v>1</v>
      </c>
    </row>
    <row r="90" spans="1:32" x14ac:dyDescent="0.2">
      <c r="A90" s="23" t="s">
        <v>139</v>
      </c>
      <c r="B90" s="1" t="s">
        <v>49</v>
      </c>
      <c r="C90" s="197">
        <v>46054.376400000001</v>
      </c>
      <c r="D90" s="197" t="s">
        <v>140</v>
      </c>
      <c r="E90" s="1">
        <f t="shared" si="14"/>
        <v>5074.9652613362605</v>
      </c>
      <c r="F90" s="1">
        <f t="shared" si="9"/>
        <v>5075</v>
      </c>
      <c r="G90" s="1">
        <f t="shared" si="15"/>
        <v>-1.3894999996409751E-2</v>
      </c>
      <c r="J90" s="1">
        <f>G90</f>
        <v>-1.3894999996409751E-2</v>
      </c>
      <c r="P90" s="1">
        <f t="shared" si="16"/>
        <v>-2.3000072663452685E-3</v>
      </c>
      <c r="Q90" s="185">
        <f t="shared" si="17"/>
        <v>31035.876400000001</v>
      </c>
      <c r="S90" s="1">
        <f t="shared" si="18"/>
        <v>1.3444385641024821E-4</v>
      </c>
      <c r="T90" s="1">
        <v>1</v>
      </c>
    </row>
    <row r="91" spans="1:32" x14ac:dyDescent="0.2">
      <c r="A91" s="23" t="s">
        <v>139</v>
      </c>
      <c r="B91" s="1" t="s">
        <v>51</v>
      </c>
      <c r="C91" s="197">
        <v>46055.383800000003</v>
      </c>
      <c r="D91" s="197" t="s">
        <v>140</v>
      </c>
      <c r="E91" s="1">
        <f t="shared" si="14"/>
        <v>5077.4838457088426</v>
      </c>
      <c r="F91" s="1">
        <f t="shared" si="9"/>
        <v>5077.5</v>
      </c>
      <c r="G91" s="1">
        <f t="shared" si="15"/>
        <v>-6.4614999937475659E-3</v>
      </c>
      <c r="J91" s="1">
        <f>G91</f>
        <v>-6.4614999937475659E-3</v>
      </c>
      <c r="P91" s="1">
        <f t="shared" si="16"/>
        <v>-2.304296749517324E-3</v>
      </c>
      <c r="Q91" s="185">
        <f t="shared" si="17"/>
        <v>31036.883800000003</v>
      </c>
      <c r="S91" s="1">
        <f t="shared" si="18"/>
        <v>1.7282338813838447E-5</v>
      </c>
      <c r="T91" s="1">
        <v>1</v>
      </c>
    </row>
    <row r="92" spans="1:32" x14ac:dyDescent="0.2">
      <c r="A92" s="23" t="s">
        <v>53</v>
      </c>
      <c r="B92" s="11"/>
      <c r="C92" s="197">
        <v>46114.377999999997</v>
      </c>
      <c r="D92" s="197" t="s">
        <v>129</v>
      </c>
      <c r="E92" s="1">
        <f t="shared" si="14"/>
        <v>5224.9742866385986</v>
      </c>
      <c r="F92" s="1">
        <f t="shared" si="9"/>
        <v>5225</v>
      </c>
      <c r="G92" s="1">
        <f t="shared" si="15"/>
        <v>-1.028500000393251E-2</v>
      </c>
      <c r="I92" s="1">
        <f>G92</f>
        <v>-1.028500000393251E-2</v>
      </c>
      <c r="P92" s="1">
        <f t="shared" si="16"/>
        <v>-2.5628258379104749E-3</v>
      </c>
      <c r="Q92" s="185">
        <f t="shared" si="17"/>
        <v>31095.877999999997</v>
      </c>
      <c r="S92" s="1">
        <f t="shared" si="18"/>
        <v>5.9631973850378104E-5</v>
      </c>
      <c r="T92" s="1">
        <v>1</v>
      </c>
    </row>
    <row r="93" spans="1:32" x14ac:dyDescent="0.2">
      <c r="A93" s="23" t="s">
        <v>53</v>
      </c>
      <c r="B93" s="11"/>
      <c r="C93" s="197">
        <v>46136.372000000003</v>
      </c>
      <c r="D93" s="197" t="s">
        <v>129</v>
      </c>
      <c r="E93" s="1">
        <f t="shared" si="14"/>
        <v>5279.9611286978225</v>
      </c>
      <c r="F93" s="1">
        <f t="shared" si="9"/>
        <v>5280</v>
      </c>
      <c r="G93" s="1">
        <f t="shared" si="15"/>
        <v>-1.554799999576062E-2</v>
      </c>
      <c r="I93" s="1">
        <f>G93</f>
        <v>-1.554799999576062E-2</v>
      </c>
      <c r="P93" s="1">
        <f t="shared" si="16"/>
        <v>-2.6619656816597656E-3</v>
      </c>
      <c r="Q93" s="185">
        <f t="shared" si="17"/>
        <v>31117.872000000003</v>
      </c>
      <c r="S93" s="1">
        <f t="shared" si="18"/>
        <v>1.6604988034418466E-4</v>
      </c>
      <c r="T93" s="1">
        <v>1</v>
      </c>
    </row>
    <row r="94" spans="1:32" x14ac:dyDescent="0.2">
      <c r="A94" s="23" t="s">
        <v>139</v>
      </c>
      <c r="B94" s="1" t="s">
        <v>49</v>
      </c>
      <c r="C94" s="197">
        <v>46351.572999999997</v>
      </c>
      <c r="D94" s="197" t="s">
        <v>140</v>
      </c>
      <c r="E94" s="1">
        <f t="shared" si="14"/>
        <v>5817.9816523853506</v>
      </c>
      <c r="F94" s="1">
        <f t="shared" si="9"/>
        <v>5818</v>
      </c>
      <c r="G94" s="1">
        <f t="shared" si="15"/>
        <v>-7.3388000018894672E-3</v>
      </c>
      <c r="J94" s="1">
        <f t="shared" ref="J94:J101" si="19">G94</f>
        <v>-7.3388000018894672E-3</v>
      </c>
      <c r="P94" s="1">
        <f t="shared" si="16"/>
        <v>-3.7096770463502307E-3</v>
      </c>
      <c r="Q94" s="185">
        <f t="shared" si="17"/>
        <v>31333.072999999997</v>
      </c>
      <c r="S94" s="1">
        <f t="shared" si="18"/>
        <v>1.3170533426421843E-5</v>
      </c>
      <c r="T94" s="1">
        <v>1</v>
      </c>
    </row>
    <row r="95" spans="1:32" x14ac:dyDescent="0.2">
      <c r="A95" s="23" t="s">
        <v>139</v>
      </c>
      <c r="B95" s="1" t="s">
        <v>51</v>
      </c>
      <c r="C95" s="197">
        <v>46352.574999999997</v>
      </c>
      <c r="D95" s="197" t="s">
        <v>140</v>
      </c>
      <c r="E95" s="1">
        <f t="shared" si="14"/>
        <v>5820.4867363056628</v>
      </c>
      <c r="F95" s="1">
        <f t="shared" ref="F95:F158" si="20">ROUND(2*E95,0)/2</f>
        <v>5820.5</v>
      </c>
      <c r="G95" s="1">
        <f t="shared" si="15"/>
        <v>-5.3053000010550022E-3</v>
      </c>
      <c r="J95" s="1">
        <f t="shared" si="19"/>
        <v>-5.3053000010550022E-3</v>
      </c>
      <c r="P95" s="1">
        <f t="shared" si="16"/>
        <v>-3.7148736208276606E-3</v>
      </c>
      <c r="Q95" s="185">
        <f t="shared" si="17"/>
        <v>31334.074999999997</v>
      </c>
      <c r="S95" s="1">
        <f t="shared" si="18"/>
        <v>2.5294560709230446E-6</v>
      </c>
      <c r="T95" s="1">
        <v>1</v>
      </c>
    </row>
    <row r="96" spans="1:32" x14ac:dyDescent="0.2">
      <c r="A96" s="23" t="s">
        <v>139</v>
      </c>
      <c r="B96" s="1" t="s">
        <v>49</v>
      </c>
      <c r="C96" s="197">
        <v>46353.576999999997</v>
      </c>
      <c r="D96" s="197" t="s">
        <v>140</v>
      </c>
      <c r="E96" s="1">
        <f t="shared" si="14"/>
        <v>5822.9918202259751</v>
      </c>
      <c r="F96" s="1">
        <f t="shared" si="20"/>
        <v>5823</v>
      </c>
      <c r="G96" s="1">
        <f t="shared" si="15"/>
        <v>-3.2718000002205372E-3</v>
      </c>
      <c r="J96" s="1">
        <f t="shared" si="19"/>
        <v>-3.2718000002205372E-3</v>
      </c>
      <c r="P96" s="1">
        <f t="shared" si="16"/>
        <v>-3.7200732098845793E-3</v>
      </c>
      <c r="Q96" s="185">
        <f t="shared" si="17"/>
        <v>31335.076999999997</v>
      </c>
      <c r="S96" s="1">
        <f t="shared" si="18"/>
        <v>2.0094887050250226E-7</v>
      </c>
      <c r="T96" s="1">
        <v>1</v>
      </c>
    </row>
    <row r="97" spans="1:20" x14ac:dyDescent="0.2">
      <c r="A97" s="23" t="s">
        <v>139</v>
      </c>
      <c r="B97" s="1" t="s">
        <v>51</v>
      </c>
      <c r="C97" s="197">
        <v>46712.549899999998</v>
      </c>
      <c r="D97" s="197" t="s">
        <v>140</v>
      </c>
      <c r="E97" s="1">
        <f t="shared" si="14"/>
        <v>6720.4541352135284</v>
      </c>
      <c r="F97" s="1">
        <f t="shared" si="20"/>
        <v>6720.5</v>
      </c>
      <c r="G97" s="1">
        <f t="shared" si="15"/>
        <v>-1.8345299999054987E-2</v>
      </c>
      <c r="J97" s="1">
        <f t="shared" si="19"/>
        <v>-1.8345299999054987E-2</v>
      </c>
      <c r="P97" s="1">
        <f t="shared" si="16"/>
        <v>-5.7788255750655694E-3</v>
      </c>
      <c r="Q97" s="185">
        <f t="shared" si="17"/>
        <v>31694.049899999998</v>
      </c>
      <c r="S97" s="1">
        <f t="shared" si="18"/>
        <v>1.5791627944878017E-4</v>
      </c>
      <c r="T97" s="1">
        <v>1</v>
      </c>
    </row>
    <row r="98" spans="1:20" x14ac:dyDescent="0.2">
      <c r="A98" s="23" t="s">
        <v>139</v>
      </c>
      <c r="B98" s="1" t="s">
        <v>49</v>
      </c>
      <c r="C98" s="197">
        <v>46713.558599999997</v>
      </c>
      <c r="D98" s="197" t="s">
        <v>140</v>
      </c>
      <c r="E98" s="1">
        <f t="shared" si="14"/>
        <v>6722.9759696949795</v>
      </c>
      <c r="F98" s="1">
        <f t="shared" si="20"/>
        <v>6723</v>
      </c>
      <c r="G98" s="1">
        <f t="shared" si="15"/>
        <v>-9.6118000001297332E-3</v>
      </c>
      <c r="J98" s="1">
        <f t="shared" si="19"/>
        <v>-9.6118000001297332E-3</v>
      </c>
      <c r="P98" s="1">
        <f t="shared" si="16"/>
        <v>-5.785086854286775E-3</v>
      </c>
      <c r="Q98" s="185">
        <f t="shared" si="17"/>
        <v>31695.058599999997</v>
      </c>
      <c r="S98" s="1">
        <f t="shared" si="18"/>
        <v>1.4643733500567309E-5</v>
      </c>
      <c r="T98" s="1">
        <v>1</v>
      </c>
    </row>
    <row r="99" spans="1:20" x14ac:dyDescent="0.2">
      <c r="A99" s="23" t="s">
        <v>139</v>
      </c>
      <c r="B99" s="1" t="s">
        <v>51</v>
      </c>
      <c r="C99" s="197">
        <v>46714.558499999999</v>
      </c>
      <c r="D99" s="197" t="s">
        <v>140</v>
      </c>
      <c r="E99" s="1">
        <f t="shared" si="14"/>
        <v>6725.4758034394163</v>
      </c>
      <c r="F99" s="1">
        <f t="shared" si="20"/>
        <v>6725.5</v>
      </c>
      <c r="G99" s="1">
        <f t="shared" si="15"/>
        <v>-9.6782999971765094E-3</v>
      </c>
      <c r="J99" s="1">
        <f t="shared" si="19"/>
        <v>-9.6782999971765094E-3</v>
      </c>
      <c r="P99" s="1">
        <f t="shared" si="16"/>
        <v>-5.791351006396047E-3</v>
      </c>
      <c r="Q99" s="185">
        <f t="shared" si="17"/>
        <v>31696.058499999999</v>
      </c>
      <c r="S99" s="1">
        <f t="shared" si="18"/>
        <v>1.5108372456929255E-5</v>
      </c>
      <c r="T99" s="1">
        <v>1</v>
      </c>
    </row>
    <row r="100" spans="1:20" x14ac:dyDescent="0.2">
      <c r="A100" s="23" t="s">
        <v>139</v>
      </c>
      <c r="B100" s="1" t="s">
        <v>49</v>
      </c>
      <c r="C100" s="197">
        <v>46715.558700000001</v>
      </c>
      <c r="D100" s="197" t="s">
        <v>140</v>
      </c>
      <c r="E100" s="1">
        <f t="shared" si="14"/>
        <v>6727.9763872089788</v>
      </c>
      <c r="F100" s="1">
        <f t="shared" si="20"/>
        <v>6728</v>
      </c>
      <c r="G100" s="1">
        <f t="shared" si="15"/>
        <v>-9.4447999945259653E-3</v>
      </c>
      <c r="J100" s="1">
        <f t="shared" si="19"/>
        <v>-9.4447999945259653E-3</v>
      </c>
      <c r="P100" s="1">
        <f t="shared" si="16"/>
        <v>-5.7976180309117116E-3</v>
      </c>
      <c r="Q100" s="185">
        <f t="shared" si="17"/>
        <v>31697.058700000001</v>
      </c>
      <c r="S100" s="1">
        <f t="shared" si="18"/>
        <v>1.3301936275713123E-5</v>
      </c>
      <c r="T100" s="1">
        <v>1</v>
      </c>
    </row>
    <row r="101" spans="1:20" x14ac:dyDescent="0.2">
      <c r="A101" s="23" t="s">
        <v>139</v>
      </c>
      <c r="B101" s="1" t="s">
        <v>49</v>
      </c>
      <c r="C101" s="197">
        <v>46735.556400000001</v>
      </c>
      <c r="D101" s="197" t="s">
        <v>140</v>
      </c>
      <c r="E101" s="1">
        <f t="shared" si="14"/>
        <v>6777.9723120724611</v>
      </c>
      <c r="F101" s="1">
        <f t="shared" si="20"/>
        <v>6778</v>
      </c>
      <c r="G101" s="1">
        <f t="shared" si="15"/>
        <v>-1.1074800000642426E-2</v>
      </c>
      <c r="J101" s="1">
        <f t="shared" si="19"/>
        <v>-1.1074800000642426E-2</v>
      </c>
      <c r="P101" s="1">
        <f t="shared" si="16"/>
        <v>-5.9235609804922963E-3</v>
      </c>
      <c r="Q101" s="185">
        <f t="shared" si="17"/>
        <v>31717.056400000001</v>
      </c>
      <c r="S101" s="1">
        <f t="shared" si="18"/>
        <v>2.6535263442717273E-5</v>
      </c>
      <c r="T101" s="1">
        <v>1</v>
      </c>
    </row>
    <row r="102" spans="1:20" x14ac:dyDescent="0.2">
      <c r="A102" s="23" t="s">
        <v>54</v>
      </c>
      <c r="B102" s="11" t="s">
        <v>51</v>
      </c>
      <c r="C102" s="197">
        <v>46795.362999999998</v>
      </c>
      <c r="D102" s="197" t="s">
        <v>129</v>
      </c>
      <c r="E102" s="1">
        <f t="shared" si="14"/>
        <v>6927.4938210430028</v>
      </c>
      <c r="F102" s="1">
        <f t="shared" si="20"/>
        <v>6927.5</v>
      </c>
      <c r="G102" s="1">
        <f t="shared" si="15"/>
        <v>-2.4715000035939738E-3</v>
      </c>
      <c r="I102" s="1">
        <f t="shared" ref="I102:I131" si="21">G102</f>
        <v>-2.4715000035939738E-3</v>
      </c>
      <c r="P102" s="1">
        <f t="shared" si="16"/>
        <v>-6.3069437732415183E-3</v>
      </c>
      <c r="Q102" s="185">
        <f t="shared" si="17"/>
        <v>31776.862999999998</v>
      </c>
      <c r="S102" s="1">
        <f t="shared" si="18"/>
        <v>1.4710628910128167E-5</v>
      </c>
      <c r="T102" s="1">
        <v>0.1</v>
      </c>
    </row>
    <row r="103" spans="1:20" x14ac:dyDescent="0.2">
      <c r="A103" s="23" t="s">
        <v>54</v>
      </c>
      <c r="B103" s="11" t="s">
        <v>51</v>
      </c>
      <c r="C103" s="197">
        <v>46799.366999999998</v>
      </c>
      <c r="D103" s="197" t="s">
        <v>129</v>
      </c>
      <c r="E103" s="1">
        <f t="shared" si="14"/>
        <v>6937.5041563892382</v>
      </c>
      <c r="F103" s="1">
        <f t="shared" si="20"/>
        <v>6937.5</v>
      </c>
      <c r="G103" s="1">
        <f t="shared" si="15"/>
        <v>1.662499998928979E-3</v>
      </c>
      <c r="I103" s="1">
        <f t="shared" si="21"/>
        <v>1.662499998928979E-3</v>
      </c>
      <c r="P103" s="1">
        <f t="shared" si="16"/>
        <v>-6.3329506755528224E-3</v>
      </c>
      <c r="Q103" s="185">
        <f t="shared" si="17"/>
        <v>31780.866999999998</v>
      </c>
      <c r="S103" s="1">
        <f t="shared" si="18"/>
        <v>6.3927231488071495E-5</v>
      </c>
      <c r="T103" s="1">
        <v>0.1</v>
      </c>
    </row>
    <row r="104" spans="1:20" x14ac:dyDescent="0.2">
      <c r="A104" s="23" t="s">
        <v>57</v>
      </c>
      <c r="B104" s="11"/>
      <c r="C104" s="197">
        <v>46804.355000000003</v>
      </c>
      <c r="D104" s="197" t="s">
        <v>129</v>
      </c>
      <c r="E104" s="1">
        <f t="shared" si="14"/>
        <v>6949.9745741482457</v>
      </c>
      <c r="F104" s="1">
        <f t="shared" si="20"/>
        <v>6950</v>
      </c>
      <c r="G104" s="1">
        <f t="shared" si="15"/>
        <v>-1.0169999994104728E-2</v>
      </c>
      <c r="I104" s="1">
        <f t="shared" si="21"/>
        <v>-1.0169999994104728E-2</v>
      </c>
      <c r="P104" s="1">
        <f t="shared" si="16"/>
        <v>-6.3655229700805317E-3</v>
      </c>
      <c r="Q104" s="185">
        <f t="shared" si="17"/>
        <v>31785.855000000003</v>
      </c>
      <c r="S104" s="1">
        <f t="shared" si="18"/>
        <v>1.4474045426328005E-5</v>
      </c>
      <c r="T104" s="1">
        <v>0.1</v>
      </c>
    </row>
    <row r="105" spans="1:20" x14ac:dyDescent="0.2">
      <c r="A105" s="23" t="s">
        <v>57</v>
      </c>
      <c r="B105" s="11" t="s">
        <v>51</v>
      </c>
      <c r="C105" s="197">
        <v>46821.37</v>
      </c>
      <c r="D105" s="197" t="s">
        <v>129</v>
      </c>
      <c r="E105" s="1">
        <f t="shared" si="14"/>
        <v>6992.5134992022331</v>
      </c>
      <c r="F105" s="1">
        <f t="shared" si="20"/>
        <v>6992.5</v>
      </c>
      <c r="G105" s="1">
        <f t="shared" si="15"/>
        <v>5.3995000052964315E-3</v>
      </c>
      <c r="I105" s="1">
        <f t="shared" si="21"/>
        <v>5.3995000052964315E-3</v>
      </c>
      <c r="P105" s="1">
        <f t="shared" si="16"/>
        <v>-6.4767970602763424E-3</v>
      </c>
      <c r="Q105" s="185">
        <f t="shared" si="17"/>
        <v>31802.870000000003</v>
      </c>
      <c r="S105" s="1">
        <f t="shared" si="18"/>
        <v>1.4104643198973248E-4</v>
      </c>
      <c r="T105" s="1">
        <v>0.1</v>
      </c>
    </row>
    <row r="106" spans="1:20" x14ac:dyDescent="0.2">
      <c r="A106" s="23" t="s">
        <v>59</v>
      </c>
      <c r="B106" s="11" t="s">
        <v>51</v>
      </c>
      <c r="C106" s="197">
        <v>47116.550999999999</v>
      </c>
      <c r="D106" s="197" t="s">
        <v>129</v>
      </c>
      <c r="E106" s="1">
        <f t="shared" si="14"/>
        <v>7730.4907214391706</v>
      </c>
      <c r="F106" s="1">
        <f t="shared" si="20"/>
        <v>7730.5</v>
      </c>
      <c r="G106" s="1">
        <f t="shared" si="15"/>
        <v>-3.7112999998498708E-3</v>
      </c>
      <c r="I106" s="1">
        <f t="shared" si="21"/>
        <v>-3.7112999998498708E-3</v>
      </c>
      <c r="P106" s="1">
        <f t="shared" si="16"/>
        <v>-8.5364747181862939E-3</v>
      </c>
      <c r="Q106" s="185">
        <f t="shared" si="17"/>
        <v>32098.050999999999</v>
      </c>
      <c r="S106" s="1">
        <f t="shared" si="18"/>
        <v>2.3282311062472978E-5</v>
      </c>
      <c r="T106" s="1">
        <v>0.1</v>
      </c>
    </row>
    <row r="107" spans="1:20" x14ac:dyDescent="0.2">
      <c r="A107" s="23" t="s">
        <v>59</v>
      </c>
      <c r="B107" s="11" t="s">
        <v>51</v>
      </c>
      <c r="C107" s="197">
        <v>47157.345999999998</v>
      </c>
      <c r="D107" s="197" t="s">
        <v>129</v>
      </c>
      <c r="E107" s="1">
        <f t="shared" si="14"/>
        <v>7832.4816381348755</v>
      </c>
      <c r="F107" s="1">
        <f t="shared" si="20"/>
        <v>7832.5</v>
      </c>
      <c r="G107" s="1">
        <f t="shared" si="15"/>
        <v>-7.3445000016363338E-3</v>
      </c>
      <c r="I107" s="1">
        <f t="shared" si="21"/>
        <v>-7.3445000016363338E-3</v>
      </c>
      <c r="P107" s="1">
        <f t="shared" si="16"/>
        <v>-8.8396131867325492E-3</v>
      </c>
      <c r="Q107" s="185">
        <f t="shared" si="17"/>
        <v>32138.845999999998</v>
      </c>
      <c r="S107" s="1">
        <f t="shared" si="18"/>
        <v>2.2353634362485501E-6</v>
      </c>
      <c r="T107" s="1">
        <v>0.1</v>
      </c>
    </row>
    <row r="108" spans="1:20" x14ac:dyDescent="0.2">
      <c r="A108" s="23" t="s">
        <v>61</v>
      </c>
      <c r="B108" s="11"/>
      <c r="C108" s="197">
        <v>47170.37</v>
      </c>
      <c r="D108" s="197" t="s">
        <v>129</v>
      </c>
      <c r="E108" s="1">
        <f t="shared" si="14"/>
        <v>7865.0427289314293</v>
      </c>
      <c r="F108" s="1">
        <f t="shared" si="20"/>
        <v>7865</v>
      </c>
      <c r="G108" s="1">
        <f t="shared" si="15"/>
        <v>1.70910000015283E-2</v>
      </c>
      <c r="I108" s="1">
        <f t="shared" si="21"/>
        <v>1.70910000015283E-2</v>
      </c>
      <c r="P108" s="1">
        <f t="shared" si="16"/>
        <v>-8.9371172700004331E-3</v>
      </c>
      <c r="Q108" s="185">
        <f t="shared" si="17"/>
        <v>32151.870000000003</v>
      </c>
      <c r="S108" s="1">
        <f t="shared" si="18"/>
        <v>6.7746288870045241E-4</v>
      </c>
      <c r="T108" s="1">
        <v>0.1</v>
      </c>
    </row>
    <row r="109" spans="1:20" x14ac:dyDescent="0.2">
      <c r="A109" s="23" t="s">
        <v>61</v>
      </c>
      <c r="B109" s="11"/>
      <c r="C109" s="197">
        <v>47206.347000000002</v>
      </c>
      <c r="D109" s="197" t="s">
        <v>129</v>
      </c>
      <c r="E109" s="1">
        <f t="shared" si="14"/>
        <v>7954.9882421061184</v>
      </c>
      <c r="F109" s="1">
        <f t="shared" si="20"/>
        <v>7955</v>
      </c>
      <c r="G109" s="1">
        <f t="shared" si="15"/>
        <v>-4.7029999986989424E-3</v>
      </c>
      <c r="I109" s="1">
        <f t="shared" si="21"/>
        <v>-4.7029999986989424E-3</v>
      </c>
      <c r="P109" s="1">
        <f t="shared" si="16"/>
        <v>-9.2094202450239485E-3</v>
      </c>
      <c r="Q109" s="185">
        <f t="shared" si="17"/>
        <v>32187.847000000002</v>
      </c>
      <c r="S109" s="1">
        <f t="shared" si="18"/>
        <v>2.0307823436487928E-5</v>
      </c>
      <c r="T109" s="1">
        <v>0.1</v>
      </c>
    </row>
    <row r="110" spans="1:20" x14ac:dyDescent="0.2">
      <c r="A110" s="23" t="s">
        <v>61</v>
      </c>
      <c r="B110" s="11"/>
      <c r="C110" s="197">
        <v>47212.351999999999</v>
      </c>
      <c r="D110" s="197" t="s">
        <v>129</v>
      </c>
      <c r="E110" s="1">
        <f t="shared" si="14"/>
        <v>7970.0012450417098</v>
      </c>
      <c r="F110" s="1">
        <f t="shared" si="20"/>
        <v>7970</v>
      </c>
      <c r="G110" s="1">
        <f t="shared" si="15"/>
        <v>4.980000012437813E-4</v>
      </c>
      <c r="I110" s="1">
        <f t="shared" si="21"/>
        <v>4.980000012437813E-4</v>
      </c>
      <c r="P110" s="1">
        <f t="shared" si="16"/>
        <v>-9.2551298343949671E-3</v>
      </c>
      <c r="Q110" s="185">
        <f t="shared" si="17"/>
        <v>32193.851999999999</v>
      </c>
      <c r="S110" s="1">
        <f t="shared" si="18"/>
        <v>9.5123541590826715E-5</v>
      </c>
      <c r="T110" s="1">
        <v>0.1</v>
      </c>
    </row>
    <row r="111" spans="1:20" x14ac:dyDescent="0.2">
      <c r="A111" s="23" t="s">
        <v>62</v>
      </c>
      <c r="B111" s="11"/>
      <c r="C111" s="197">
        <v>47230.339</v>
      </c>
      <c r="D111" s="197" t="s">
        <v>129</v>
      </c>
      <c r="E111" s="1">
        <f t="shared" si="14"/>
        <v>8014.9702515034287</v>
      </c>
      <c r="F111" s="1">
        <f t="shared" si="20"/>
        <v>8015</v>
      </c>
      <c r="G111" s="1">
        <f t="shared" si="15"/>
        <v>-1.1898999997356441E-2</v>
      </c>
      <c r="I111" s="1">
        <f t="shared" si="21"/>
        <v>-1.1898999997356441E-2</v>
      </c>
      <c r="P111" s="1">
        <f t="shared" si="16"/>
        <v>-9.3928139824186081E-3</v>
      </c>
      <c r="Q111" s="185">
        <f t="shared" si="17"/>
        <v>32211.839</v>
      </c>
      <c r="S111" s="1">
        <f t="shared" si="18"/>
        <v>6.2809683414699744E-6</v>
      </c>
      <c r="T111" s="1">
        <v>0.1</v>
      </c>
    </row>
    <row r="112" spans="1:20" x14ac:dyDescent="0.2">
      <c r="A112" s="23" t="s">
        <v>62</v>
      </c>
      <c r="B112" s="11" t="s">
        <v>51</v>
      </c>
      <c r="C112" s="197">
        <v>47233.326000000001</v>
      </c>
      <c r="D112" s="197" t="s">
        <v>129</v>
      </c>
      <c r="E112" s="1">
        <f t="shared" si="14"/>
        <v>8022.438001673062</v>
      </c>
      <c r="F112" s="1">
        <f t="shared" si="20"/>
        <v>8022.5</v>
      </c>
      <c r="G112" s="1">
        <f t="shared" si="15"/>
        <v>-2.4798499995085876E-2</v>
      </c>
      <c r="I112" s="1">
        <f t="shared" si="21"/>
        <v>-2.4798499995085876E-2</v>
      </c>
      <c r="P112" s="1">
        <f t="shared" si="16"/>
        <v>-9.415842130140524E-3</v>
      </c>
      <c r="Q112" s="185">
        <f t="shared" si="17"/>
        <v>32214.826000000001</v>
      </c>
      <c r="S112" s="1">
        <f t="shared" si="18"/>
        <v>2.3662616298996512E-4</v>
      </c>
      <c r="T112" s="1">
        <v>0.1</v>
      </c>
    </row>
    <row r="113" spans="1:20" x14ac:dyDescent="0.2">
      <c r="A113" s="23" t="s">
        <v>63</v>
      </c>
      <c r="B113" s="11" t="s">
        <v>51</v>
      </c>
      <c r="C113" s="197">
        <v>47528.521999999997</v>
      </c>
      <c r="D113" s="197" t="s">
        <v>129</v>
      </c>
      <c r="E113" s="1">
        <f t="shared" si="14"/>
        <v>8760.4527251662894</v>
      </c>
      <c r="F113" s="1">
        <f t="shared" si="20"/>
        <v>8760.5</v>
      </c>
      <c r="G113" s="1">
        <f t="shared" si="15"/>
        <v>-1.8909300000814255E-2</v>
      </c>
      <c r="I113" s="1">
        <f t="shared" si="21"/>
        <v>-1.8909300000814255E-2</v>
      </c>
      <c r="P113" s="1">
        <f t="shared" si="16"/>
        <v>-1.1791210908323749E-2</v>
      </c>
      <c r="Q113" s="185">
        <f t="shared" si="17"/>
        <v>32510.021999999997</v>
      </c>
      <c r="S113" s="1">
        <f t="shared" si="18"/>
        <v>5.0667192328632317E-5</v>
      </c>
      <c r="T113" s="1">
        <v>0.1</v>
      </c>
    </row>
    <row r="114" spans="1:20" x14ac:dyDescent="0.2">
      <c r="A114" s="23" t="s">
        <v>63</v>
      </c>
      <c r="B114" s="11"/>
      <c r="C114" s="197">
        <v>47540.317000000003</v>
      </c>
      <c r="D114" s="197" t="s">
        <v>129</v>
      </c>
      <c r="E114" s="1">
        <f t="shared" si="14"/>
        <v>8789.9412130306464</v>
      </c>
      <c r="F114" s="1">
        <f t="shared" si="20"/>
        <v>8790</v>
      </c>
      <c r="G114" s="1">
        <f t="shared" si="15"/>
        <v>-2.3513999993156176E-2</v>
      </c>
      <c r="I114" s="1">
        <f t="shared" si="21"/>
        <v>-2.3513999993156176E-2</v>
      </c>
      <c r="P114" s="1">
        <f t="shared" si="16"/>
        <v>-1.1890516118185451E-2</v>
      </c>
      <c r="Q114" s="185">
        <f t="shared" si="17"/>
        <v>32521.817000000003</v>
      </c>
      <c r="S114" s="1">
        <f t="shared" si="18"/>
        <v>1.3510537739170445E-4</v>
      </c>
      <c r="T114" s="1">
        <v>0.1</v>
      </c>
    </row>
    <row r="115" spans="1:20" x14ac:dyDescent="0.2">
      <c r="A115" s="23" t="s">
        <v>63</v>
      </c>
      <c r="B115" s="11"/>
      <c r="C115" s="197">
        <v>47554.332000000002</v>
      </c>
      <c r="D115" s="197" t="s">
        <v>129</v>
      </c>
      <c r="E115" s="1">
        <f t="shared" si="14"/>
        <v>8824.9798868262169</v>
      </c>
      <c r="F115" s="1">
        <f t="shared" si="20"/>
        <v>8825</v>
      </c>
      <c r="G115" s="1">
        <f t="shared" si="15"/>
        <v>-8.0449999950360507E-3</v>
      </c>
      <c r="I115" s="1">
        <f t="shared" si="21"/>
        <v>-8.0449999950360507E-3</v>
      </c>
      <c r="P115" s="1">
        <f t="shared" si="16"/>
        <v>-1.2008754214262108E-2</v>
      </c>
      <c r="Q115" s="185">
        <f t="shared" si="17"/>
        <v>32535.832000000002</v>
      </c>
      <c r="S115" s="1">
        <f t="shared" si="18"/>
        <v>1.5711347510432373E-5</v>
      </c>
      <c r="T115" s="1">
        <v>0.1</v>
      </c>
    </row>
    <row r="116" spans="1:20" x14ac:dyDescent="0.2">
      <c r="A116" s="29" t="s">
        <v>65</v>
      </c>
      <c r="B116" s="30" t="s">
        <v>49</v>
      </c>
      <c r="C116" s="35">
        <v>47560.326000000001</v>
      </c>
      <c r="D116" s="35">
        <v>5.0000000000000001E-3</v>
      </c>
      <c r="E116" s="1">
        <f t="shared" si="14"/>
        <v>8839.9653888405319</v>
      </c>
      <c r="F116" s="1">
        <f t="shared" si="20"/>
        <v>8840</v>
      </c>
      <c r="G116" s="1">
        <f t="shared" si="15"/>
        <v>-1.3844000000972301E-2</v>
      </c>
      <c r="I116" s="1">
        <f t="shared" si="21"/>
        <v>-1.3844000000972301E-2</v>
      </c>
      <c r="P116" s="1">
        <f t="shared" si="16"/>
        <v>-1.2059566129480025E-2</v>
      </c>
      <c r="Q116" s="185">
        <f t="shared" si="17"/>
        <v>32541.826000000001</v>
      </c>
      <c r="S116" s="1">
        <f t="shared" si="18"/>
        <v>3.1842042417289129E-6</v>
      </c>
      <c r="T116" s="1">
        <v>0.1</v>
      </c>
    </row>
    <row r="117" spans="1:20" x14ac:dyDescent="0.2">
      <c r="A117" s="23" t="s">
        <v>63</v>
      </c>
      <c r="B117" s="11" t="s">
        <v>51</v>
      </c>
      <c r="C117" s="197">
        <v>47587.315999999999</v>
      </c>
      <c r="D117" s="197" t="s">
        <v>129</v>
      </c>
      <c r="E117" s="1">
        <f t="shared" si="14"/>
        <v>8907.4426493287538</v>
      </c>
      <c r="F117" s="1">
        <f t="shared" si="20"/>
        <v>8907.5</v>
      </c>
      <c r="G117" s="1">
        <f t="shared" si="15"/>
        <v>-2.2939499998756219E-2</v>
      </c>
      <c r="I117" s="1">
        <f t="shared" si="21"/>
        <v>-2.2939499998756219E-2</v>
      </c>
      <c r="P117" s="1">
        <f t="shared" si="16"/>
        <v>-1.2289241704521298E-2</v>
      </c>
      <c r="Q117" s="185">
        <f t="shared" si="17"/>
        <v>32568.815999999999</v>
      </c>
      <c r="S117" s="1">
        <f t="shared" si="18"/>
        <v>1.1342800173391972E-4</v>
      </c>
      <c r="T117" s="1">
        <v>0.1</v>
      </c>
    </row>
    <row r="118" spans="1:20" x14ac:dyDescent="0.2">
      <c r="A118" s="23" t="s">
        <v>66</v>
      </c>
      <c r="B118" s="11"/>
      <c r="C118" s="197">
        <v>47908.336000000003</v>
      </c>
      <c r="D118" s="197">
        <v>2E-3</v>
      </c>
      <c r="E118" s="1">
        <f t="shared" si="14"/>
        <v>9710.0195356544555</v>
      </c>
      <c r="F118" s="1">
        <f t="shared" si="20"/>
        <v>9710</v>
      </c>
      <c r="G118" s="1">
        <f t="shared" si="15"/>
        <v>7.8140000041457824E-3</v>
      </c>
      <c r="I118" s="1">
        <f t="shared" si="21"/>
        <v>7.8140000041457824E-3</v>
      </c>
      <c r="P118" s="1">
        <f t="shared" si="16"/>
        <v>-1.5142051397729731E-2</v>
      </c>
      <c r="Q118" s="185">
        <f t="shared" si="17"/>
        <v>32889.836000000003</v>
      </c>
      <c r="S118" s="1">
        <f t="shared" si="18"/>
        <v>5.269802959655507E-4</v>
      </c>
      <c r="T118" s="1">
        <v>0.1</v>
      </c>
    </row>
    <row r="119" spans="1:20" x14ac:dyDescent="0.2">
      <c r="A119" s="23" t="s">
        <v>69</v>
      </c>
      <c r="B119" s="11"/>
      <c r="C119" s="197">
        <v>47912.305</v>
      </c>
      <c r="D119" s="197" t="s">
        <v>129</v>
      </c>
      <c r="E119" s="1">
        <f t="shared" si="14"/>
        <v>9719.9423680693344</v>
      </c>
      <c r="F119" s="1">
        <f t="shared" si="20"/>
        <v>9720</v>
      </c>
      <c r="G119" s="1">
        <f t="shared" si="15"/>
        <v>-2.3051999996823724E-2</v>
      </c>
      <c r="I119" s="1">
        <f t="shared" si="21"/>
        <v>-2.3051999996823724E-2</v>
      </c>
      <c r="P119" s="1">
        <f t="shared" si="16"/>
        <v>-1.5178951861620743E-2</v>
      </c>
      <c r="Q119" s="185">
        <f t="shared" si="17"/>
        <v>32893.805</v>
      </c>
      <c r="S119" s="1">
        <f t="shared" si="18"/>
        <v>6.1984886939223138E-5</v>
      </c>
      <c r="T119" s="1">
        <v>0.1</v>
      </c>
    </row>
    <row r="120" spans="1:20" x14ac:dyDescent="0.2">
      <c r="A120" s="23" t="s">
        <v>69</v>
      </c>
      <c r="B120" s="11"/>
      <c r="C120" s="197">
        <v>47924.322999999997</v>
      </c>
      <c r="D120" s="197" t="s">
        <v>129</v>
      </c>
      <c r="E120" s="1">
        <f t="shared" si="14"/>
        <v>9749.9883746105443</v>
      </c>
      <c r="F120" s="1">
        <f t="shared" si="20"/>
        <v>9750</v>
      </c>
      <c r="G120" s="1">
        <f t="shared" si="15"/>
        <v>-4.6500000025844201E-3</v>
      </c>
      <c r="I120" s="1">
        <f t="shared" si="21"/>
        <v>-4.6500000025844201E-3</v>
      </c>
      <c r="P120" s="1">
        <f t="shared" si="16"/>
        <v>-1.5289842456193168E-2</v>
      </c>
      <c r="Q120" s="185">
        <f t="shared" si="17"/>
        <v>32905.822999999997</v>
      </c>
      <c r="S120" s="1">
        <f t="shared" si="18"/>
        <v>1.1320624743761502E-4</v>
      </c>
      <c r="T120" s="1">
        <v>0.1</v>
      </c>
    </row>
    <row r="121" spans="1:20" x14ac:dyDescent="0.2">
      <c r="A121" s="23" t="s">
        <v>66</v>
      </c>
      <c r="B121" s="11" t="s">
        <v>51</v>
      </c>
      <c r="C121" s="197">
        <v>47951.313999999998</v>
      </c>
      <c r="D121" s="197">
        <v>4.0000000000000001E-3</v>
      </c>
      <c r="E121" s="1">
        <f t="shared" si="14"/>
        <v>9817.4681351825275</v>
      </c>
      <c r="F121" s="1">
        <f t="shared" si="20"/>
        <v>9817.5</v>
      </c>
      <c r="G121" s="1">
        <f t="shared" si="15"/>
        <v>-1.274550000380259E-2</v>
      </c>
      <c r="I121" s="1">
        <f t="shared" si="21"/>
        <v>-1.274550000380259E-2</v>
      </c>
      <c r="P121" s="1">
        <f t="shared" si="16"/>
        <v>-1.5540376432924188E-2</v>
      </c>
      <c r="Q121" s="185">
        <f t="shared" si="17"/>
        <v>32932.813999999998</v>
      </c>
      <c r="S121" s="1">
        <f t="shared" si="18"/>
        <v>7.8113342540594931E-6</v>
      </c>
      <c r="T121" s="1">
        <v>0.1</v>
      </c>
    </row>
    <row r="122" spans="1:20" x14ac:dyDescent="0.2">
      <c r="A122" s="23" t="s">
        <v>69</v>
      </c>
      <c r="B122" s="11"/>
      <c r="C122" s="197">
        <v>47958.313000000002</v>
      </c>
      <c r="D122" s="197" t="s">
        <v>129</v>
      </c>
      <c r="E122" s="1">
        <f t="shared" si="14"/>
        <v>9834.9662213684242</v>
      </c>
      <c r="F122" s="1">
        <f t="shared" si="20"/>
        <v>9835</v>
      </c>
      <c r="G122" s="1">
        <f t="shared" si="15"/>
        <v>-1.3510999997379258E-2</v>
      </c>
      <c r="I122" s="1">
        <f t="shared" si="21"/>
        <v>-1.3510999997379258E-2</v>
      </c>
      <c r="P122" s="1">
        <f t="shared" si="16"/>
        <v>-1.5605560692666654E-2</v>
      </c>
      <c r="Q122" s="185">
        <f t="shared" si="17"/>
        <v>32939.813000000002</v>
      </c>
      <c r="S122" s="1">
        <f t="shared" si="18"/>
        <v>4.3871845062428194E-6</v>
      </c>
      <c r="T122" s="1">
        <v>0.1</v>
      </c>
    </row>
    <row r="123" spans="1:20" x14ac:dyDescent="0.2">
      <c r="A123" s="23" t="s">
        <v>69</v>
      </c>
      <c r="B123" s="11" t="s">
        <v>51</v>
      </c>
      <c r="C123" s="197">
        <v>47969.322999999997</v>
      </c>
      <c r="D123" s="197" t="s">
        <v>129</v>
      </c>
      <c r="E123" s="1">
        <f t="shared" si="14"/>
        <v>9862.4921434868011</v>
      </c>
      <c r="F123" s="1">
        <f t="shared" si="20"/>
        <v>9862.5</v>
      </c>
      <c r="G123" s="1">
        <f t="shared" si="15"/>
        <v>-3.14250000519678E-3</v>
      </c>
      <c r="I123" s="1">
        <f t="shared" si="21"/>
        <v>-3.14250000519678E-3</v>
      </c>
      <c r="P123" s="1">
        <f t="shared" si="16"/>
        <v>-1.5708183788944952E-2</v>
      </c>
      <c r="Q123" s="185">
        <f t="shared" si="17"/>
        <v>32950.822999999997</v>
      </c>
      <c r="S123" s="1">
        <f t="shared" si="18"/>
        <v>1.5789640895315176E-4</v>
      </c>
      <c r="T123" s="1">
        <v>0.1</v>
      </c>
    </row>
    <row r="124" spans="1:20" x14ac:dyDescent="0.2">
      <c r="A124" s="23" t="s">
        <v>70</v>
      </c>
      <c r="B124" s="11"/>
      <c r="C124" s="197">
        <v>48270.307999999997</v>
      </c>
      <c r="D124" s="197" t="s">
        <v>129</v>
      </c>
      <c r="E124" s="1">
        <f t="shared" si="14"/>
        <v>10614.979851825032</v>
      </c>
      <c r="F124" s="1">
        <f t="shared" si="20"/>
        <v>10615</v>
      </c>
      <c r="G124" s="1">
        <f t="shared" si="15"/>
        <v>-8.0589999997755513E-3</v>
      </c>
      <c r="I124" s="1">
        <f t="shared" si="21"/>
        <v>-8.0589999997755513E-3</v>
      </c>
      <c r="P124" s="1">
        <f t="shared" si="16"/>
        <v>-1.8601600698775353E-2</v>
      </c>
      <c r="Q124" s="185">
        <f t="shared" si="17"/>
        <v>33251.807999999997</v>
      </c>
      <c r="S124" s="1">
        <f t="shared" si="18"/>
        <v>1.111464294985511E-4</v>
      </c>
      <c r="T124" s="1">
        <v>0.1</v>
      </c>
    </row>
    <row r="125" spans="1:20" x14ac:dyDescent="0.2">
      <c r="A125" s="23" t="s">
        <v>70</v>
      </c>
      <c r="B125" s="11" t="s">
        <v>51</v>
      </c>
      <c r="C125" s="197">
        <v>48270.504000000001</v>
      </c>
      <c r="D125" s="197" t="s">
        <v>129</v>
      </c>
      <c r="E125" s="1">
        <f t="shared" si="14"/>
        <v>10615.469868240591</v>
      </c>
      <c r="F125" s="1">
        <f t="shared" si="20"/>
        <v>10615.5</v>
      </c>
      <c r="G125" s="1">
        <f t="shared" si="15"/>
        <v>-1.2052300000505056E-2</v>
      </c>
      <c r="I125" s="1">
        <f t="shared" si="21"/>
        <v>-1.2052300000505056E-2</v>
      </c>
      <c r="P125" s="1">
        <f t="shared" si="16"/>
        <v>-1.8603574609121938E-2</v>
      </c>
      <c r="Q125" s="185">
        <f t="shared" si="17"/>
        <v>33252.004000000001</v>
      </c>
      <c r="S125" s="1">
        <f t="shared" si="18"/>
        <v>4.2919198997508278E-5</v>
      </c>
      <c r="T125" s="1">
        <v>0.1</v>
      </c>
    </row>
    <row r="126" spans="1:20" x14ac:dyDescent="0.2">
      <c r="A126" s="23" t="s">
        <v>72</v>
      </c>
      <c r="B126" s="11"/>
      <c r="C126" s="197">
        <v>48290.29</v>
      </c>
      <c r="D126" s="197" t="s">
        <v>129</v>
      </c>
      <c r="E126" s="1">
        <f t="shared" si="14"/>
        <v>10664.936525373605</v>
      </c>
      <c r="F126" s="1">
        <f t="shared" si="20"/>
        <v>10665</v>
      </c>
      <c r="G126" s="1">
        <f t="shared" si="15"/>
        <v>-2.5388999994902406E-2</v>
      </c>
      <c r="I126" s="1">
        <f t="shared" si="21"/>
        <v>-2.5388999994902406E-2</v>
      </c>
      <c r="P126" s="1">
        <f t="shared" si="16"/>
        <v>-1.8799306415476051E-2</v>
      </c>
      <c r="Q126" s="185">
        <f t="shared" si="17"/>
        <v>33271.79</v>
      </c>
      <c r="S126" s="1">
        <f t="shared" si="18"/>
        <v>4.3424061470732926E-5</v>
      </c>
      <c r="T126" s="1">
        <v>0.1</v>
      </c>
    </row>
    <row r="127" spans="1:20" x14ac:dyDescent="0.2">
      <c r="A127" s="23" t="s">
        <v>72</v>
      </c>
      <c r="B127" s="11" t="s">
        <v>51</v>
      </c>
      <c r="C127" s="197">
        <v>48329.303999999996</v>
      </c>
      <c r="D127" s="197" t="s">
        <v>129</v>
      </c>
      <c r="E127" s="1">
        <f t="shared" si="14"/>
        <v>10762.474792905557</v>
      </c>
      <c r="F127" s="1">
        <f t="shared" si="20"/>
        <v>10762.5</v>
      </c>
      <c r="G127" s="1">
        <f t="shared" si="15"/>
        <v>-1.0082500004500616E-2</v>
      </c>
      <c r="I127" s="1">
        <f t="shared" si="21"/>
        <v>-1.0082500004500616E-2</v>
      </c>
      <c r="P127" s="1">
        <f t="shared" si="16"/>
        <v>-1.9186635919534997E-2</v>
      </c>
      <c r="Q127" s="185">
        <f t="shared" si="17"/>
        <v>33310.803999999996</v>
      </c>
      <c r="S127" s="1">
        <f t="shared" si="18"/>
        <v>8.2885290759418905E-5</v>
      </c>
      <c r="T127" s="1">
        <v>0.1</v>
      </c>
    </row>
    <row r="128" spans="1:20" x14ac:dyDescent="0.2">
      <c r="A128" s="23" t="s">
        <v>73</v>
      </c>
      <c r="B128" s="11" t="s">
        <v>51</v>
      </c>
      <c r="C128" s="197">
        <v>48651.294999999998</v>
      </c>
      <c r="D128" s="197">
        <v>7.0000000000000001E-3</v>
      </c>
      <c r="E128" s="1">
        <f t="shared" si="14"/>
        <v>11567.479260555227</v>
      </c>
      <c r="F128" s="1">
        <f t="shared" si="20"/>
        <v>11567.5</v>
      </c>
      <c r="G128" s="1">
        <f t="shared" si="15"/>
        <v>-8.2955000034417026E-3</v>
      </c>
      <c r="I128" s="1">
        <f t="shared" si="21"/>
        <v>-8.2955000034417026E-3</v>
      </c>
      <c r="P128" s="1">
        <f t="shared" si="16"/>
        <v>-2.2467263083272737E-2</v>
      </c>
      <c r="Q128" s="185">
        <f t="shared" si="17"/>
        <v>33632.794999999998</v>
      </c>
      <c r="S128" s="1">
        <f t="shared" si="18"/>
        <v>2.0083886879086201E-4</v>
      </c>
      <c r="T128" s="1">
        <v>1</v>
      </c>
    </row>
    <row r="129" spans="1:20" x14ac:dyDescent="0.2">
      <c r="A129" s="23" t="s">
        <v>74</v>
      </c>
      <c r="B129" s="11" t="s">
        <v>51</v>
      </c>
      <c r="C129" s="197">
        <v>48689.29</v>
      </c>
      <c r="D129" s="197">
        <v>5.0000000000000001E-3</v>
      </c>
      <c r="E129" s="1">
        <f t="shared" si="14"/>
        <v>11662.469942743088</v>
      </c>
      <c r="F129" s="1">
        <f t="shared" si="20"/>
        <v>11662.5</v>
      </c>
      <c r="G129" s="1">
        <f t="shared" si="15"/>
        <v>-1.202249999914784E-2</v>
      </c>
      <c r="I129" s="1">
        <f t="shared" si="21"/>
        <v>-1.202249999914784E-2</v>
      </c>
      <c r="P129" s="1">
        <f t="shared" si="16"/>
        <v>-2.2863083619973482E-2</v>
      </c>
      <c r="Q129" s="185">
        <f t="shared" si="17"/>
        <v>33670.79</v>
      </c>
      <c r="S129" s="1">
        <f t="shared" si="18"/>
        <v>1.1751825324011319E-4</v>
      </c>
      <c r="T129" s="1">
        <v>1</v>
      </c>
    </row>
    <row r="130" spans="1:20" x14ac:dyDescent="0.2">
      <c r="A130" s="23" t="s">
        <v>75</v>
      </c>
      <c r="B130" s="11" t="s">
        <v>51</v>
      </c>
      <c r="C130" s="197">
        <v>49005.279000000002</v>
      </c>
      <c r="D130" s="197">
        <v>6.0000000000000001E-3</v>
      </c>
      <c r="E130" s="1">
        <f t="shared" si="14"/>
        <v>12452.468907708417</v>
      </c>
      <c r="F130" s="1">
        <f t="shared" si="20"/>
        <v>12452.5</v>
      </c>
      <c r="G130" s="1">
        <f t="shared" si="15"/>
        <v>-1.243649999378249E-2</v>
      </c>
      <c r="I130" s="1">
        <f t="shared" si="21"/>
        <v>-1.243649999378249E-2</v>
      </c>
      <c r="P130" s="1">
        <f t="shared" si="16"/>
        <v>-2.621022026727967E-2</v>
      </c>
      <c r="Q130" s="185">
        <f t="shared" si="17"/>
        <v>33986.779000000002</v>
      </c>
      <c r="S130" s="1">
        <f t="shared" si="18"/>
        <v>1.8971537017254721E-4</v>
      </c>
      <c r="T130" s="1">
        <v>1</v>
      </c>
    </row>
    <row r="131" spans="1:20" x14ac:dyDescent="0.2">
      <c r="A131" s="23" t="s">
        <v>76</v>
      </c>
      <c r="B131" s="11"/>
      <c r="C131" s="197">
        <v>49395.466</v>
      </c>
      <c r="D131" s="197">
        <v>5.0000000000000001E-3</v>
      </c>
      <c r="E131" s="1">
        <f t="shared" si="14"/>
        <v>13427.969086964416</v>
      </c>
      <c r="F131" s="1">
        <f t="shared" si="20"/>
        <v>13428</v>
      </c>
      <c r="G131" s="1">
        <f t="shared" si="15"/>
        <v>-1.2364800000796095E-2</v>
      </c>
      <c r="I131" s="1">
        <f t="shared" si="21"/>
        <v>-1.2364800000796095E-2</v>
      </c>
      <c r="P131" s="1">
        <f t="shared" si="16"/>
        <v>-3.0436910099876181E-2</v>
      </c>
      <c r="Q131" s="185">
        <f t="shared" si="17"/>
        <v>34376.966</v>
      </c>
      <c r="S131" s="1">
        <f t="shared" si="18"/>
        <v>3.2660116343327249E-4</v>
      </c>
      <c r="T131" s="1">
        <v>1</v>
      </c>
    </row>
    <row r="132" spans="1:20" x14ac:dyDescent="0.2">
      <c r="A132" s="23" t="s">
        <v>77</v>
      </c>
      <c r="B132" s="11"/>
      <c r="C132" s="197">
        <v>50479.394999999997</v>
      </c>
      <c r="D132" s="197">
        <v>4.0000000000000001E-3</v>
      </c>
      <c r="E132" s="1">
        <f t="shared" si="14"/>
        <v>16137.882369059358</v>
      </c>
      <c r="F132" s="1">
        <f t="shared" si="20"/>
        <v>16138</v>
      </c>
      <c r="G132" s="1">
        <f t="shared" si="15"/>
        <v>-4.7050799999851733E-2</v>
      </c>
      <c r="K132" s="1">
        <f t="shared" ref="K132:K139" si="22">G132</f>
        <v>-4.7050799999851733E-2</v>
      </c>
      <c r="P132" s="1">
        <f t="shared" si="16"/>
        <v>-4.2091613545799426E-2</v>
      </c>
      <c r="Q132" s="185">
        <f t="shared" si="17"/>
        <v>35460.894999999997</v>
      </c>
      <c r="S132" s="1">
        <f t="shared" si="18"/>
        <v>2.4593530286055894E-5</v>
      </c>
      <c r="T132" s="1">
        <v>1</v>
      </c>
    </row>
    <row r="133" spans="1:20" x14ac:dyDescent="0.2">
      <c r="A133" s="23" t="s">
        <v>78</v>
      </c>
      <c r="B133" s="11" t="s">
        <v>51</v>
      </c>
      <c r="C133" s="197">
        <v>51178.364600000001</v>
      </c>
      <c r="D133" s="197">
        <v>5.9999999999999995E-4</v>
      </c>
      <c r="E133" s="1">
        <f t="shared" si="14"/>
        <v>17885.364909724482</v>
      </c>
      <c r="F133" s="1">
        <f t="shared" si="20"/>
        <v>17885.5</v>
      </c>
      <c r="G133" s="1">
        <f t="shared" si="15"/>
        <v>-5.4034299995691981E-2</v>
      </c>
      <c r="K133" s="1">
        <f t="shared" si="22"/>
        <v>-5.4034299995691981E-2</v>
      </c>
      <c r="P133" s="1">
        <f t="shared" si="16"/>
        <v>-4.8936252258269128E-2</v>
      </c>
      <c r="Q133" s="185">
        <f t="shared" si="17"/>
        <v>36159.864600000001</v>
      </c>
      <c r="S133" s="1">
        <f t="shared" si="18"/>
        <v>2.5990090733042275E-5</v>
      </c>
      <c r="T133" s="1">
        <v>1</v>
      </c>
    </row>
    <row r="134" spans="1:20" x14ac:dyDescent="0.2">
      <c r="A134" s="1" t="s">
        <v>141</v>
      </c>
      <c r="B134" s="11" t="s">
        <v>49</v>
      </c>
      <c r="C134" s="197">
        <v>51194.966500000002</v>
      </c>
      <c r="D134" s="197" t="s">
        <v>130</v>
      </c>
      <c r="E134" s="1">
        <f t="shared" si="14"/>
        <v>17926.871050180191</v>
      </c>
      <c r="F134" s="1">
        <f t="shared" si="20"/>
        <v>17927</v>
      </c>
      <c r="G134" s="1">
        <f t="shared" si="15"/>
        <v>-5.1578199992945883E-2</v>
      </c>
      <c r="K134" s="1">
        <f t="shared" si="22"/>
        <v>-5.1578199992945883E-2</v>
      </c>
      <c r="P134" s="1">
        <f t="shared" si="16"/>
        <v>-4.9087801999868189E-2</v>
      </c>
      <c r="Q134" s="185">
        <f t="shared" si="17"/>
        <v>36176.466500000002</v>
      </c>
      <c r="S134" s="1">
        <f t="shared" si="18"/>
        <v>6.2020821639254098E-6</v>
      </c>
      <c r="T134" s="1">
        <v>1</v>
      </c>
    </row>
    <row r="135" spans="1:20" x14ac:dyDescent="0.2">
      <c r="A135" s="23" t="s">
        <v>142</v>
      </c>
      <c r="B135" s="1" t="s">
        <v>49</v>
      </c>
      <c r="C135" s="197">
        <v>51194.966999999997</v>
      </c>
      <c r="D135" s="197" t="s">
        <v>143</v>
      </c>
      <c r="E135" s="1">
        <f t="shared" si="14"/>
        <v>17926.872300222054</v>
      </c>
      <c r="F135" s="1">
        <f t="shared" si="20"/>
        <v>17927</v>
      </c>
      <c r="G135" s="1">
        <f t="shared" si="15"/>
        <v>-5.1078199998300988E-2</v>
      </c>
      <c r="K135" s="1">
        <f t="shared" si="22"/>
        <v>-5.1078199998300988E-2</v>
      </c>
      <c r="P135" s="1">
        <f t="shared" si="16"/>
        <v>-4.9087801999868189E-2</v>
      </c>
      <c r="Q135" s="185">
        <f t="shared" si="17"/>
        <v>36176.466999999997</v>
      </c>
      <c r="S135" s="1">
        <f t="shared" si="18"/>
        <v>3.961684192165295E-6</v>
      </c>
      <c r="T135" s="1">
        <v>1</v>
      </c>
    </row>
    <row r="136" spans="1:20" x14ac:dyDescent="0.2">
      <c r="A136" s="23" t="s">
        <v>142</v>
      </c>
      <c r="B136" s="1" t="s">
        <v>51</v>
      </c>
      <c r="C136" s="197">
        <v>51195.964</v>
      </c>
      <c r="D136" s="197" t="s">
        <v>143</v>
      </c>
      <c r="E136" s="1">
        <f t="shared" si="14"/>
        <v>17929.364883723607</v>
      </c>
      <c r="F136" s="1">
        <f t="shared" si="20"/>
        <v>17929.5</v>
      </c>
      <c r="G136" s="1">
        <f t="shared" si="15"/>
        <v>-5.4044700002123136E-2</v>
      </c>
      <c r="K136" s="1">
        <f t="shared" si="22"/>
        <v>-5.4044700002123136E-2</v>
      </c>
      <c r="P136" s="1">
        <f t="shared" si="16"/>
        <v>-4.9096912643438462E-2</v>
      </c>
      <c r="Q136" s="185">
        <f t="shared" si="17"/>
        <v>36177.464</v>
      </c>
      <c r="S136" s="1">
        <f t="shared" si="18"/>
        <v>2.4480599746759867E-5</v>
      </c>
      <c r="T136" s="1">
        <v>1</v>
      </c>
    </row>
    <row r="137" spans="1:20" x14ac:dyDescent="0.2">
      <c r="A137" s="1" t="s">
        <v>141</v>
      </c>
      <c r="B137" s="11" t="s">
        <v>51</v>
      </c>
      <c r="C137" s="197">
        <v>51195.964399999997</v>
      </c>
      <c r="D137" s="197" t="s">
        <v>130</v>
      </c>
      <c r="E137" s="1">
        <f t="shared" si="14"/>
        <v>17929.365883757102</v>
      </c>
      <c r="F137" s="1">
        <f t="shared" si="20"/>
        <v>17929.5</v>
      </c>
      <c r="G137" s="1">
        <f t="shared" si="15"/>
        <v>-5.3644700004952028E-2</v>
      </c>
      <c r="K137" s="1">
        <f t="shared" si="22"/>
        <v>-5.3644700004952028E-2</v>
      </c>
      <c r="P137" s="1">
        <f t="shared" si="16"/>
        <v>-4.9096912643438462E-2</v>
      </c>
      <c r="Q137" s="185">
        <f t="shared" si="17"/>
        <v>36177.464399999997</v>
      </c>
      <c r="S137" s="1">
        <f t="shared" si="18"/>
        <v>2.0682369885542527E-5</v>
      </c>
      <c r="T137" s="1">
        <v>1</v>
      </c>
    </row>
    <row r="138" spans="1:20" x14ac:dyDescent="0.2">
      <c r="A138" s="1" t="s">
        <v>144</v>
      </c>
      <c r="B138" s="11" t="s">
        <v>49</v>
      </c>
      <c r="C138" s="197">
        <v>51453.752</v>
      </c>
      <c r="D138" s="197" t="s">
        <v>130</v>
      </c>
      <c r="E138" s="1">
        <f t="shared" si="14"/>
        <v>18573.856474191889</v>
      </c>
      <c r="F138" s="1">
        <f t="shared" si="20"/>
        <v>18574</v>
      </c>
      <c r="G138" s="1">
        <f t="shared" si="15"/>
        <v>-5.7408399996347725E-2</v>
      </c>
      <c r="K138" s="1">
        <f t="shared" si="22"/>
        <v>-5.7408399996347725E-2</v>
      </c>
      <c r="P138" s="1">
        <f t="shared" si="16"/>
        <v>-5.1370587819231733E-2</v>
      </c>
      <c r="Q138" s="185">
        <f t="shared" si="17"/>
        <v>36435.252</v>
      </c>
      <c r="S138" s="1">
        <f t="shared" si="18"/>
        <v>3.6455175886130153E-5</v>
      </c>
      <c r="T138" s="1">
        <v>1</v>
      </c>
    </row>
    <row r="139" spans="1:20" x14ac:dyDescent="0.2">
      <c r="A139" s="23" t="s">
        <v>145</v>
      </c>
      <c r="B139" s="1" t="s">
        <v>49</v>
      </c>
      <c r="C139" s="197">
        <v>51554.55</v>
      </c>
      <c r="D139" s="197" t="s">
        <v>143</v>
      </c>
      <c r="E139" s="1">
        <f t="shared" si="14"/>
        <v>18825.859916307207</v>
      </c>
      <c r="F139" s="1">
        <f t="shared" si="20"/>
        <v>18826</v>
      </c>
      <c r="G139" s="1">
        <f t="shared" si="15"/>
        <v>-5.6031599997368176E-2</v>
      </c>
      <c r="K139" s="1">
        <f t="shared" si="22"/>
        <v>-5.6031599997368176E-2</v>
      </c>
      <c r="P139" s="1">
        <f t="shared" si="16"/>
        <v>-5.221647595028367E-2</v>
      </c>
      <c r="Q139" s="185">
        <f t="shared" si="17"/>
        <v>36536.050000000003</v>
      </c>
      <c r="S139" s="1">
        <f t="shared" si="18"/>
        <v>1.455517149464246E-5</v>
      </c>
      <c r="T139" s="1">
        <v>1</v>
      </c>
    </row>
    <row r="140" spans="1:20" x14ac:dyDescent="0.2">
      <c r="A140" s="23" t="s">
        <v>79</v>
      </c>
      <c r="B140" s="11"/>
      <c r="C140" s="197">
        <v>51602.339200000002</v>
      </c>
      <c r="D140" s="197"/>
      <c r="E140" s="1">
        <f t="shared" si="14"/>
        <v>18945.336918786787</v>
      </c>
      <c r="F140" s="1">
        <f t="shared" si="20"/>
        <v>18945.5</v>
      </c>
      <c r="G140" s="1">
        <f t="shared" si="15"/>
        <v>-6.5230299995164387E-2</v>
      </c>
      <c r="J140" s="1">
        <f>G140</f>
        <v>-6.5230299995164387E-2</v>
      </c>
      <c r="P140" s="1">
        <f t="shared" si="16"/>
        <v>-5.260859573729687E-2</v>
      </c>
      <c r="Q140" s="185">
        <f t="shared" si="17"/>
        <v>36583.839200000002</v>
      </c>
      <c r="S140" s="1">
        <f t="shared" si="18"/>
        <v>1.5930741837307099E-4</v>
      </c>
      <c r="T140" s="1">
        <v>1</v>
      </c>
    </row>
    <row r="141" spans="1:20" x14ac:dyDescent="0.2">
      <c r="A141" s="23" t="s">
        <v>79</v>
      </c>
      <c r="B141" s="11"/>
      <c r="C141" s="197">
        <v>51603.355000000003</v>
      </c>
      <c r="D141" s="197"/>
      <c r="E141" s="1">
        <f t="shared" si="14"/>
        <v>18947.876503862892</v>
      </c>
      <c r="F141" s="1">
        <f t="shared" si="20"/>
        <v>18948</v>
      </c>
      <c r="G141" s="1">
        <f t="shared" si="15"/>
        <v>-4.9396799993701279E-2</v>
      </c>
      <c r="J141" s="1">
        <f>G141</f>
        <v>-4.9396799993701279E-2</v>
      </c>
      <c r="P141" s="1">
        <f t="shared" si="16"/>
        <v>-5.2616735899811244E-2</v>
      </c>
      <c r="Q141" s="185">
        <f t="shared" si="17"/>
        <v>36584.855000000003</v>
      </c>
      <c r="S141" s="1">
        <f t="shared" si="18"/>
        <v>1.0367987239456201E-5</v>
      </c>
      <c r="T141" s="1">
        <v>1</v>
      </c>
    </row>
    <row r="142" spans="1:20" x14ac:dyDescent="0.2">
      <c r="A142" s="23" t="s">
        <v>146</v>
      </c>
      <c r="B142" s="1" t="s">
        <v>49</v>
      </c>
      <c r="C142" s="197">
        <v>51934.133000000002</v>
      </c>
      <c r="D142" s="197" t="s">
        <v>140</v>
      </c>
      <c r="E142" s="1">
        <f t="shared" si="14"/>
        <v>19774.849207448457</v>
      </c>
      <c r="F142" s="1">
        <f t="shared" si="20"/>
        <v>19775</v>
      </c>
      <c r="G142" s="1">
        <f t="shared" si="15"/>
        <v>-6.0314999995171092E-2</v>
      </c>
      <c r="J142" s="1">
        <f>G142</f>
        <v>-6.0314999995171092E-2</v>
      </c>
      <c r="P142" s="1">
        <f t="shared" si="16"/>
        <v>-5.5160202462396973E-2</v>
      </c>
      <c r="Q142" s="185">
        <f t="shared" si="17"/>
        <v>36915.633000000002</v>
      </c>
      <c r="S142" s="1">
        <f t="shared" si="18"/>
        <v>2.6571937603894146E-5</v>
      </c>
      <c r="T142" s="1">
        <v>1</v>
      </c>
    </row>
    <row r="143" spans="1:20" x14ac:dyDescent="0.2">
      <c r="A143" s="23" t="s">
        <v>80</v>
      </c>
      <c r="B143" s="11" t="s">
        <v>51</v>
      </c>
      <c r="C143" s="197">
        <v>51954.330999999998</v>
      </c>
      <c r="D143" s="197">
        <v>5.9999999999999995E-4</v>
      </c>
      <c r="E143" s="1">
        <f t="shared" si="14"/>
        <v>19825.345899087617</v>
      </c>
      <c r="F143" s="1">
        <f t="shared" si="20"/>
        <v>19825.5</v>
      </c>
      <c r="G143" s="1">
        <f t="shared" si="15"/>
        <v>-6.1638300001504831E-2</v>
      </c>
      <c r="K143" s="1">
        <f>G143</f>
        <v>-6.1638300001504831E-2</v>
      </c>
      <c r="P143" s="1">
        <f t="shared" si="16"/>
        <v>-5.530545570548466E-2</v>
      </c>
      <c r="Q143" s="185">
        <f t="shared" si="17"/>
        <v>36935.830999999998</v>
      </c>
      <c r="S143" s="1">
        <f t="shared" si="18"/>
        <v>4.0104916877635211E-5</v>
      </c>
      <c r="T143" s="1">
        <v>1</v>
      </c>
    </row>
    <row r="144" spans="1:20" x14ac:dyDescent="0.2">
      <c r="A144" s="23" t="s">
        <v>80</v>
      </c>
      <c r="B144" s="11"/>
      <c r="C144" s="197">
        <v>51965.333700000003</v>
      </c>
      <c r="D144" s="197">
        <v>1.4E-3</v>
      </c>
      <c r="E144" s="1">
        <f t="shared" si="14"/>
        <v>19852.853570594623</v>
      </c>
      <c r="F144" s="1">
        <f t="shared" si="20"/>
        <v>19853</v>
      </c>
      <c r="G144" s="1">
        <f t="shared" si="15"/>
        <v>-5.8569799992255867E-2</v>
      </c>
      <c r="K144" s="1">
        <f>G144</f>
        <v>-5.8569799992255867E-2</v>
      </c>
      <c r="P144" s="1">
        <f t="shared" si="16"/>
        <v>-5.5384046908534539E-2</v>
      </c>
      <c r="Q144" s="185">
        <f t="shared" si="17"/>
        <v>36946.833700000003</v>
      </c>
      <c r="S144" s="1">
        <f t="shared" si="18"/>
        <v>1.0149022710439951E-5</v>
      </c>
      <c r="T144" s="1">
        <v>1</v>
      </c>
    </row>
    <row r="145" spans="1:20" x14ac:dyDescent="0.2">
      <c r="A145" s="23" t="s">
        <v>81</v>
      </c>
      <c r="B145" s="11"/>
      <c r="C145" s="197">
        <v>51967.330999999998</v>
      </c>
      <c r="D145" s="197"/>
      <c r="E145" s="1">
        <f t="shared" si="14"/>
        <v>19857.846987874091</v>
      </c>
      <c r="F145" s="1">
        <f t="shared" si="20"/>
        <v>19858</v>
      </c>
      <c r="G145" s="1">
        <f t="shared" si="15"/>
        <v>-6.120280000322964E-2</v>
      </c>
      <c r="J145" s="1">
        <f>G145</f>
        <v>-6.120280000322964E-2</v>
      </c>
      <c r="P145" s="1">
        <f t="shared" si="16"/>
        <v>-5.5398297666905738E-2</v>
      </c>
      <c r="Q145" s="185">
        <f t="shared" si="17"/>
        <v>36948.830999999998</v>
      </c>
      <c r="S145" s="1">
        <f t="shared" si="18"/>
        <v>3.3692247372389644E-5</v>
      </c>
      <c r="T145" s="1">
        <v>1</v>
      </c>
    </row>
    <row r="146" spans="1:20" x14ac:dyDescent="0.2">
      <c r="A146" s="32" t="s">
        <v>82</v>
      </c>
      <c r="B146" s="33" t="s">
        <v>49</v>
      </c>
      <c r="C146" s="34">
        <v>52213.520199999999</v>
      </c>
      <c r="D146" s="34">
        <v>1.3100000000000001E-2</v>
      </c>
      <c r="E146" s="1">
        <f t="shared" si="14"/>
        <v>20473.340606910333</v>
      </c>
      <c r="F146" s="1">
        <f t="shared" si="20"/>
        <v>20473.5</v>
      </c>
      <c r="G146" s="1">
        <f t="shared" si="15"/>
        <v>-6.3755099996342324E-2</v>
      </c>
      <c r="K146" s="1">
        <f>G146</f>
        <v>-6.3755099996342324E-2</v>
      </c>
      <c r="P146" s="1">
        <f t="shared" si="16"/>
        <v>-5.7059557480674067E-2</v>
      </c>
      <c r="Q146" s="185">
        <f t="shared" si="17"/>
        <v>37195.020199999999</v>
      </c>
      <c r="S146" s="1">
        <f t="shared" si="18"/>
        <v>4.483028957912121E-5</v>
      </c>
      <c r="T146" s="1">
        <v>1</v>
      </c>
    </row>
    <row r="147" spans="1:20" x14ac:dyDescent="0.2">
      <c r="A147" s="23" t="s">
        <v>145</v>
      </c>
      <c r="B147" s="1" t="s">
        <v>51</v>
      </c>
      <c r="C147" s="197">
        <v>52220.719599999997</v>
      </c>
      <c r="D147" s="197" t="s">
        <v>143</v>
      </c>
      <c r="E147" s="1">
        <f t="shared" si="14"/>
        <v>20491.339709880274</v>
      </c>
      <c r="F147" s="1">
        <f t="shared" si="20"/>
        <v>20491.5</v>
      </c>
      <c r="G147" s="1">
        <f t="shared" si="15"/>
        <v>-6.411389999993844E-2</v>
      </c>
      <c r="K147" s="1">
        <f>G147</f>
        <v>-6.411389999993844E-2</v>
      </c>
      <c r="P147" s="1">
        <f t="shared" si="16"/>
        <v>-5.7105294564002221E-2</v>
      </c>
      <c r="Q147" s="185">
        <f t="shared" si="17"/>
        <v>37202.219599999997</v>
      </c>
      <c r="S147" s="1">
        <f t="shared" si="18"/>
        <v>4.9120550156634717E-5</v>
      </c>
      <c r="T147" s="1">
        <v>1</v>
      </c>
    </row>
    <row r="148" spans="1:20" x14ac:dyDescent="0.2">
      <c r="A148" s="23" t="s">
        <v>146</v>
      </c>
      <c r="B148" s="1" t="s">
        <v>49</v>
      </c>
      <c r="C148" s="197">
        <v>52230.122000000003</v>
      </c>
      <c r="D148" s="197" t="s">
        <v>140</v>
      </c>
      <c r="E148" s="1">
        <f t="shared" si="14"/>
        <v>20514.84649735767</v>
      </c>
      <c r="F148" s="1">
        <f t="shared" si="20"/>
        <v>20515</v>
      </c>
      <c r="G148" s="1">
        <f t="shared" si="15"/>
        <v>-6.1398999998345971E-2</v>
      </c>
      <c r="J148" s="1">
        <f>G148</f>
        <v>-6.1398999998345971E-2</v>
      </c>
      <c r="P148" s="1">
        <f t="shared" si="16"/>
        <v>-5.7164757625317184E-2</v>
      </c>
      <c r="Q148" s="185">
        <f t="shared" si="17"/>
        <v>37211.622000000003</v>
      </c>
      <c r="S148" s="1">
        <f t="shared" si="18"/>
        <v>1.7928808473552457E-5</v>
      </c>
      <c r="T148" s="1">
        <v>1</v>
      </c>
    </row>
    <row r="149" spans="1:20" x14ac:dyDescent="0.2">
      <c r="A149" s="23" t="s">
        <v>146</v>
      </c>
      <c r="B149" s="1" t="s">
        <v>49</v>
      </c>
      <c r="C149" s="197">
        <v>52238.121800000001</v>
      </c>
      <c r="D149" s="197" t="s">
        <v>140</v>
      </c>
      <c r="E149" s="1">
        <f t="shared" ref="E149:E212" si="23">+(C149-C$7)/C$8</f>
        <v>20534.846667363363</v>
      </c>
      <c r="F149" s="1">
        <f t="shared" si="20"/>
        <v>20535</v>
      </c>
      <c r="G149" s="1">
        <f t="shared" ref="G149:G212" si="24">+C149-(C$7+F149*C$8)</f>
        <v>-6.1330999997153413E-2</v>
      </c>
      <c r="J149" s="1">
        <f>G149</f>
        <v>-6.1330999997153413E-2</v>
      </c>
      <c r="P149" s="1">
        <f t="shared" ref="P149:P212" si="25">+I$2+I$3*F149+I$4*F149^2+I$5*SIN(RADIANS(I$6*F149+I$7))</f>
        <v>-5.721514166835321E-2</v>
      </c>
      <c r="Q149" s="185">
        <f t="shared" ref="Q149:Q212" si="26">+C149-15018.5</f>
        <v>37219.621800000001</v>
      </c>
      <c r="S149" s="1">
        <f t="shared" ref="S149:S212" si="27">+(P149-G149)^2</f>
        <v>1.6940289782753996E-5</v>
      </c>
      <c r="T149" s="1">
        <v>1</v>
      </c>
    </row>
    <row r="150" spans="1:20" x14ac:dyDescent="0.2">
      <c r="A150" s="23" t="s">
        <v>145</v>
      </c>
      <c r="B150" s="1" t="s">
        <v>51</v>
      </c>
      <c r="C150" s="197">
        <v>52291.517599999999</v>
      </c>
      <c r="D150" s="197" t="s">
        <v>143</v>
      </c>
      <c r="E150" s="1">
        <f t="shared" si="23"/>
        <v>20668.340639411421</v>
      </c>
      <c r="F150" s="1">
        <f t="shared" si="20"/>
        <v>20668.5</v>
      </c>
      <c r="G150" s="1">
        <f t="shared" si="24"/>
        <v>-6.3742099999217317E-2</v>
      </c>
      <c r="K150" s="1">
        <f>G150</f>
        <v>-6.3742099999217317E-2</v>
      </c>
      <c r="P150" s="1">
        <f t="shared" si="25"/>
        <v>-5.7546175004115921E-2</v>
      </c>
      <c r="Q150" s="185">
        <f t="shared" si="26"/>
        <v>37273.017599999999</v>
      </c>
      <c r="S150" s="1">
        <f t="shared" si="27"/>
        <v>3.8389486544922232E-5</v>
      </c>
      <c r="T150" s="1">
        <v>1</v>
      </c>
    </row>
    <row r="151" spans="1:20" x14ac:dyDescent="0.2">
      <c r="A151" s="23" t="s">
        <v>145</v>
      </c>
      <c r="B151" s="1" t="s">
        <v>51</v>
      </c>
      <c r="C151" s="197">
        <v>52299.517200000002</v>
      </c>
      <c r="D151" s="197" t="s">
        <v>143</v>
      </c>
      <c r="E151" s="1">
        <f t="shared" si="23"/>
        <v>20688.340309400373</v>
      </c>
      <c r="F151" s="1">
        <f t="shared" si="20"/>
        <v>20688.5</v>
      </c>
      <c r="G151" s="1">
        <f t="shared" si="24"/>
        <v>-6.3874100000248291E-2</v>
      </c>
      <c r="K151" s="1">
        <f>G151</f>
        <v>-6.3874100000248291E-2</v>
      </c>
      <c r="P151" s="1">
        <f t="shared" si="25"/>
        <v>-5.7594972350510025E-2</v>
      </c>
      <c r="Q151" s="185">
        <f t="shared" si="26"/>
        <v>37281.017200000002</v>
      </c>
      <c r="S151" s="1">
        <f t="shared" si="27"/>
        <v>3.9427444041707592E-5</v>
      </c>
      <c r="T151" s="1">
        <v>1</v>
      </c>
    </row>
    <row r="152" spans="1:20" x14ac:dyDescent="0.2">
      <c r="A152" s="23" t="s">
        <v>83</v>
      </c>
      <c r="B152" s="11"/>
      <c r="C152" s="197">
        <v>52310.317900000002</v>
      </c>
      <c r="D152" s="197"/>
      <c r="E152" s="1">
        <f t="shared" si="23"/>
        <v>20715.3429639893</v>
      </c>
      <c r="F152" s="1">
        <f t="shared" si="20"/>
        <v>20715.5</v>
      </c>
      <c r="G152" s="1">
        <f t="shared" si="24"/>
        <v>-6.281229999876814E-2</v>
      </c>
      <c r="K152" s="1">
        <f>G152</f>
        <v>-6.281229999876814E-2</v>
      </c>
      <c r="P152" s="1">
        <f t="shared" si="25"/>
        <v>-5.7660517906765095E-2</v>
      </c>
      <c r="Q152" s="185">
        <f t="shared" si="26"/>
        <v>37291.817900000002</v>
      </c>
      <c r="S152" s="1">
        <f t="shared" si="27"/>
        <v>2.6540858723483268E-5</v>
      </c>
      <c r="T152" s="1">
        <v>1</v>
      </c>
    </row>
    <row r="153" spans="1:20" x14ac:dyDescent="0.2">
      <c r="A153" s="23" t="s">
        <v>147</v>
      </c>
      <c r="B153" s="1" t="s">
        <v>49</v>
      </c>
      <c r="C153" s="197">
        <v>52314.919000000002</v>
      </c>
      <c r="D153" s="197" t="s">
        <v>140</v>
      </c>
      <c r="E153" s="1">
        <f t="shared" si="23"/>
        <v>20726.846099344333</v>
      </c>
      <c r="F153" s="1">
        <f t="shared" si="20"/>
        <v>20727</v>
      </c>
      <c r="G153" s="1">
        <f t="shared" si="24"/>
        <v>-6.1558199995488394E-2</v>
      </c>
      <c r="J153" s="1">
        <f>G153</f>
        <v>-6.1558199995488394E-2</v>
      </c>
      <c r="P153" s="1">
        <f t="shared" si="25"/>
        <v>-5.7688319801468893E-2</v>
      </c>
      <c r="Q153" s="185">
        <f t="shared" si="26"/>
        <v>37296.419000000002</v>
      </c>
      <c r="S153" s="1">
        <f t="shared" si="27"/>
        <v>1.497597271606441E-5</v>
      </c>
      <c r="T153" s="1">
        <v>1</v>
      </c>
    </row>
    <row r="154" spans="1:20" x14ac:dyDescent="0.2">
      <c r="A154" s="23" t="s">
        <v>145</v>
      </c>
      <c r="B154" s="1" t="s">
        <v>51</v>
      </c>
      <c r="C154" s="197">
        <v>52575.906799999997</v>
      </c>
      <c r="D154" s="197" t="s">
        <v>143</v>
      </c>
      <c r="E154" s="1">
        <f t="shared" si="23"/>
        <v>21379.337457804832</v>
      </c>
      <c r="F154" s="1">
        <f t="shared" si="20"/>
        <v>21379.5</v>
      </c>
      <c r="G154" s="1">
        <f t="shared" si="24"/>
        <v>-6.5014699997846037E-2</v>
      </c>
      <c r="K154" s="1">
        <f>G154</f>
        <v>-6.5014699997846037E-2</v>
      </c>
      <c r="P154" s="1">
        <f t="shared" si="25"/>
        <v>-5.9150144126028759E-2</v>
      </c>
      <c r="Q154" s="185">
        <f t="shared" si="26"/>
        <v>37557.406799999997</v>
      </c>
      <c r="S154" s="1">
        <f t="shared" si="27"/>
        <v>3.4393015573666523E-5</v>
      </c>
      <c r="T154" s="1">
        <v>1</v>
      </c>
    </row>
    <row r="155" spans="1:20" x14ac:dyDescent="0.2">
      <c r="A155" s="23" t="s">
        <v>148</v>
      </c>
      <c r="B155" s="1" t="s">
        <v>49</v>
      </c>
      <c r="C155" s="197">
        <v>52642.106200000002</v>
      </c>
      <c r="D155" s="197" t="s">
        <v>140</v>
      </c>
      <c r="E155" s="1">
        <f t="shared" si="23"/>
        <v>21544.841502190331</v>
      </c>
      <c r="F155" s="1">
        <f t="shared" si="20"/>
        <v>21545</v>
      </c>
      <c r="G155" s="1">
        <f t="shared" si="24"/>
        <v>-6.3396999998076353E-2</v>
      </c>
      <c r="J155" s="1">
        <f>G155</f>
        <v>-6.3396999998076353E-2</v>
      </c>
      <c r="P155" s="1">
        <f t="shared" si="25"/>
        <v>-5.9483914581401912E-2</v>
      </c>
      <c r="Q155" s="185">
        <f t="shared" si="26"/>
        <v>37623.606200000002</v>
      </c>
      <c r="S155" s="1">
        <f t="shared" si="27"/>
        <v>1.5312237478190187E-5</v>
      </c>
      <c r="T155" s="1">
        <v>1</v>
      </c>
    </row>
    <row r="156" spans="1:20" x14ac:dyDescent="0.2">
      <c r="A156" s="35" t="s">
        <v>84</v>
      </c>
      <c r="B156" s="33" t="s">
        <v>49</v>
      </c>
      <c r="C156" s="34">
        <v>52725.310100000002</v>
      </c>
      <c r="D156" s="34">
        <v>2.0000000000000001E-4</v>
      </c>
      <c r="E156" s="1">
        <f t="shared" si="23"/>
        <v>21752.858220750404</v>
      </c>
      <c r="F156" s="1">
        <f t="shared" si="20"/>
        <v>21753</v>
      </c>
      <c r="G156" s="1">
        <f t="shared" si="24"/>
        <v>-5.6709799995587673E-2</v>
      </c>
      <c r="K156" s="1">
        <f t="shared" ref="K156:K161" si="28">G156</f>
        <v>-5.6709799995587673E-2</v>
      </c>
      <c r="P156" s="1">
        <f t="shared" si="25"/>
        <v>-5.9881577554481764E-2</v>
      </c>
      <c r="Q156" s="185">
        <f t="shared" si="26"/>
        <v>37706.810100000002</v>
      </c>
      <c r="S156" s="1">
        <f t="shared" si="27"/>
        <v>1.0060172883104161E-5</v>
      </c>
      <c r="T156" s="1">
        <v>1</v>
      </c>
    </row>
    <row r="157" spans="1:20" x14ac:dyDescent="0.2">
      <c r="A157" s="35" t="s">
        <v>85</v>
      </c>
      <c r="B157" s="33" t="s">
        <v>51</v>
      </c>
      <c r="C157" s="34">
        <v>52921.494200000001</v>
      </c>
      <c r="D157" s="34">
        <v>2.0000000000000001E-4</v>
      </c>
      <c r="E157" s="1">
        <f t="shared" si="23"/>
        <v>22243.334901719212</v>
      </c>
      <c r="F157" s="1">
        <f t="shared" si="20"/>
        <v>22243.5</v>
      </c>
      <c r="G157" s="1">
        <f t="shared" si="24"/>
        <v>-6.6037099997629412E-2</v>
      </c>
      <c r="K157" s="1">
        <f t="shared" si="28"/>
        <v>-6.6037099997629412E-2</v>
      </c>
      <c r="P157" s="1">
        <f t="shared" si="25"/>
        <v>-6.0721165262990359E-2</v>
      </c>
      <c r="Q157" s="185">
        <f t="shared" si="26"/>
        <v>37902.994200000001</v>
      </c>
      <c r="S157" s="1">
        <f t="shared" si="27"/>
        <v>2.8259162102941972E-5</v>
      </c>
      <c r="T157" s="1">
        <v>1</v>
      </c>
    </row>
    <row r="158" spans="1:20" x14ac:dyDescent="0.2">
      <c r="A158" s="36" t="s">
        <v>86</v>
      </c>
      <c r="B158" s="11"/>
      <c r="C158" s="197">
        <v>52949.893300000003</v>
      </c>
      <c r="D158" s="197">
        <v>2.0000000000000001E-4</v>
      </c>
      <c r="E158" s="1">
        <f t="shared" si="23"/>
        <v>22314.335030223523</v>
      </c>
      <c r="F158" s="1">
        <f t="shared" si="20"/>
        <v>22314.5</v>
      </c>
      <c r="G158" s="1">
        <f t="shared" si="24"/>
        <v>-6.5985699991870206E-2</v>
      </c>
      <c r="K158" s="1">
        <f t="shared" si="28"/>
        <v>-6.5985699991870206E-2</v>
      </c>
      <c r="P158" s="1">
        <f t="shared" si="25"/>
        <v>-6.083108529452845E-2</v>
      </c>
      <c r="Q158" s="185">
        <f t="shared" si="26"/>
        <v>37931.393300000003</v>
      </c>
      <c r="S158" s="1">
        <f t="shared" si="27"/>
        <v>2.657005267805164E-5</v>
      </c>
      <c r="T158" s="1">
        <v>1</v>
      </c>
    </row>
    <row r="159" spans="1:20" x14ac:dyDescent="0.2">
      <c r="A159" s="37" t="s">
        <v>87</v>
      </c>
      <c r="B159" s="38" t="s">
        <v>49</v>
      </c>
      <c r="C159" s="32">
        <v>52956.493900000001</v>
      </c>
      <c r="D159" s="32">
        <v>2.9999999999999997E-4</v>
      </c>
      <c r="E159" s="1">
        <f t="shared" si="23"/>
        <v>22330.837083042286</v>
      </c>
      <c r="F159" s="1">
        <f t="shared" ref="F159:F222" si="29">ROUND(2*E159,0)/2</f>
        <v>22331</v>
      </c>
      <c r="G159" s="1">
        <f t="shared" si="24"/>
        <v>-6.5164599996933248E-2</v>
      </c>
      <c r="K159" s="1">
        <f t="shared" si="28"/>
        <v>-6.5164599996933248E-2</v>
      </c>
      <c r="P159" s="1">
        <f t="shared" si="25"/>
        <v>-6.0856204852949763E-2</v>
      </c>
      <c r="Q159" s="185">
        <f t="shared" si="26"/>
        <v>37937.993900000001</v>
      </c>
      <c r="S159" s="1">
        <f t="shared" si="27"/>
        <v>1.8562268716700468E-5</v>
      </c>
      <c r="T159" s="1">
        <v>1</v>
      </c>
    </row>
    <row r="160" spans="1:20" x14ac:dyDescent="0.2">
      <c r="A160" s="39" t="s">
        <v>88</v>
      </c>
      <c r="B160" s="38" t="s">
        <v>49</v>
      </c>
      <c r="C160" s="32">
        <v>52957.293799999999</v>
      </c>
      <c r="D160" s="35">
        <v>6.9999999999999999E-4</v>
      </c>
      <c r="E160" s="1">
        <f t="shared" si="23"/>
        <v>22332.836900036153</v>
      </c>
      <c r="F160" s="1">
        <f t="shared" si="29"/>
        <v>22333</v>
      </c>
      <c r="G160" s="1">
        <f t="shared" si="24"/>
        <v>-6.5237800001341384E-2</v>
      </c>
      <c r="K160" s="1">
        <f t="shared" si="28"/>
        <v>-6.5237800001341384E-2</v>
      </c>
      <c r="P160" s="1">
        <f t="shared" si="25"/>
        <v>-6.0859238732103471E-2</v>
      </c>
      <c r="Q160" s="185">
        <f t="shared" si="26"/>
        <v>37938.793799999999</v>
      </c>
      <c r="S160" s="1">
        <f t="shared" si="27"/>
        <v>1.9171798788470322E-5</v>
      </c>
      <c r="T160" s="1">
        <v>1</v>
      </c>
    </row>
    <row r="161" spans="1:20" x14ac:dyDescent="0.2">
      <c r="A161" s="23" t="s">
        <v>145</v>
      </c>
      <c r="B161" s="1" t="s">
        <v>51</v>
      </c>
      <c r="C161" s="197">
        <v>52965.894200000002</v>
      </c>
      <c r="D161" s="197" t="s">
        <v>143</v>
      </c>
      <c r="E161" s="1">
        <f t="shared" si="23"/>
        <v>22354.338620343791</v>
      </c>
      <c r="F161" s="1">
        <f t="shared" si="29"/>
        <v>22354.5</v>
      </c>
      <c r="G161" s="1">
        <f t="shared" si="24"/>
        <v>-6.4549700000497978E-2</v>
      </c>
      <c r="K161" s="1">
        <f t="shared" si="28"/>
        <v>-6.4549700000497978E-2</v>
      </c>
      <c r="P161" s="1">
        <f t="shared" si="25"/>
        <v>-6.0891703764899219E-2</v>
      </c>
      <c r="Q161" s="185">
        <f t="shared" si="26"/>
        <v>37947.394200000002</v>
      </c>
      <c r="S161" s="1">
        <f t="shared" si="27"/>
        <v>1.3380936459654695E-5</v>
      </c>
      <c r="T161" s="1">
        <v>1</v>
      </c>
    </row>
    <row r="162" spans="1:20" x14ac:dyDescent="0.2">
      <c r="A162" s="23" t="s">
        <v>148</v>
      </c>
      <c r="B162" s="1" t="s">
        <v>49</v>
      </c>
      <c r="C162" s="197">
        <v>52988.093099999998</v>
      </c>
      <c r="D162" s="197" t="s">
        <v>140</v>
      </c>
      <c r="E162" s="1">
        <f t="shared" si="23"/>
        <v>22409.83772956394</v>
      </c>
      <c r="F162" s="1">
        <f t="shared" si="29"/>
        <v>22410</v>
      </c>
      <c r="G162" s="1">
        <f t="shared" si="24"/>
        <v>-6.4905999999609776E-2</v>
      </c>
      <c r="J162" s="1">
        <f>G162</f>
        <v>-6.4905999999609776E-2</v>
      </c>
      <c r="P162" s="1">
        <f t="shared" si="25"/>
        <v>-6.0974245364221205E-2</v>
      </c>
      <c r="Q162" s="185">
        <f t="shared" si="26"/>
        <v>37969.593099999998</v>
      </c>
      <c r="S162" s="1">
        <f t="shared" si="27"/>
        <v>1.5458694512899512E-5</v>
      </c>
      <c r="T162" s="1">
        <v>1</v>
      </c>
    </row>
    <row r="163" spans="1:20" x14ac:dyDescent="0.2">
      <c r="A163" s="23" t="s">
        <v>89</v>
      </c>
      <c r="B163" s="30" t="s">
        <v>51</v>
      </c>
      <c r="C163" s="35">
        <v>52994.686800000003</v>
      </c>
      <c r="D163" s="35"/>
      <c r="E163" s="1">
        <f t="shared" si="23"/>
        <v>22426.322531804824</v>
      </c>
      <c r="F163" s="1">
        <f t="shared" si="29"/>
        <v>22426.5</v>
      </c>
      <c r="G163" s="1">
        <f t="shared" si="24"/>
        <v>-7.0984899997711182E-2</v>
      </c>
      <c r="K163" s="1">
        <f>G163</f>
        <v>-7.0984899997711182E-2</v>
      </c>
      <c r="P163" s="1">
        <f t="shared" si="25"/>
        <v>-6.099843293488813E-2</v>
      </c>
      <c r="Q163" s="185">
        <f t="shared" si="26"/>
        <v>37976.186800000003</v>
      </c>
      <c r="S163" s="1">
        <f t="shared" si="27"/>
        <v>9.9729524396849654E-5</v>
      </c>
      <c r="T163" s="1">
        <v>1</v>
      </c>
    </row>
    <row r="164" spans="1:20" x14ac:dyDescent="0.2">
      <c r="A164" s="23" t="s">
        <v>148</v>
      </c>
      <c r="B164" s="1" t="s">
        <v>51</v>
      </c>
      <c r="C164" s="197">
        <v>52995.091399999998</v>
      </c>
      <c r="D164" s="197" t="s">
        <v>140</v>
      </c>
      <c r="E164" s="1">
        <f t="shared" si="23"/>
        <v>22427.334065691197</v>
      </c>
      <c r="F164" s="1">
        <f t="shared" si="29"/>
        <v>22427.5</v>
      </c>
      <c r="G164" s="1">
        <f t="shared" si="24"/>
        <v>-6.6371500004606787E-2</v>
      </c>
      <c r="J164" s="1">
        <f>G164</f>
        <v>-6.6371500004606787E-2</v>
      </c>
      <c r="P164" s="1">
        <f t="shared" si="25"/>
        <v>-6.0999893659012636E-2</v>
      </c>
      <c r="Q164" s="185">
        <f t="shared" si="26"/>
        <v>37976.591399999998</v>
      </c>
      <c r="S164" s="1">
        <f t="shared" si="27"/>
        <v>2.8854154732027354E-5</v>
      </c>
      <c r="T164" s="1">
        <v>1</v>
      </c>
    </row>
    <row r="165" spans="1:20" x14ac:dyDescent="0.2">
      <c r="A165" s="23" t="s">
        <v>89</v>
      </c>
      <c r="B165" s="30" t="s">
        <v>49</v>
      </c>
      <c r="C165" s="35">
        <v>52995.686300000001</v>
      </c>
      <c r="D165" s="35"/>
      <c r="E165" s="1">
        <f t="shared" si="23"/>
        <v>22428.821365515749</v>
      </c>
      <c r="F165" s="1">
        <f t="shared" si="29"/>
        <v>22429</v>
      </c>
      <c r="G165" s="1">
        <f t="shared" si="24"/>
        <v>-7.1451399999205023E-2</v>
      </c>
      <c r="K165" s="1">
        <f>G165</f>
        <v>-7.1451399999205023E-2</v>
      </c>
      <c r="P165" s="1">
        <f t="shared" si="25"/>
        <v>-6.1002083632848619E-2</v>
      </c>
      <c r="Q165" s="185">
        <f t="shared" si="26"/>
        <v>37977.186300000001</v>
      </c>
      <c r="S165" s="1">
        <f t="shared" si="27"/>
        <v>1.091882125242038E-4</v>
      </c>
      <c r="T165" s="1">
        <v>1</v>
      </c>
    </row>
    <row r="166" spans="1:20" x14ac:dyDescent="0.2">
      <c r="A166" s="23" t="s">
        <v>89</v>
      </c>
      <c r="B166" s="30" t="s">
        <v>51</v>
      </c>
      <c r="C166" s="35">
        <v>52995.886500000001</v>
      </c>
      <c r="D166" s="35"/>
      <c r="E166" s="1">
        <f t="shared" si="23"/>
        <v>22429.32188228306</v>
      </c>
      <c r="F166" s="1">
        <f t="shared" si="29"/>
        <v>22429.5</v>
      </c>
      <c r="G166" s="1">
        <f t="shared" si="24"/>
        <v>-7.1244699996896088E-2</v>
      </c>
      <c r="K166" s="1">
        <f>G166</f>
        <v>-7.1244699996896088E-2</v>
      </c>
      <c r="P166" s="1">
        <f t="shared" si="25"/>
        <v>-6.1002813327484917E-2</v>
      </c>
      <c r="Q166" s="185">
        <f t="shared" si="26"/>
        <v>37977.386500000001</v>
      </c>
      <c r="S166" s="1">
        <f t="shared" si="27"/>
        <v>1.0489624254906225E-4</v>
      </c>
      <c r="T166" s="1">
        <v>1</v>
      </c>
    </row>
    <row r="167" spans="1:20" x14ac:dyDescent="0.2">
      <c r="A167" s="23" t="s">
        <v>148</v>
      </c>
      <c r="B167" s="1" t="s">
        <v>51</v>
      </c>
      <c r="C167" s="197">
        <v>53001.091999999997</v>
      </c>
      <c r="D167" s="197" t="s">
        <v>140</v>
      </c>
      <c r="E167" s="1">
        <f t="shared" si="23"/>
        <v>22442.336068258282</v>
      </c>
      <c r="F167" s="1">
        <f t="shared" si="29"/>
        <v>22442.5</v>
      </c>
      <c r="G167" s="1">
        <f t="shared" si="24"/>
        <v>-6.5570500002650078E-2</v>
      </c>
      <c r="J167" s="1">
        <f>G167</f>
        <v>-6.5570500002650078E-2</v>
      </c>
      <c r="P167" s="1">
        <f t="shared" si="25"/>
        <v>-6.1021733313719018E-2</v>
      </c>
      <c r="Q167" s="185">
        <f t="shared" si="26"/>
        <v>37982.591999999997</v>
      </c>
      <c r="S167" s="1">
        <f t="shared" si="27"/>
        <v>2.0691278390328845E-5</v>
      </c>
      <c r="T167" s="1">
        <v>1</v>
      </c>
    </row>
    <row r="168" spans="1:20" x14ac:dyDescent="0.2">
      <c r="A168" s="23" t="s">
        <v>148</v>
      </c>
      <c r="B168" s="1" t="s">
        <v>51</v>
      </c>
      <c r="C168" s="197">
        <v>53003.092499999999</v>
      </c>
      <c r="D168" s="197" t="s">
        <v>140</v>
      </c>
      <c r="E168" s="1">
        <f t="shared" si="23"/>
        <v>22447.337485805772</v>
      </c>
      <c r="F168" s="1">
        <f t="shared" si="29"/>
        <v>22447.5</v>
      </c>
      <c r="G168" s="1">
        <f t="shared" si="24"/>
        <v>-6.5003499999875203E-2</v>
      </c>
      <c r="J168" s="1">
        <f>G168</f>
        <v>-6.5003499999875203E-2</v>
      </c>
      <c r="P168" s="1">
        <f t="shared" si="25"/>
        <v>-6.1028983518157824E-2</v>
      </c>
      <c r="Q168" s="185">
        <f t="shared" si="26"/>
        <v>37984.592499999999</v>
      </c>
      <c r="S168" s="1">
        <f t="shared" si="27"/>
        <v>1.5796781263443088E-5</v>
      </c>
      <c r="T168" s="1">
        <v>1</v>
      </c>
    </row>
    <row r="169" spans="1:20" x14ac:dyDescent="0.2">
      <c r="A169" s="32" t="s">
        <v>82</v>
      </c>
      <c r="B169" s="40" t="s">
        <v>49</v>
      </c>
      <c r="C169" s="32">
        <v>53028.290699999998</v>
      </c>
      <c r="D169" s="32">
        <v>4.1999999999999997E-3</v>
      </c>
      <c r="E169" s="1">
        <f t="shared" si="23"/>
        <v>22510.335096225721</v>
      </c>
      <c r="F169" s="1">
        <f t="shared" si="29"/>
        <v>22510.5</v>
      </c>
      <c r="G169" s="1">
        <f t="shared" si="24"/>
        <v>-6.5959300001850352E-2</v>
      </c>
      <c r="K169" s="1">
        <f>G169</f>
        <v>-6.5959300001850352E-2</v>
      </c>
      <c r="P169" s="1">
        <f t="shared" si="25"/>
        <v>-6.1119062767642299E-2</v>
      </c>
      <c r="Q169" s="185">
        <f t="shared" si="26"/>
        <v>38009.790699999998</v>
      </c>
      <c r="S169" s="1">
        <f t="shared" si="27"/>
        <v>2.3427896483414021E-5</v>
      </c>
      <c r="T169" s="1">
        <v>1</v>
      </c>
    </row>
    <row r="170" spans="1:20" x14ac:dyDescent="0.2">
      <c r="A170" s="39" t="s">
        <v>90</v>
      </c>
      <c r="B170" s="38"/>
      <c r="C170" s="35">
        <v>53302.480900000002</v>
      </c>
      <c r="D170" s="35">
        <v>2.9999999999999997E-4</v>
      </c>
      <c r="E170" s="1">
        <f t="shared" si="23"/>
        <v>23195.833560424282</v>
      </c>
      <c r="F170" s="1">
        <f t="shared" si="29"/>
        <v>23196</v>
      </c>
      <c r="G170" s="1">
        <f t="shared" si="24"/>
        <v>-6.6573600000992883E-2</v>
      </c>
      <c r="K170" s="1">
        <f>G170</f>
        <v>-6.6573600000992883E-2</v>
      </c>
      <c r="P170" s="1">
        <f t="shared" si="25"/>
        <v>-6.1944885049078718E-2</v>
      </c>
      <c r="Q170" s="185">
        <f t="shared" si="26"/>
        <v>38283.980900000002</v>
      </c>
      <c r="S170" s="1">
        <f t="shared" si="27"/>
        <v>2.1425002106073747E-5</v>
      </c>
      <c r="T170" s="1">
        <v>1</v>
      </c>
    </row>
    <row r="171" spans="1:20" x14ac:dyDescent="0.2">
      <c r="A171" s="23" t="s">
        <v>149</v>
      </c>
      <c r="B171" s="1" t="s">
        <v>49</v>
      </c>
      <c r="C171" s="197">
        <v>53331.2817</v>
      </c>
      <c r="D171" s="197" t="s">
        <v>140</v>
      </c>
      <c r="E171" s="1">
        <f t="shared" si="23"/>
        <v>23267.837972572084</v>
      </c>
      <c r="F171" s="1">
        <f t="shared" si="29"/>
        <v>23268</v>
      </c>
      <c r="G171" s="1">
        <f t="shared" si="24"/>
        <v>-6.4808800001628697E-2</v>
      </c>
      <c r="J171" s="1">
        <f>G171</f>
        <v>-6.4808800001628697E-2</v>
      </c>
      <c r="P171" s="1">
        <f t="shared" si="25"/>
        <v>-6.2015028250634083E-2</v>
      </c>
      <c r="Q171" s="185">
        <f t="shared" si="26"/>
        <v>38312.7817</v>
      </c>
      <c r="S171" s="1">
        <f t="shared" si="27"/>
        <v>7.8051605966555121E-6</v>
      </c>
      <c r="T171" s="1">
        <v>1</v>
      </c>
    </row>
    <row r="172" spans="1:20" x14ac:dyDescent="0.2">
      <c r="A172" s="23" t="s">
        <v>145</v>
      </c>
      <c r="B172" s="1" t="s">
        <v>49</v>
      </c>
      <c r="C172" s="197">
        <v>53363.680200000003</v>
      </c>
      <c r="D172" s="197" t="s">
        <v>143</v>
      </c>
      <c r="E172" s="1">
        <f t="shared" si="23"/>
        <v>23348.836936037365</v>
      </c>
      <c r="F172" s="1">
        <f t="shared" si="29"/>
        <v>23349</v>
      </c>
      <c r="G172" s="1">
        <f t="shared" si="24"/>
        <v>-6.5223400000832044E-2</v>
      </c>
      <c r="K172" s="1">
        <f>G172</f>
        <v>-6.5223400000832044E-2</v>
      </c>
      <c r="P172" s="1">
        <f t="shared" si="25"/>
        <v>-6.2090129057669641E-2</v>
      </c>
      <c r="Q172" s="185">
        <f t="shared" si="26"/>
        <v>38345.180200000003</v>
      </c>
      <c r="S172" s="1">
        <f t="shared" si="27"/>
        <v>9.8173868032658132E-6</v>
      </c>
      <c r="T172" s="1">
        <v>1</v>
      </c>
    </row>
    <row r="173" spans="1:20" x14ac:dyDescent="0.2">
      <c r="A173" s="23" t="s">
        <v>145</v>
      </c>
      <c r="B173" s="1" t="s">
        <v>49</v>
      </c>
      <c r="C173" s="197">
        <v>53381.680999999997</v>
      </c>
      <c r="D173" s="197" t="s">
        <v>143</v>
      </c>
      <c r="E173" s="1">
        <f t="shared" si="23"/>
        <v>23393.840443654855</v>
      </c>
      <c r="F173" s="1">
        <f t="shared" si="29"/>
        <v>23394</v>
      </c>
      <c r="G173" s="1">
        <f t="shared" si="24"/>
        <v>-6.3820399998803623E-2</v>
      </c>
      <c r="K173" s="1">
        <f>G173</f>
        <v>-6.3820399998803623E-2</v>
      </c>
      <c r="P173" s="1">
        <f t="shared" si="25"/>
        <v>-6.2130104731071389E-2</v>
      </c>
      <c r="Q173" s="185">
        <f t="shared" si="26"/>
        <v>38363.180999999997</v>
      </c>
      <c r="S173" s="1">
        <f t="shared" si="27"/>
        <v>2.8570980921179832E-6</v>
      </c>
      <c r="T173" s="1">
        <v>1</v>
      </c>
    </row>
    <row r="174" spans="1:20" x14ac:dyDescent="0.2">
      <c r="A174" s="23" t="s">
        <v>150</v>
      </c>
      <c r="B174" s="1" t="s">
        <v>51</v>
      </c>
      <c r="C174" s="197">
        <v>53713.072099999998</v>
      </c>
      <c r="D174" s="197" t="s">
        <v>140</v>
      </c>
      <c r="E174" s="1">
        <f t="shared" si="23"/>
        <v>24222.345948589274</v>
      </c>
      <c r="F174" s="1">
        <f t="shared" si="29"/>
        <v>24222.5</v>
      </c>
      <c r="G174" s="1">
        <f t="shared" si="24"/>
        <v>-6.1618500003532972E-2</v>
      </c>
      <c r="J174" s="1">
        <f>G174</f>
        <v>-6.1618500003532972E-2</v>
      </c>
      <c r="P174" s="1">
        <f t="shared" si="25"/>
        <v>-6.2641214265540715E-2</v>
      </c>
      <c r="Q174" s="185">
        <f t="shared" si="26"/>
        <v>38694.572099999998</v>
      </c>
      <c r="S174" s="1">
        <f t="shared" si="27"/>
        <v>1.045944461714042E-6</v>
      </c>
      <c r="T174" s="1">
        <v>1</v>
      </c>
    </row>
    <row r="175" spans="1:20" x14ac:dyDescent="0.2">
      <c r="A175" s="23" t="s">
        <v>145</v>
      </c>
      <c r="B175" s="1" t="s">
        <v>49</v>
      </c>
      <c r="C175" s="197">
        <v>53745.6679</v>
      </c>
      <c r="D175" s="197" t="s">
        <v>143</v>
      </c>
      <c r="E175" s="1">
        <f t="shared" si="23"/>
        <v>24303.838178578986</v>
      </c>
      <c r="F175" s="1">
        <f t="shared" si="29"/>
        <v>24304</v>
      </c>
      <c r="G175" s="1">
        <f t="shared" si="24"/>
        <v>-6.4726399999926798E-2</v>
      </c>
      <c r="K175" s="1">
        <f>G175</f>
        <v>-6.4726399999926798E-2</v>
      </c>
      <c r="P175" s="1">
        <f t="shared" si="25"/>
        <v>-6.2668290144087521E-2</v>
      </c>
      <c r="Q175" s="185">
        <f t="shared" si="26"/>
        <v>38727.1679</v>
      </c>
      <c r="S175" s="1">
        <f t="shared" si="27"/>
        <v>4.235816178702769E-6</v>
      </c>
      <c r="T175" s="1">
        <v>1</v>
      </c>
    </row>
    <row r="176" spans="1:20" x14ac:dyDescent="0.2">
      <c r="A176" s="29" t="s">
        <v>91</v>
      </c>
      <c r="B176" s="38" t="s">
        <v>49</v>
      </c>
      <c r="C176" s="32">
        <v>53771.267999999996</v>
      </c>
      <c r="D176" s="32">
        <v>2.0000000000000001E-4</v>
      </c>
      <c r="E176" s="1">
        <f t="shared" si="23"/>
        <v>24367.840572659177</v>
      </c>
      <c r="F176" s="1">
        <f t="shared" si="29"/>
        <v>24368</v>
      </c>
      <c r="G176" s="1">
        <f t="shared" si="24"/>
        <v>-6.3768799998797476E-2</v>
      </c>
      <c r="K176" s="1">
        <f>G176</f>
        <v>-6.3768799998797476E-2</v>
      </c>
      <c r="P176" s="1">
        <f t="shared" si="25"/>
        <v>-6.2686624101960395E-2</v>
      </c>
      <c r="Q176" s="185">
        <f t="shared" si="26"/>
        <v>38752.767999999996</v>
      </c>
      <c r="S176" s="1">
        <f t="shared" si="27"/>
        <v>1.1711046716951417E-6</v>
      </c>
      <c r="T176" s="1">
        <v>1</v>
      </c>
    </row>
    <row r="177" spans="1:20" x14ac:dyDescent="0.2">
      <c r="A177" s="23" t="s">
        <v>151</v>
      </c>
      <c r="B177" s="1" t="s">
        <v>51</v>
      </c>
      <c r="C177" s="197">
        <v>54048.261100000003</v>
      </c>
      <c r="D177" s="197" t="s">
        <v>140</v>
      </c>
      <c r="E177" s="1">
        <f t="shared" si="23"/>
        <v>25060.346521608484</v>
      </c>
      <c r="F177" s="1">
        <f t="shared" si="29"/>
        <v>25060.5</v>
      </c>
      <c r="G177" s="1">
        <f t="shared" si="24"/>
        <v>-6.1389299997244962E-2</v>
      </c>
      <c r="J177" s="1">
        <f>G177</f>
        <v>-6.1389299997244962E-2</v>
      </c>
      <c r="P177" s="1">
        <f t="shared" si="25"/>
        <v>-6.2719958948224366E-2</v>
      </c>
      <c r="Q177" s="185">
        <f t="shared" si="26"/>
        <v>39029.761100000003</v>
      </c>
      <c r="S177" s="1">
        <f t="shared" si="27"/>
        <v>1.77065324382161E-6</v>
      </c>
      <c r="T177" s="1">
        <v>1</v>
      </c>
    </row>
    <row r="178" spans="1:20" x14ac:dyDescent="0.2">
      <c r="A178" s="23" t="s">
        <v>151</v>
      </c>
      <c r="B178" s="1" t="s">
        <v>51</v>
      </c>
      <c r="C178" s="197">
        <v>54089.062299999998</v>
      </c>
      <c r="D178" s="197" t="s">
        <v>140</v>
      </c>
      <c r="E178" s="1">
        <f t="shared" si="23"/>
        <v>25162.352938823446</v>
      </c>
      <c r="F178" s="1">
        <f t="shared" si="29"/>
        <v>25162.5</v>
      </c>
      <c r="G178" s="1">
        <f t="shared" si="24"/>
        <v>-5.8822500002861489E-2</v>
      </c>
      <c r="J178" s="1">
        <f>G178</f>
        <v>-5.8822500002861489E-2</v>
      </c>
      <c r="P178" s="1">
        <f t="shared" si="25"/>
        <v>-6.2699324171466106E-2</v>
      </c>
      <c r="Q178" s="185">
        <f t="shared" si="26"/>
        <v>39070.562299999998</v>
      </c>
      <c r="S178" s="1">
        <f t="shared" si="27"/>
        <v>1.5029765634276883E-5</v>
      </c>
      <c r="T178" s="1">
        <v>1</v>
      </c>
    </row>
    <row r="179" spans="1:20" x14ac:dyDescent="0.2">
      <c r="A179" s="23" t="s">
        <v>152</v>
      </c>
      <c r="B179" s="1" t="s">
        <v>51</v>
      </c>
      <c r="C179" s="197">
        <v>54093.461000000003</v>
      </c>
      <c r="D179" s="197" t="s">
        <v>143</v>
      </c>
      <c r="E179" s="1">
        <f t="shared" si="23"/>
        <v>25173.350057226926</v>
      </c>
      <c r="F179" s="1">
        <f t="shared" si="29"/>
        <v>25173.5</v>
      </c>
      <c r="G179" s="1">
        <f t="shared" si="24"/>
        <v>-5.9975099997245707E-2</v>
      </c>
      <c r="K179" s="1">
        <f t="shared" ref="K179:K189" si="30">G179</f>
        <v>-5.9975099997245707E-2</v>
      </c>
      <c r="P179" s="1">
        <f t="shared" si="25"/>
        <v>-6.2696707321911183E-2</v>
      </c>
      <c r="Q179" s="185">
        <f t="shared" si="26"/>
        <v>39074.961000000003</v>
      </c>
      <c r="S179" s="1">
        <f t="shared" si="27"/>
        <v>7.407146429672769E-6</v>
      </c>
      <c r="T179" s="1">
        <v>1</v>
      </c>
    </row>
    <row r="180" spans="1:20" x14ac:dyDescent="0.2">
      <c r="A180" s="23" t="s">
        <v>152</v>
      </c>
      <c r="B180" s="1" t="s">
        <v>49</v>
      </c>
      <c r="C180" s="197">
        <v>54094.459900000002</v>
      </c>
      <c r="D180" s="197" t="s">
        <v>143</v>
      </c>
      <c r="E180" s="1">
        <f t="shared" si="23"/>
        <v>25175.8473908876</v>
      </c>
      <c r="F180" s="1">
        <f t="shared" si="29"/>
        <v>25176</v>
      </c>
      <c r="G180" s="1">
        <f t="shared" si="24"/>
        <v>-6.1041599998134188E-2</v>
      </c>
      <c r="K180" s="1">
        <f t="shared" si="30"/>
        <v>-6.1041599998134188E-2</v>
      </c>
      <c r="P180" s="1">
        <f t="shared" si="25"/>
        <v>-6.2696101955361794E-2</v>
      </c>
      <c r="Q180" s="185">
        <f t="shared" si="26"/>
        <v>39075.959900000002</v>
      </c>
      <c r="S180" s="1">
        <f t="shared" si="27"/>
        <v>2.737376726469977E-6</v>
      </c>
      <c r="T180" s="1">
        <v>1</v>
      </c>
    </row>
    <row r="181" spans="1:20" x14ac:dyDescent="0.2">
      <c r="A181" s="1" t="s">
        <v>153</v>
      </c>
      <c r="B181" s="11" t="s">
        <v>51</v>
      </c>
      <c r="C181" s="197">
        <v>54097.458100000003</v>
      </c>
      <c r="D181" s="197" t="s">
        <v>130</v>
      </c>
      <c r="E181" s="1">
        <f t="shared" si="23"/>
        <v>25183.343141995269</v>
      </c>
      <c r="F181" s="1">
        <f t="shared" si="29"/>
        <v>25183.5</v>
      </c>
      <c r="G181" s="1">
        <f t="shared" si="24"/>
        <v>-6.2741099995037075E-2</v>
      </c>
      <c r="K181" s="1">
        <f t="shared" si="30"/>
        <v>-6.2741099995037075E-2</v>
      </c>
      <c r="P181" s="1">
        <f t="shared" si="25"/>
        <v>-6.2694262239159748E-2</v>
      </c>
      <c r="Q181" s="185">
        <f t="shared" si="26"/>
        <v>39078.958100000003</v>
      </c>
      <c r="S181" s="1">
        <f t="shared" si="27"/>
        <v>2.1937753756240772E-9</v>
      </c>
      <c r="T181" s="1">
        <v>1</v>
      </c>
    </row>
    <row r="182" spans="1:20" x14ac:dyDescent="0.2">
      <c r="A182" s="35" t="s">
        <v>92</v>
      </c>
      <c r="B182" s="41" t="s">
        <v>51</v>
      </c>
      <c r="C182" s="35">
        <v>54097.45811</v>
      </c>
      <c r="D182" s="35">
        <v>2.8E-3</v>
      </c>
      <c r="E182" s="1">
        <f t="shared" si="23"/>
        <v>25183.343166996096</v>
      </c>
      <c r="F182" s="1">
        <f t="shared" si="29"/>
        <v>25183.5</v>
      </c>
      <c r="G182" s="1">
        <f t="shared" si="24"/>
        <v>-6.2731099998927675E-2</v>
      </c>
      <c r="K182" s="1">
        <f t="shared" si="30"/>
        <v>-6.2731099998927675E-2</v>
      </c>
      <c r="P182" s="1">
        <f t="shared" si="25"/>
        <v>-6.2694262239159748E-2</v>
      </c>
      <c r="Q182" s="185">
        <f t="shared" si="26"/>
        <v>39078.95811</v>
      </c>
      <c r="S182" s="1">
        <f t="shared" si="27"/>
        <v>1.357020544719503E-9</v>
      </c>
      <c r="T182" s="1">
        <v>1</v>
      </c>
    </row>
    <row r="183" spans="1:20" x14ac:dyDescent="0.2">
      <c r="A183" s="23" t="s">
        <v>154</v>
      </c>
      <c r="B183" s="1" t="s">
        <v>51</v>
      </c>
      <c r="C183" s="197">
        <v>54099.458350000001</v>
      </c>
      <c r="D183" s="197" t="s">
        <v>143</v>
      </c>
      <c r="E183" s="1">
        <f t="shared" si="23"/>
        <v>25188.34393452181</v>
      </c>
      <c r="F183" s="1">
        <f t="shared" si="29"/>
        <v>25188.5</v>
      </c>
      <c r="G183" s="1">
        <f t="shared" si="24"/>
        <v>-6.2424099996860605E-2</v>
      </c>
      <c r="K183" s="1">
        <f t="shared" si="30"/>
        <v>-6.2424099996860605E-2</v>
      </c>
      <c r="P183" s="1">
        <f t="shared" si="25"/>
        <v>-6.2693016081990863E-2</v>
      </c>
      <c r="Q183" s="185">
        <f t="shared" si="26"/>
        <v>39080.958350000001</v>
      </c>
      <c r="S183" s="1">
        <f t="shared" si="27"/>
        <v>7.2315860841784168E-8</v>
      </c>
      <c r="T183" s="1">
        <v>1</v>
      </c>
    </row>
    <row r="184" spans="1:20" x14ac:dyDescent="0.2">
      <c r="A184" s="1" t="s">
        <v>155</v>
      </c>
      <c r="B184" s="11" t="s">
        <v>51</v>
      </c>
      <c r="C184" s="197">
        <v>54099.458400000003</v>
      </c>
      <c r="D184" s="197" t="s">
        <v>130</v>
      </c>
      <c r="E184" s="1">
        <f t="shared" si="23"/>
        <v>25188.344059526004</v>
      </c>
      <c r="F184" s="1">
        <f t="shared" si="29"/>
        <v>25188.5</v>
      </c>
      <c r="G184" s="1">
        <f t="shared" si="24"/>
        <v>-6.2374099994485732E-2</v>
      </c>
      <c r="K184" s="1">
        <f t="shared" si="30"/>
        <v>-6.2374099994485732E-2</v>
      </c>
      <c r="P184" s="1">
        <f t="shared" si="25"/>
        <v>-6.2693016081990863E-2</v>
      </c>
      <c r="Q184" s="185">
        <f t="shared" si="26"/>
        <v>39080.958400000003</v>
      </c>
      <c r="S184" s="1">
        <f t="shared" si="27"/>
        <v>1.017074708695801E-7</v>
      </c>
      <c r="T184" s="1">
        <v>1</v>
      </c>
    </row>
    <row r="185" spans="1:20" x14ac:dyDescent="0.2">
      <c r="A185" s="23" t="s">
        <v>154</v>
      </c>
      <c r="B185" s="1" t="s">
        <v>49</v>
      </c>
      <c r="C185" s="197">
        <v>54102.458879999998</v>
      </c>
      <c r="D185" s="197" t="s">
        <v>143</v>
      </c>
      <c r="E185" s="1">
        <f t="shared" si="23"/>
        <v>25195.845510824613</v>
      </c>
      <c r="F185" s="1">
        <f t="shared" si="29"/>
        <v>25196</v>
      </c>
      <c r="G185" s="1">
        <f t="shared" si="24"/>
        <v>-6.179359999805456E-2</v>
      </c>
      <c r="K185" s="1">
        <f t="shared" si="30"/>
        <v>-6.179359999805456E-2</v>
      </c>
      <c r="P185" s="1">
        <f t="shared" si="25"/>
        <v>-6.2691117328230905E-2</v>
      </c>
      <c r="Q185" s="185">
        <f t="shared" si="26"/>
        <v>39083.958879999998</v>
      </c>
      <c r="S185" s="1">
        <f t="shared" si="27"/>
        <v>8.0553735796687439E-7</v>
      </c>
      <c r="T185" s="1">
        <v>1</v>
      </c>
    </row>
    <row r="186" spans="1:20" x14ac:dyDescent="0.2">
      <c r="A186" s="1" t="s">
        <v>155</v>
      </c>
      <c r="B186" s="11" t="s">
        <v>49</v>
      </c>
      <c r="C186" s="197">
        <v>54102.458899999998</v>
      </c>
      <c r="D186" s="197" t="s">
        <v>130</v>
      </c>
      <c r="E186" s="1">
        <f t="shared" si="23"/>
        <v>25195.845560826285</v>
      </c>
      <c r="F186" s="1">
        <f t="shared" si="29"/>
        <v>25196</v>
      </c>
      <c r="G186" s="1">
        <f t="shared" si="24"/>
        <v>-6.1773599998559803E-2</v>
      </c>
      <c r="K186" s="1">
        <f t="shared" si="30"/>
        <v>-6.1773599998559803E-2</v>
      </c>
      <c r="P186" s="1">
        <f t="shared" si="25"/>
        <v>-6.2691117328230905E-2</v>
      </c>
      <c r="Q186" s="185">
        <f t="shared" si="26"/>
        <v>39083.958899999998</v>
      </c>
      <c r="S186" s="1">
        <f t="shared" si="27"/>
        <v>8.4183805024679067E-7</v>
      </c>
      <c r="T186" s="1">
        <v>1</v>
      </c>
    </row>
    <row r="187" spans="1:20" x14ac:dyDescent="0.2">
      <c r="A187" s="23" t="s">
        <v>156</v>
      </c>
      <c r="B187" s="1" t="s">
        <v>49</v>
      </c>
      <c r="C187" s="197">
        <v>54103.659800000001</v>
      </c>
      <c r="D187" s="197" t="s">
        <v>143</v>
      </c>
      <c r="E187" s="1">
        <f t="shared" si="23"/>
        <v>25198.847911405039</v>
      </c>
      <c r="F187" s="1">
        <f t="shared" si="29"/>
        <v>25199</v>
      </c>
      <c r="G187" s="1">
        <f t="shared" si="24"/>
        <v>-6.0833399998955429E-2</v>
      </c>
      <c r="K187" s="1">
        <f t="shared" si="30"/>
        <v>-6.0833399998955429E-2</v>
      </c>
      <c r="P187" s="1">
        <f t="shared" si="25"/>
        <v>-6.2690347909085176E-2</v>
      </c>
      <c r="Q187" s="185">
        <f t="shared" si="26"/>
        <v>39085.159800000001</v>
      </c>
      <c r="S187" s="1">
        <f t="shared" si="27"/>
        <v>3.4482555409352351E-6</v>
      </c>
      <c r="T187" s="1">
        <v>1</v>
      </c>
    </row>
    <row r="188" spans="1:20" x14ac:dyDescent="0.2">
      <c r="A188" s="23" t="s">
        <v>154</v>
      </c>
      <c r="B188" s="1" t="s">
        <v>51</v>
      </c>
      <c r="C188" s="197">
        <v>54109.459260000003</v>
      </c>
      <c r="D188" s="197" t="s">
        <v>143</v>
      </c>
      <c r="E188" s="1">
        <f t="shared" si="23"/>
        <v>25213.347047126088</v>
      </c>
      <c r="F188" s="1">
        <f t="shared" si="29"/>
        <v>25213.5</v>
      </c>
      <c r="G188" s="1">
        <f t="shared" si="24"/>
        <v>-6.117909999738913E-2</v>
      </c>
      <c r="K188" s="1">
        <f t="shared" si="30"/>
        <v>-6.117909999738913E-2</v>
      </c>
      <c r="P188" s="1">
        <f t="shared" si="25"/>
        <v>-6.2686549163178784E-2</v>
      </c>
      <c r="Q188" s="185">
        <f t="shared" si="26"/>
        <v>39090.959260000003</v>
      </c>
      <c r="S188" s="1">
        <f t="shared" si="27"/>
        <v>2.2724029874399231E-6</v>
      </c>
      <c r="T188" s="1">
        <v>1</v>
      </c>
    </row>
    <row r="189" spans="1:20" x14ac:dyDescent="0.2">
      <c r="A189" s="1" t="s">
        <v>155</v>
      </c>
      <c r="B189" s="11" t="s">
        <v>51</v>
      </c>
      <c r="C189" s="197">
        <v>54109.459300000002</v>
      </c>
      <c r="D189" s="197" t="s">
        <v>130</v>
      </c>
      <c r="E189" s="1">
        <f t="shared" si="23"/>
        <v>25213.347147129436</v>
      </c>
      <c r="F189" s="1">
        <f t="shared" si="29"/>
        <v>25213.5</v>
      </c>
      <c r="G189" s="1">
        <f t="shared" si="24"/>
        <v>-6.1139099998399615E-2</v>
      </c>
      <c r="K189" s="1">
        <f t="shared" si="30"/>
        <v>-6.1139099998399615E-2</v>
      </c>
      <c r="P189" s="1">
        <f t="shared" si="25"/>
        <v>-6.2686549163178784E-2</v>
      </c>
      <c r="Q189" s="185">
        <f t="shared" si="26"/>
        <v>39090.959300000002</v>
      </c>
      <c r="S189" s="1">
        <f t="shared" si="27"/>
        <v>2.394598917575747E-6</v>
      </c>
      <c r="T189" s="1">
        <v>1</v>
      </c>
    </row>
    <row r="190" spans="1:20" x14ac:dyDescent="0.2">
      <c r="A190" s="1" t="s">
        <v>157</v>
      </c>
      <c r="B190" s="11" t="s">
        <v>49</v>
      </c>
      <c r="C190" s="197">
        <v>54114.457000000002</v>
      </c>
      <c r="D190" s="197" t="s">
        <v>129</v>
      </c>
      <c r="E190" s="1">
        <f t="shared" si="23"/>
        <v>25225.841815700835</v>
      </c>
      <c r="F190" s="1">
        <f t="shared" si="29"/>
        <v>25226</v>
      </c>
      <c r="G190" s="1">
        <f t="shared" si="24"/>
        <v>-6.3271599996369332E-2</v>
      </c>
      <c r="I190" s="1">
        <f>G190</f>
        <v>-6.3271599996369332E-2</v>
      </c>
      <c r="P190" s="1">
        <f t="shared" si="25"/>
        <v>-6.2683168137823958E-2</v>
      </c>
      <c r="Q190" s="185">
        <f t="shared" si="26"/>
        <v>39095.957000000002</v>
      </c>
      <c r="S190" s="1">
        <f t="shared" si="27"/>
        <v>3.4625205215116309E-7</v>
      </c>
      <c r="T190" s="1">
        <v>0.1</v>
      </c>
    </row>
    <row r="191" spans="1:20" x14ac:dyDescent="0.2">
      <c r="A191" s="31" t="s">
        <v>93</v>
      </c>
      <c r="B191" s="38"/>
      <c r="C191" s="35">
        <v>54114.457399999999</v>
      </c>
      <c r="D191" s="35">
        <v>1.2999999999999999E-3</v>
      </c>
      <c r="E191" s="1">
        <f t="shared" si="23"/>
        <v>25225.842815734326</v>
      </c>
      <c r="F191" s="1">
        <f t="shared" si="29"/>
        <v>25226</v>
      </c>
      <c r="G191" s="1">
        <f t="shared" si="24"/>
        <v>-6.2871599999198224E-2</v>
      </c>
      <c r="K191" s="1">
        <f t="shared" ref="K191:K236" si="31">G191</f>
        <v>-6.2871599999198224E-2</v>
      </c>
      <c r="P191" s="1">
        <f t="shared" si="25"/>
        <v>-6.2683168137823958E-2</v>
      </c>
      <c r="Q191" s="185">
        <f t="shared" si="26"/>
        <v>39095.957399999999</v>
      </c>
      <c r="S191" s="1">
        <f t="shared" si="27"/>
        <v>3.5506566380970739E-8</v>
      </c>
      <c r="T191" s="1">
        <v>1</v>
      </c>
    </row>
    <row r="192" spans="1:20" x14ac:dyDescent="0.2">
      <c r="A192" s="23" t="s">
        <v>152</v>
      </c>
      <c r="B192" s="1" t="s">
        <v>49</v>
      </c>
      <c r="C192" s="197">
        <v>54116.455699999999</v>
      </c>
      <c r="D192" s="197" t="s">
        <v>143</v>
      </c>
      <c r="E192" s="1">
        <f t="shared" si="23"/>
        <v>25230.838733097557</v>
      </c>
      <c r="F192" s="1">
        <f t="shared" si="29"/>
        <v>25231</v>
      </c>
      <c r="G192" s="1">
        <f t="shared" si="24"/>
        <v>-6.4504599999054335E-2</v>
      </c>
      <c r="K192" s="1">
        <f t="shared" si="31"/>
        <v>-6.4504599999054335E-2</v>
      </c>
      <c r="P192" s="1">
        <f t="shared" si="25"/>
        <v>-6.2681788185338316E-2</v>
      </c>
      <c r="Q192" s="185">
        <f t="shared" si="26"/>
        <v>39097.955699999999</v>
      </c>
      <c r="S192" s="1">
        <f t="shared" si="27"/>
        <v>3.322642908222682E-6</v>
      </c>
      <c r="T192" s="1">
        <v>1</v>
      </c>
    </row>
    <row r="193" spans="1:20" x14ac:dyDescent="0.2">
      <c r="A193" s="37" t="s">
        <v>94</v>
      </c>
      <c r="B193" s="38" t="s">
        <v>49</v>
      </c>
      <c r="C193" s="32">
        <v>54117.257100000003</v>
      </c>
      <c r="D193" s="32">
        <v>5.0000000000000001E-4</v>
      </c>
      <c r="E193" s="1">
        <f t="shared" si="23"/>
        <v>25232.842300217068</v>
      </c>
      <c r="F193" s="1">
        <f t="shared" si="29"/>
        <v>25233</v>
      </c>
      <c r="G193" s="1">
        <f t="shared" si="24"/>
        <v>-6.3077799997699913E-2</v>
      </c>
      <c r="K193" s="1">
        <f t="shared" si="31"/>
        <v>-6.3077799997699913E-2</v>
      </c>
      <c r="P193" s="1">
        <f t="shared" si="25"/>
        <v>-6.2681231797818038E-2</v>
      </c>
      <c r="Q193" s="185">
        <f t="shared" si="26"/>
        <v>39098.757100000003</v>
      </c>
      <c r="S193" s="1">
        <f t="shared" si="27"/>
        <v>1.5726633715755065E-7</v>
      </c>
      <c r="T193" s="1">
        <v>1</v>
      </c>
    </row>
    <row r="194" spans="1:20" x14ac:dyDescent="0.2">
      <c r="A194" s="23" t="s">
        <v>152</v>
      </c>
      <c r="B194" s="1" t="s">
        <v>49</v>
      </c>
      <c r="C194" s="197">
        <v>54128.459000000003</v>
      </c>
      <c r="D194" s="197" t="s">
        <v>143</v>
      </c>
      <c r="E194" s="1">
        <f t="shared" si="23"/>
        <v>25260.847988407619</v>
      </c>
      <c r="F194" s="1">
        <f t="shared" si="29"/>
        <v>25261</v>
      </c>
      <c r="G194" s="1">
        <f t="shared" si="24"/>
        <v>-6.0802599997259676E-2</v>
      </c>
      <c r="K194" s="1">
        <f t="shared" si="31"/>
        <v>-6.0802599997259676E-2</v>
      </c>
      <c r="P194" s="1">
        <f t="shared" si="25"/>
        <v>-6.2673178008557096E-2</v>
      </c>
      <c r="Q194" s="185">
        <f t="shared" si="26"/>
        <v>39109.959000000003</v>
      </c>
      <c r="S194" s="1">
        <f t="shared" si="27"/>
        <v>3.4990620963494073E-6</v>
      </c>
      <c r="T194" s="1">
        <v>1</v>
      </c>
    </row>
    <row r="195" spans="1:20" x14ac:dyDescent="0.2">
      <c r="A195" s="23" t="s">
        <v>152</v>
      </c>
      <c r="B195" s="1" t="s">
        <v>51</v>
      </c>
      <c r="C195" s="197">
        <v>54135.46</v>
      </c>
      <c r="D195" s="197" t="s">
        <v>143</v>
      </c>
      <c r="E195" s="1">
        <f t="shared" si="23"/>
        <v>25278.351074761005</v>
      </c>
      <c r="F195" s="1">
        <f t="shared" si="29"/>
        <v>25278.5</v>
      </c>
      <c r="G195" s="1">
        <f t="shared" si="24"/>
        <v>-5.9568099997704849E-2</v>
      </c>
      <c r="K195" s="1">
        <f t="shared" si="31"/>
        <v>-5.9568099997704849E-2</v>
      </c>
      <c r="P195" s="1">
        <f t="shared" si="25"/>
        <v>-6.26678938318318E-2</v>
      </c>
      <c r="Q195" s="185">
        <f t="shared" si="26"/>
        <v>39116.959999999999</v>
      </c>
      <c r="S195" s="1">
        <f t="shared" si="27"/>
        <v>9.6087218140914674E-6</v>
      </c>
      <c r="T195" s="1">
        <v>1</v>
      </c>
    </row>
    <row r="196" spans="1:20" x14ac:dyDescent="0.2">
      <c r="A196" s="23" t="s">
        <v>156</v>
      </c>
      <c r="B196" s="1" t="s">
        <v>49</v>
      </c>
      <c r="C196" s="197">
        <v>54165.657099999997</v>
      </c>
      <c r="D196" s="197" t="s">
        <v>143</v>
      </c>
      <c r="E196" s="1">
        <f t="shared" si="23"/>
        <v>25353.846353852849</v>
      </c>
      <c r="F196" s="1">
        <f t="shared" si="29"/>
        <v>25354</v>
      </c>
      <c r="G196" s="1">
        <f t="shared" si="24"/>
        <v>-6.1456399998860434E-2</v>
      </c>
      <c r="K196" s="1">
        <f t="shared" si="31"/>
        <v>-6.1456399998860434E-2</v>
      </c>
      <c r="O196" s="1">
        <f t="shared" ref="O196:O227" ca="1" si="32">+C$11+C$12*F196</f>
        <v>-6.430545442569513E-2</v>
      </c>
      <c r="P196" s="1">
        <f t="shared" si="25"/>
        <v>-6.2642887786140647E-2</v>
      </c>
      <c r="Q196" s="185">
        <f t="shared" si="26"/>
        <v>39147.157099999997</v>
      </c>
      <c r="S196" s="1">
        <f t="shared" si="27"/>
        <v>1.4077532693650965E-6</v>
      </c>
      <c r="T196" s="1">
        <v>1</v>
      </c>
    </row>
    <row r="197" spans="1:20" x14ac:dyDescent="0.2">
      <c r="A197" s="23" t="s">
        <v>156</v>
      </c>
      <c r="B197" s="1" t="s">
        <v>49</v>
      </c>
      <c r="C197" s="197">
        <v>54175.657399999996</v>
      </c>
      <c r="D197" s="197" t="s">
        <v>143</v>
      </c>
      <c r="E197" s="1">
        <f t="shared" si="23"/>
        <v>25378.847941406031</v>
      </c>
      <c r="F197" s="1">
        <f t="shared" si="29"/>
        <v>25379</v>
      </c>
      <c r="G197" s="1">
        <f t="shared" si="24"/>
        <v>-6.0821400002168957E-2</v>
      </c>
      <c r="K197" s="1">
        <f t="shared" si="31"/>
        <v>-6.0821400002168957E-2</v>
      </c>
      <c r="O197" s="1">
        <f t="shared" ca="1" si="32"/>
        <v>-6.422780314175365E-2</v>
      </c>
      <c r="P197" s="1">
        <f t="shared" si="25"/>
        <v>-6.2633817667951924E-2</v>
      </c>
      <c r="Q197" s="185">
        <f t="shared" si="26"/>
        <v>39157.157399999996</v>
      </c>
      <c r="S197" s="1">
        <f t="shared" si="27"/>
        <v>3.284857795242179E-6</v>
      </c>
      <c r="T197" s="1">
        <v>1</v>
      </c>
    </row>
    <row r="198" spans="1:20" x14ac:dyDescent="0.2">
      <c r="A198" s="23" t="s">
        <v>156</v>
      </c>
      <c r="B198" s="1" t="s">
        <v>49</v>
      </c>
      <c r="C198" s="197">
        <v>54177.656600000002</v>
      </c>
      <c r="D198" s="197" t="s">
        <v>143</v>
      </c>
      <c r="E198" s="1">
        <f t="shared" si="23"/>
        <v>25383.846108844653</v>
      </c>
      <c r="F198" s="1">
        <f t="shared" si="29"/>
        <v>25384</v>
      </c>
      <c r="G198" s="1">
        <f t="shared" si="24"/>
        <v>-6.155439999565715E-2</v>
      </c>
      <c r="K198" s="1">
        <f t="shared" si="31"/>
        <v>-6.155439999565715E-2</v>
      </c>
      <c r="O198" s="1">
        <f t="shared" ca="1" si="32"/>
        <v>-6.4212272884965366E-2</v>
      </c>
      <c r="P198" s="1">
        <f t="shared" si="25"/>
        <v>-6.2631956500620797E-2</v>
      </c>
      <c r="Q198" s="185">
        <f t="shared" si="26"/>
        <v>39159.156600000002</v>
      </c>
      <c r="S198" s="1">
        <f t="shared" si="27"/>
        <v>1.1611280213894716E-6</v>
      </c>
      <c r="T198" s="1">
        <v>1</v>
      </c>
    </row>
    <row r="199" spans="1:20" x14ac:dyDescent="0.2">
      <c r="A199" s="23" t="s">
        <v>156</v>
      </c>
      <c r="B199" s="1" t="s">
        <v>49</v>
      </c>
      <c r="C199" s="197">
        <v>54179.656799999997</v>
      </c>
      <c r="D199" s="197" t="s">
        <v>143</v>
      </c>
      <c r="E199" s="1">
        <f t="shared" si="23"/>
        <v>25388.846776367001</v>
      </c>
      <c r="F199" s="1">
        <f t="shared" si="29"/>
        <v>25389</v>
      </c>
      <c r="G199" s="1">
        <f t="shared" si="24"/>
        <v>-6.1287399999855552E-2</v>
      </c>
      <c r="K199" s="1">
        <f t="shared" si="31"/>
        <v>-6.1287399999855552E-2</v>
      </c>
      <c r="O199" s="1">
        <f t="shared" ca="1" si="32"/>
        <v>-6.4196742628177067E-2</v>
      </c>
      <c r="P199" s="1">
        <f t="shared" si="25"/>
        <v>-6.2630079620903251E-2</v>
      </c>
      <c r="Q199" s="185">
        <f t="shared" si="26"/>
        <v>39161.156799999997</v>
      </c>
      <c r="S199" s="1">
        <f t="shared" si="27"/>
        <v>1.802788564776792E-6</v>
      </c>
      <c r="T199" s="1">
        <v>1</v>
      </c>
    </row>
    <row r="200" spans="1:20" x14ac:dyDescent="0.2">
      <c r="A200" s="42" t="s">
        <v>95</v>
      </c>
      <c r="B200" s="43" t="s">
        <v>49</v>
      </c>
      <c r="C200" s="198">
        <v>54495.646800000002</v>
      </c>
      <c r="D200" s="198">
        <v>2.0000000000000001E-4</v>
      </c>
      <c r="E200" s="1">
        <f t="shared" si="23"/>
        <v>26178.848241416097</v>
      </c>
      <c r="F200" s="1">
        <f t="shared" si="29"/>
        <v>26179</v>
      </c>
      <c r="G200" s="1">
        <f t="shared" si="24"/>
        <v>-6.0701399997924455E-2</v>
      </c>
      <c r="K200" s="1">
        <f t="shared" si="31"/>
        <v>-6.0701399997924455E-2</v>
      </c>
      <c r="O200" s="1">
        <f t="shared" ca="1" si="32"/>
        <v>-6.1742962055626543E-2</v>
      </c>
      <c r="P200" s="1">
        <f t="shared" si="25"/>
        <v>-6.2137022685342158E-2</v>
      </c>
      <c r="Q200" s="185">
        <f t="shared" si="26"/>
        <v>39477.146800000002</v>
      </c>
      <c r="S200" s="1">
        <f t="shared" si="27"/>
        <v>2.0610125006284297E-6</v>
      </c>
      <c r="T200" s="1">
        <v>1</v>
      </c>
    </row>
    <row r="201" spans="1:20" x14ac:dyDescent="0.2">
      <c r="A201" s="23" t="s">
        <v>158</v>
      </c>
      <c r="B201" s="1" t="s">
        <v>51</v>
      </c>
      <c r="C201" s="197">
        <v>54503.046900000001</v>
      </c>
      <c r="D201" s="197" t="s">
        <v>143</v>
      </c>
      <c r="E201" s="1">
        <f t="shared" si="23"/>
        <v>26197.349111195232</v>
      </c>
      <c r="F201" s="1">
        <f t="shared" si="29"/>
        <v>26197.5</v>
      </c>
      <c r="G201" s="1">
        <f t="shared" si="24"/>
        <v>-6.0353499997290783E-2</v>
      </c>
      <c r="K201" s="1">
        <f t="shared" si="31"/>
        <v>-6.0353499997290783E-2</v>
      </c>
      <c r="O201" s="1">
        <f t="shared" ca="1" si="32"/>
        <v>-6.1685500105509855E-2</v>
      </c>
      <c r="P201" s="1">
        <f t="shared" si="25"/>
        <v>-6.2120822582049144E-2</v>
      </c>
      <c r="Q201" s="185">
        <f t="shared" si="26"/>
        <v>39484.546900000001</v>
      </c>
      <c r="S201" s="1">
        <f t="shared" si="27"/>
        <v>3.1234291185969761E-6</v>
      </c>
      <c r="T201" s="1">
        <v>1</v>
      </c>
    </row>
    <row r="202" spans="1:20" x14ac:dyDescent="0.2">
      <c r="A202" s="37" t="s">
        <v>96</v>
      </c>
      <c r="B202" s="38" t="s">
        <v>51</v>
      </c>
      <c r="C202" s="32">
        <v>54506.246599999999</v>
      </c>
      <c r="D202" s="32">
        <v>1E-4</v>
      </c>
      <c r="E202" s="1">
        <f t="shared" si="23"/>
        <v>26205.348629179076</v>
      </c>
      <c r="F202" s="1">
        <f t="shared" si="29"/>
        <v>26205.5</v>
      </c>
      <c r="G202" s="1">
        <f t="shared" si="24"/>
        <v>-6.0546300002897624E-2</v>
      </c>
      <c r="K202" s="1">
        <f t="shared" si="31"/>
        <v>-6.0546300002897624E-2</v>
      </c>
      <c r="O202" s="1">
        <f t="shared" ca="1" si="32"/>
        <v>-6.1660651694648586E-2</v>
      </c>
      <c r="P202" s="1">
        <f t="shared" si="25"/>
        <v>-6.2113751619134988E-2</v>
      </c>
      <c r="Q202" s="185">
        <f t="shared" si="26"/>
        <v>39487.746599999999</v>
      </c>
      <c r="S202" s="1">
        <f t="shared" si="27"/>
        <v>2.4569045692451251E-6</v>
      </c>
      <c r="T202" s="1">
        <v>1</v>
      </c>
    </row>
    <row r="203" spans="1:20" x14ac:dyDescent="0.2">
      <c r="A203" s="37" t="s">
        <v>96</v>
      </c>
      <c r="B203" s="38" t="s">
        <v>49</v>
      </c>
      <c r="C203" s="32">
        <v>54507.246200000001</v>
      </c>
      <c r="D203" s="32">
        <v>1E-4</v>
      </c>
      <c r="E203" s="1">
        <f t="shared" si="23"/>
        <v>26207.847712898387</v>
      </c>
      <c r="F203" s="1">
        <f t="shared" si="29"/>
        <v>26208</v>
      </c>
      <c r="G203" s="1">
        <f t="shared" si="24"/>
        <v>-6.091279999964172E-2</v>
      </c>
      <c r="K203" s="1">
        <f t="shared" si="31"/>
        <v>-6.091279999964172E-2</v>
      </c>
      <c r="O203" s="1">
        <f t="shared" ca="1" si="32"/>
        <v>-6.1652886566254436E-2</v>
      </c>
      <c r="P203" s="1">
        <f t="shared" si="25"/>
        <v>-6.2111533833689898E-2</v>
      </c>
      <c r="Q203" s="185">
        <f t="shared" si="26"/>
        <v>39488.746200000001</v>
      </c>
      <c r="S203" s="1">
        <f t="shared" si="27"/>
        <v>1.4369628048918452E-6</v>
      </c>
      <c r="T203" s="1">
        <v>1</v>
      </c>
    </row>
    <row r="204" spans="1:20" x14ac:dyDescent="0.2">
      <c r="A204" s="23" t="s">
        <v>152</v>
      </c>
      <c r="B204" s="1" t="s">
        <v>51</v>
      </c>
      <c r="C204" s="197">
        <v>54527.444199999998</v>
      </c>
      <c r="D204" s="197" t="s">
        <v>143</v>
      </c>
      <c r="E204" s="1">
        <f t="shared" si="23"/>
        <v>26258.344404537551</v>
      </c>
      <c r="F204" s="1">
        <f t="shared" si="29"/>
        <v>26258.5</v>
      </c>
      <c r="G204" s="1">
        <f t="shared" si="24"/>
        <v>-6.2236099998699501E-2</v>
      </c>
      <c r="K204" s="1">
        <f t="shared" si="31"/>
        <v>-6.2236099998699501E-2</v>
      </c>
      <c r="O204" s="1">
        <f t="shared" ca="1" si="32"/>
        <v>-6.149603097269267E-2</v>
      </c>
      <c r="P204" s="1">
        <f t="shared" si="25"/>
        <v>-6.2065908207662099E-2</v>
      </c>
      <c r="Q204" s="185">
        <f t="shared" si="26"/>
        <v>39508.944199999998</v>
      </c>
      <c r="S204" s="1">
        <f t="shared" si="27"/>
        <v>2.8965245736518825E-8</v>
      </c>
      <c r="T204" s="1">
        <v>1</v>
      </c>
    </row>
    <row r="205" spans="1:20" x14ac:dyDescent="0.2">
      <c r="A205" s="42" t="s">
        <v>97</v>
      </c>
      <c r="B205" s="43" t="s">
        <v>49</v>
      </c>
      <c r="C205" s="198">
        <v>54531.646000000001</v>
      </c>
      <c r="D205" s="198">
        <v>2.9999999999999997E-4</v>
      </c>
      <c r="E205" s="1">
        <f t="shared" si="23"/>
        <v>26268.849256450096</v>
      </c>
      <c r="F205" s="1">
        <f t="shared" si="29"/>
        <v>26269</v>
      </c>
      <c r="G205" s="1">
        <f t="shared" si="24"/>
        <v>-6.0295399998722132E-2</v>
      </c>
      <c r="K205" s="1">
        <f t="shared" si="31"/>
        <v>-6.0295399998722132E-2</v>
      </c>
      <c r="O205" s="1">
        <f t="shared" ca="1" si="32"/>
        <v>-6.1463417433437251E-2</v>
      </c>
      <c r="P205" s="1">
        <f t="shared" si="25"/>
        <v>-6.2056224066228606E-2</v>
      </c>
      <c r="Q205" s="185">
        <f t="shared" si="26"/>
        <v>39513.146000000001</v>
      </c>
      <c r="S205" s="1">
        <f t="shared" si="27"/>
        <v>3.1005013967100429E-6</v>
      </c>
      <c r="T205" s="1">
        <v>1</v>
      </c>
    </row>
    <row r="206" spans="1:20" x14ac:dyDescent="0.2">
      <c r="A206" s="1" t="s">
        <v>155</v>
      </c>
      <c r="B206" s="11" t="s">
        <v>49</v>
      </c>
      <c r="C206" s="197">
        <v>54535.245600000002</v>
      </c>
      <c r="D206" s="197" t="s">
        <v>130</v>
      </c>
      <c r="E206" s="1">
        <f t="shared" si="23"/>
        <v>26277.848557926696</v>
      </c>
      <c r="F206" s="1">
        <f t="shared" si="29"/>
        <v>26278</v>
      </c>
      <c r="G206" s="1">
        <f t="shared" si="24"/>
        <v>-6.0574799994355999E-2</v>
      </c>
      <c r="K206" s="1">
        <f t="shared" si="31"/>
        <v>-6.0574799994355999E-2</v>
      </c>
      <c r="O206" s="1">
        <f t="shared" ca="1" si="32"/>
        <v>-6.1435462971218324E-2</v>
      </c>
      <c r="P206" s="1">
        <f t="shared" si="25"/>
        <v>-6.2047869262204708E-2</v>
      </c>
      <c r="Q206" s="185">
        <f t="shared" si="26"/>
        <v>39516.745600000002</v>
      </c>
      <c r="S206" s="1">
        <f t="shared" si="27"/>
        <v>2.1699330678803315E-6</v>
      </c>
      <c r="T206" s="1">
        <v>1</v>
      </c>
    </row>
    <row r="207" spans="1:20" x14ac:dyDescent="0.2">
      <c r="A207" s="23" t="s">
        <v>154</v>
      </c>
      <c r="B207" s="1" t="s">
        <v>49</v>
      </c>
      <c r="C207" s="197">
        <v>54535.245620000002</v>
      </c>
      <c r="D207" s="197" t="s">
        <v>143</v>
      </c>
      <c r="E207" s="1">
        <f t="shared" si="23"/>
        <v>26277.848607928372</v>
      </c>
      <c r="F207" s="1">
        <f t="shared" si="29"/>
        <v>26278</v>
      </c>
      <c r="G207" s="1">
        <f t="shared" si="24"/>
        <v>-6.0554799994861241E-2</v>
      </c>
      <c r="K207" s="1">
        <f t="shared" si="31"/>
        <v>-6.0554799994861241E-2</v>
      </c>
      <c r="O207" s="1">
        <f t="shared" ca="1" si="32"/>
        <v>-6.1435462971218324E-2</v>
      </c>
      <c r="P207" s="1">
        <f t="shared" si="25"/>
        <v>-6.2047869262204708E-2</v>
      </c>
      <c r="Q207" s="185">
        <f t="shared" si="26"/>
        <v>39516.745620000002</v>
      </c>
      <c r="S207" s="1">
        <f t="shared" si="27"/>
        <v>2.2292558370855556E-6</v>
      </c>
      <c r="T207" s="1">
        <v>1</v>
      </c>
    </row>
    <row r="208" spans="1:20" x14ac:dyDescent="0.2">
      <c r="A208" s="31" t="s">
        <v>98</v>
      </c>
      <c r="B208" s="30" t="s">
        <v>49</v>
      </c>
      <c r="C208" s="35">
        <v>54794.838400000001</v>
      </c>
      <c r="D208" s="35">
        <v>1E-3</v>
      </c>
      <c r="E208" s="1">
        <f t="shared" si="23"/>
        <v>26926.85229955204</v>
      </c>
      <c r="F208" s="1">
        <f t="shared" si="29"/>
        <v>26927</v>
      </c>
      <c r="G208" s="1">
        <f t="shared" si="24"/>
        <v>-5.9078199999930803E-2</v>
      </c>
      <c r="K208" s="1">
        <f t="shared" si="31"/>
        <v>-5.9078199999930803E-2</v>
      </c>
      <c r="O208" s="1">
        <f t="shared" ca="1" si="32"/>
        <v>-5.9419635640097695E-2</v>
      </c>
      <c r="P208" s="1">
        <f t="shared" si="25"/>
        <v>-6.1314739517704289E-2</v>
      </c>
      <c r="Q208" s="185">
        <f t="shared" si="26"/>
        <v>39776.338400000001</v>
      </c>
      <c r="S208" s="1">
        <f t="shared" si="27"/>
        <v>5.0021090145624593E-6</v>
      </c>
      <c r="T208" s="1">
        <v>1</v>
      </c>
    </row>
    <row r="209" spans="1:20" x14ac:dyDescent="0.2">
      <c r="A209" s="23" t="s">
        <v>158</v>
      </c>
      <c r="B209" s="1" t="s">
        <v>51</v>
      </c>
      <c r="C209" s="197">
        <v>54815.031900000002</v>
      </c>
      <c r="D209" s="197" t="s">
        <v>143</v>
      </c>
      <c r="E209" s="1">
        <f t="shared" si="23"/>
        <v>26977.337740814324</v>
      </c>
      <c r="F209" s="1">
        <f t="shared" si="29"/>
        <v>26977.5</v>
      </c>
      <c r="G209" s="1">
        <f t="shared" si="24"/>
        <v>-6.4901499994448386E-2</v>
      </c>
      <c r="K209" s="1">
        <f t="shared" si="31"/>
        <v>-6.4901499994448386E-2</v>
      </c>
      <c r="O209" s="1">
        <f t="shared" ca="1" si="32"/>
        <v>-5.9262780046535929E-2</v>
      </c>
      <c r="P209" s="1">
        <f t="shared" si="25"/>
        <v>-6.1246983854554585E-2</v>
      </c>
      <c r="Q209" s="185">
        <f t="shared" si="26"/>
        <v>39796.531900000002</v>
      </c>
      <c r="S209" s="1">
        <f t="shared" si="27"/>
        <v>1.3355488216744291E-5</v>
      </c>
      <c r="T209" s="1">
        <v>1</v>
      </c>
    </row>
    <row r="210" spans="1:20" x14ac:dyDescent="0.2">
      <c r="A210" s="23" t="s">
        <v>158</v>
      </c>
      <c r="B210" s="1" t="s">
        <v>49</v>
      </c>
      <c r="C210" s="197">
        <v>54816.044800000003</v>
      </c>
      <c r="D210" s="197" t="s">
        <v>143</v>
      </c>
      <c r="E210" s="1">
        <f t="shared" si="23"/>
        <v>26979.870075647545</v>
      </c>
      <c r="F210" s="1">
        <f t="shared" si="29"/>
        <v>26980</v>
      </c>
      <c r="G210" s="1">
        <f t="shared" si="24"/>
        <v>-5.196799999976065E-2</v>
      </c>
      <c r="K210" s="1">
        <f t="shared" si="31"/>
        <v>-5.196799999976065E-2</v>
      </c>
      <c r="O210" s="1">
        <f t="shared" ca="1" si="32"/>
        <v>-5.925501491814178E-2</v>
      </c>
      <c r="P210" s="1">
        <f t="shared" si="25"/>
        <v>-6.1243589844826529E-2</v>
      </c>
      <c r="Q210" s="185">
        <f t="shared" si="26"/>
        <v>39797.544800000003</v>
      </c>
      <c r="S210" s="1">
        <f t="shared" si="27"/>
        <v>8.6036566973889266E-5</v>
      </c>
      <c r="T210" s="1">
        <v>1</v>
      </c>
    </row>
    <row r="211" spans="1:20" x14ac:dyDescent="0.2">
      <c r="A211" s="23" t="s">
        <v>158</v>
      </c>
      <c r="B211" s="1" t="s">
        <v>49</v>
      </c>
      <c r="C211" s="197">
        <v>54826.039900000003</v>
      </c>
      <c r="D211" s="197" t="s">
        <v>143</v>
      </c>
      <c r="E211" s="1">
        <f t="shared" si="23"/>
        <v>27004.858662765215</v>
      </c>
      <c r="F211" s="1">
        <f t="shared" si="29"/>
        <v>27005</v>
      </c>
      <c r="G211" s="1">
        <f t="shared" si="24"/>
        <v>-5.6532999995397404E-2</v>
      </c>
      <c r="K211" s="1">
        <f t="shared" si="31"/>
        <v>-5.6532999995397404E-2</v>
      </c>
      <c r="O211" s="1">
        <f t="shared" ca="1" si="32"/>
        <v>-5.9177363634200314E-2</v>
      </c>
      <c r="P211" s="1">
        <f t="shared" si="25"/>
        <v>-6.1209443650735343E-2</v>
      </c>
      <c r="Q211" s="185">
        <f t="shared" si="26"/>
        <v>39807.539900000003</v>
      </c>
      <c r="S211" s="1">
        <f t="shared" si="27"/>
        <v>2.1869125261550464E-5</v>
      </c>
      <c r="T211" s="1">
        <v>1</v>
      </c>
    </row>
    <row r="212" spans="1:20" x14ac:dyDescent="0.2">
      <c r="A212" s="35" t="s">
        <v>99</v>
      </c>
      <c r="B212" s="41" t="s">
        <v>49</v>
      </c>
      <c r="C212" s="35">
        <v>54842.4372</v>
      </c>
      <c r="D212" s="35" t="s">
        <v>100</v>
      </c>
      <c r="E212" s="1">
        <f t="shared" si="23"/>
        <v>27045.853286085086</v>
      </c>
      <c r="F212" s="1">
        <f t="shared" si="29"/>
        <v>27046</v>
      </c>
      <c r="G212" s="1">
        <f t="shared" si="24"/>
        <v>-5.8683600000222214E-2</v>
      </c>
      <c r="K212" s="1">
        <f t="shared" si="31"/>
        <v>-5.8683600000222214E-2</v>
      </c>
      <c r="O212" s="1">
        <f t="shared" ca="1" si="32"/>
        <v>-5.9050015528536295E-2</v>
      </c>
      <c r="P212" s="1">
        <f t="shared" si="25"/>
        <v>-6.1152633576809473E-2</v>
      </c>
      <c r="Q212" s="185">
        <f t="shared" si="26"/>
        <v>39823.9372</v>
      </c>
      <c r="S212" s="1">
        <f t="shared" si="27"/>
        <v>6.0961268023152745E-6</v>
      </c>
      <c r="T212" s="1">
        <v>1</v>
      </c>
    </row>
    <row r="213" spans="1:20" x14ac:dyDescent="0.2">
      <c r="A213" s="31" t="s">
        <v>101</v>
      </c>
      <c r="B213" s="30" t="s">
        <v>49</v>
      </c>
      <c r="C213" s="35">
        <v>54865.632799999999</v>
      </c>
      <c r="D213" s="35">
        <v>8.9999999999999998E-4</v>
      </c>
      <c r="E213" s="1">
        <f t="shared" ref="E213:E276" si="33">+(C213-C$7)/C$8</f>
        <v>27103.844228781665</v>
      </c>
      <c r="F213" s="1">
        <f t="shared" si="29"/>
        <v>27104</v>
      </c>
      <c r="G213" s="1">
        <f t="shared" ref="G213:G276" si="34">+C213-(C$7+F213*C$8)</f>
        <v>-6.2306400002853479E-2</v>
      </c>
      <c r="K213" s="1">
        <f t="shared" si="31"/>
        <v>-6.2306400002853479E-2</v>
      </c>
      <c r="O213" s="1">
        <f t="shared" ca="1" si="32"/>
        <v>-5.8869864549792081E-2</v>
      </c>
      <c r="P213" s="1">
        <f t="shared" ref="P213:P276" si="35">+I$2+I$3*F213+I$4*F213^2+I$5*SIN(RADIANS(I$6*F213+I$7))</f>
        <v>-6.1070552088937483E-2</v>
      </c>
      <c r="Q213" s="185">
        <f t="shared" ref="Q213:Q276" si="36">+C213-15018.5</f>
        <v>39847.132799999999</v>
      </c>
      <c r="S213" s="1">
        <f t="shared" ref="S213:S276" si="37">+(P213-G213)^2</f>
        <v>1.5273200663305209E-6</v>
      </c>
      <c r="T213" s="1">
        <v>1</v>
      </c>
    </row>
    <row r="214" spans="1:20" x14ac:dyDescent="0.2">
      <c r="A214" s="42" t="s">
        <v>102</v>
      </c>
      <c r="B214" s="43" t="s">
        <v>49</v>
      </c>
      <c r="C214" s="198">
        <v>54877.633300000001</v>
      </c>
      <c r="D214" s="198">
        <v>6.9999999999999999E-4</v>
      </c>
      <c r="E214" s="1">
        <f t="shared" si="33"/>
        <v>27133.846483857214</v>
      </c>
      <c r="F214" s="1">
        <f t="shared" si="29"/>
        <v>27134</v>
      </c>
      <c r="G214" s="1">
        <f t="shared" si="34"/>
        <v>-6.140439999580849E-2</v>
      </c>
      <c r="K214" s="1">
        <f t="shared" si="31"/>
        <v>-6.140439999580849E-2</v>
      </c>
      <c r="O214" s="1">
        <f t="shared" ca="1" si="32"/>
        <v>-5.8776683009062317E-2</v>
      </c>
      <c r="P214" s="1">
        <f t="shared" si="35"/>
        <v>-6.1027308842657918E-2</v>
      </c>
      <c r="Q214" s="185">
        <f t="shared" si="36"/>
        <v>39859.133300000001</v>
      </c>
      <c r="S214" s="1">
        <f t="shared" si="37"/>
        <v>1.4219773778442785E-7</v>
      </c>
      <c r="T214" s="1">
        <v>1</v>
      </c>
    </row>
    <row r="215" spans="1:20" x14ac:dyDescent="0.2">
      <c r="A215" s="42" t="s">
        <v>103</v>
      </c>
      <c r="B215" s="43" t="s">
        <v>49</v>
      </c>
      <c r="C215" s="198">
        <v>54891.636400000003</v>
      </c>
      <c r="D215" s="198">
        <v>2.9999999999999997E-4</v>
      </c>
      <c r="E215" s="1">
        <f t="shared" si="33"/>
        <v>27168.855406656134</v>
      </c>
      <c r="F215" s="1">
        <f t="shared" si="29"/>
        <v>27169</v>
      </c>
      <c r="G215" s="1">
        <f t="shared" si="34"/>
        <v>-5.7835399995383341E-2</v>
      </c>
      <c r="K215" s="1">
        <f t="shared" si="31"/>
        <v>-5.7835399995383341E-2</v>
      </c>
      <c r="O215" s="1">
        <f t="shared" ca="1" si="32"/>
        <v>-5.8667971211544254E-2</v>
      </c>
      <c r="P215" s="1">
        <f t="shared" si="35"/>
        <v>-6.0976181330601648E-2</v>
      </c>
      <c r="Q215" s="185">
        <f t="shared" si="36"/>
        <v>39873.136400000003</v>
      </c>
      <c r="S215" s="1">
        <f t="shared" si="37"/>
        <v>9.864507395655689E-6</v>
      </c>
      <c r="T215" s="1">
        <v>1</v>
      </c>
    </row>
    <row r="216" spans="1:20" x14ac:dyDescent="0.2">
      <c r="A216" s="42" t="s">
        <v>103</v>
      </c>
      <c r="B216" s="43" t="s">
        <v>51</v>
      </c>
      <c r="C216" s="198">
        <v>54912.6342</v>
      </c>
      <c r="D216" s="198">
        <v>2.9999999999999997E-4</v>
      </c>
      <c r="E216" s="1">
        <f t="shared" si="33"/>
        <v>27221.351665280788</v>
      </c>
      <c r="F216" s="1">
        <f t="shared" si="29"/>
        <v>27221.5</v>
      </c>
      <c r="G216" s="1">
        <f t="shared" si="34"/>
        <v>-5.9331899996323045E-2</v>
      </c>
      <c r="K216" s="1">
        <f t="shared" si="31"/>
        <v>-5.9331899996323045E-2</v>
      </c>
      <c r="O216" s="1">
        <f t="shared" ca="1" si="32"/>
        <v>-5.8504903515267159E-2</v>
      </c>
      <c r="P216" s="1">
        <f t="shared" si="35"/>
        <v>-6.089812566689469E-2</v>
      </c>
      <c r="Q216" s="185">
        <f t="shared" si="36"/>
        <v>39894.1342</v>
      </c>
      <c r="S216" s="1">
        <f t="shared" si="37"/>
        <v>2.4530628511575967E-6</v>
      </c>
      <c r="T216" s="1">
        <v>1</v>
      </c>
    </row>
    <row r="217" spans="1:20" x14ac:dyDescent="0.2">
      <c r="A217" s="42" t="s">
        <v>104</v>
      </c>
      <c r="B217" s="43" t="s">
        <v>49</v>
      </c>
      <c r="C217" s="198">
        <v>55136.827299999997</v>
      </c>
      <c r="D217" s="198">
        <v>1E-3</v>
      </c>
      <c r="E217" s="1">
        <f t="shared" si="33"/>
        <v>27781.85319208193</v>
      </c>
      <c r="F217" s="1">
        <f t="shared" si="29"/>
        <v>27782</v>
      </c>
      <c r="G217" s="1">
        <f t="shared" si="34"/>
        <v>-5.8721200002764817E-2</v>
      </c>
      <c r="K217" s="1">
        <f t="shared" si="31"/>
        <v>-5.8721200002764817E-2</v>
      </c>
      <c r="O217" s="1">
        <f t="shared" ca="1" si="32"/>
        <v>-5.6763961729299359E-2</v>
      </c>
      <c r="P217" s="1">
        <f t="shared" si="35"/>
        <v>-5.9963947644416524E-2</v>
      </c>
      <c r="Q217" s="185">
        <f t="shared" si="36"/>
        <v>40118.327299999997</v>
      </c>
      <c r="S217" s="1">
        <f t="shared" si="37"/>
        <v>1.5444217008308781E-6</v>
      </c>
      <c r="T217" s="1">
        <v>1</v>
      </c>
    </row>
    <row r="218" spans="1:20" x14ac:dyDescent="0.2">
      <c r="A218" s="42" t="s">
        <v>104</v>
      </c>
      <c r="B218" s="43" t="s">
        <v>49</v>
      </c>
      <c r="C218" s="198">
        <v>55147.831599999998</v>
      </c>
      <c r="D218" s="198">
        <v>4.0000000000000002E-4</v>
      </c>
      <c r="E218" s="1">
        <f t="shared" si="33"/>
        <v>27809.364863722931</v>
      </c>
      <c r="F218" s="1">
        <f t="shared" si="29"/>
        <v>27809.5</v>
      </c>
      <c r="G218" s="1">
        <f t="shared" si="34"/>
        <v>-5.4052700004831422E-2</v>
      </c>
      <c r="K218" s="1">
        <f t="shared" si="31"/>
        <v>-5.4052700004831422E-2</v>
      </c>
      <c r="O218" s="1">
        <f t="shared" ca="1" si="32"/>
        <v>-5.667854531696373E-2</v>
      </c>
      <c r="P218" s="1">
        <f t="shared" si="35"/>
        <v>-5.9913427708649228E-2</v>
      </c>
      <c r="Q218" s="185">
        <f t="shared" si="36"/>
        <v>40129.331599999998</v>
      </c>
      <c r="S218" s="1">
        <f t="shared" si="37"/>
        <v>3.4348129218297531E-5</v>
      </c>
      <c r="T218" s="1">
        <v>1</v>
      </c>
    </row>
    <row r="219" spans="1:20" x14ac:dyDescent="0.2">
      <c r="A219" s="42" t="s">
        <v>104</v>
      </c>
      <c r="B219" s="43" t="s">
        <v>49</v>
      </c>
      <c r="C219" s="198">
        <v>55154.827799999999</v>
      </c>
      <c r="D219" s="198">
        <v>1E-4</v>
      </c>
      <c r="E219" s="1">
        <f t="shared" si="33"/>
        <v>27826.855949674315</v>
      </c>
      <c r="F219" s="1">
        <f t="shared" si="29"/>
        <v>27827</v>
      </c>
      <c r="G219" s="1">
        <f t="shared" si="34"/>
        <v>-5.7618200000433717E-2</v>
      </c>
      <c r="K219" s="1">
        <f t="shared" si="31"/>
        <v>-5.7618200000433717E-2</v>
      </c>
      <c r="O219" s="1">
        <f t="shared" ca="1" si="32"/>
        <v>-5.6624189418204698E-2</v>
      </c>
      <c r="P219" s="1">
        <f t="shared" si="35"/>
        <v>-5.9881053352250482E-2</v>
      </c>
      <c r="Q219" s="185">
        <f t="shared" si="36"/>
        <v>40136.327799999999</v>
      </c>
      <c r="S219" s="1">
        <f t="shared" si="37"/>
        <v>5.1205052918283696E-6</v>
      </c>
      <c r="T219" s="1">
        <v>1</v>
      </c>
    </row>
    <row r="220" spans="1:20" x14ac:dyDescent="0.2">
      <c r="A220" s="23" t="s">
        <v>159</v>
      </c>
      <c r="B220" s="1" t="s">
        <v>49</v>
      </c>
      <c r="C220" s="197">
        <v>55200.425600000002</v>
      </c>
      <c r="D220" s="197" t="s">
        <v>143</v>
      </c>
      <c r="E220" s="1">
        <f t="shared" si="33"/>
        <v>27940.854268618008</v>
      </c>
      <c r="F220" s="1">
        <f t="shared" si="29"/>
        <v>27941</v>
      </c>
      <c r="G220" s="1">
        <f t="shared" si="34"/>
        <v>-5.8290599998144899E-2</v>
      </c>
      <c r="K220" s="1">
        <f t="shared" si="31"/>
        <v>-5.8290599998144899E-2</v>
      </c>
      <c r="O220" s="1">
        <f t="shared" ca="1" si="32"/>
        <v>-5.6270099563431597E-2</v>
      </c>
      <c r="P220" s="1">
        <f t="shared" si="35"/>
        <v>-5.966588397359214E-2</v>
      </c>
      <c r="Q220" s="185">
        <f t="shared" si="36"/>
        <v>40181.925600000002</v>
      </c>
      <c r="S220" s="1">
        <f t="shared" si="37"/>
        <v>1.8914060131219695E-6</v>
      </c>
      <c r="T220" s="1">
        <v>1</v>
      </c>
    </row>
    <row r="221" spans="1:20" x14ac:dyDescent="0.2">
      <c r="A221" s="29" t="s">
        <v>105</v>
      </c>
      <c r="B221" s="30" t="s">
        <v>49</v>
      </c>
      <c r="C221" s="35">
        <v>55200.425660000001</v>
      </c>
      <c r="D221" s="35">
        <v>4.0000000000000002E-4</v>
      </c>
      <c r="E221" s="1">
        <f t="shared" si="33"/>
        <v>27940.854418623028</v>
      </c>
      <c r="F221" s="1">
        <f t="shared" si="29"/>
        <v>27941</v>
      </c>
      <c r="G221" s="1">
        <f t="shared" si="34"/>
        <v>-5.8230599999660626E-2</v>
      </c>
      <c r="K221" s="1">
        <f t="shared" si="31"/>
        <v>-5.8230599999660626E-2</v>
      </c>
      <c r="O221" s="1">
        <f t="shared" ca="1" si="32"/>
        <v>-5.6270099563431597E-2</v>
      </c>
      <c r="P221" s="1">
        <f t="shared" si="35"/>
        <v>-5.966588397359214E-2</v>
      </c>
      <c r="Q221" s="185">
        <f t="shared" si="36"/>
        <v>40181.925660000001</v>
      </c>
      <c r="S221" s="1">
        <f t="shared" si="37"/>
        <v>2.0600400858246397E-6</v>
      </c>
      <c r="T221" s="1">
        <v>1</v>
      </c>
    </row>
    <row r="222" spans="1:20" x14ac:dyDescent="0.2">
      <c r="A222" s="23" t="s">
        <v>159</v>
      </c>
      <c r="B222" s="1" t="s">
        <v>49</v>
      </c>
      <c r="C222" s="197">
        <v>55200.4257</v>
      </c>
      <c r="D222" s="197" t="s">
        <v>143</v>
      </c>
      <c r="E222" s="1">
        <f t="shared" si="33"/>
        <v>27940.854518626376</v>
      </c>
      <c r="F222" s="1">
        <f t="shared" si="29"/>
        <v>27941</v>
      </c>
      <c r="G222" s="1">
        <f t="shared" si="34"/>
        <v>-5.8190600000671111E-2</v>
      </c>
      <c r="K222" s="1">
        <f t="shared" si="31"/>
        <v>-5.8190600000671111E-2</v>
      </c>
      <c r="O222" s="1">
        <f t="shared" ca="1" si="32"/>
        <v>-5.6270099563431597E-2</v>
      </c>
      <c r="P222" s="1">
        <f t="shared" si="35"/>
        <v>-5.966588397359214E-2</v>
      </c>
      <c r="Q222" s="185">
        <f t="shared" si="36"/>
        <v>40181.9257</v>
      </c>
      <c r="S222" s="1">
        <f t="shared" si="37"/>
        <v>2.1764628007576561E-6</v>
      </c>
      <c r="T222" s="1">
        <v>1</v>
      </c>
    </row>
    <row r="223" spans="1:20" x14ac:dyDescent="0.2">
      <c r="A223" s="29" t="s">
        <v>105</v>
      </c>
      <c r="B223" s="30" t="s">
        <v>49</v>
      </c>
      <c r="C223" s="35">
        <v>55200.425759999998</v>
      </c>
      <c r="D223" s="35">
        <v>4.0000000000000002E-4</v>
      </c>
      <c r="E223" s="1">
        <f t="shared" si="33"/>
        <v>27940.854668631397</v>
      </c>
      <c r="F223" s="1">
        <f t="shared" ref="F223:F286" si="38">ROUND(2*E223,0)/2</f>
        <v>27941</v>
      </c>
      <c r="G223" s="1">
        <f t="shared" si="34"/>
        <v>-5.8130600002186839E-2</v>
      </c>
      <c r="K223" s="1">
        <f t="shared" si="31"/>
        <v>-5.8130600002186839E-2</v>
      </c>
      <c r="O223" s="1">
        <f t="shared" ca="1" si="32"/>
        <v>-5.6270099563431597E-2</v>
      </c>
      <c r="P223" s="1">
        <f t="shared" si="35"/>
        <v>-5.966588397359214E-2</v>
      </c>
      <c r="Q223" s="185">
        <f t="shared" si="36"/>
        <v>40181.925759999998</v>
      </c>
      <c r="S223" s="1">
        <f t="shared" si="37"/>
        <v>2.3570968728540357E-6</v>
      </c>
      <c r="T223" s="1">
        <v>1</v>
      </c>
    </row>
    <row r="224" spans="1:20" x14ac:dyDescent="0.2">
      <c r="A224" s="1" t="s">
        <v>160</v>
      </c>
      <c r="B224" s="11" t="s">
        <v>49</v>
      </c>
      <c r="C224" s="197">
        <v>55200.425799999997</v>
      </c>
      <c r="D224" s="197" t="s">
        <v>130</v>
      </c>
      <c r="E224" s="1">
        <f t="shared" si="33"/>
        <v>27940.854768634745</v>
      </c>
      <c r="F224" s="1">
        <f t="shared" si="38"/>
        <v>27941</v>
      </c>
      <c r="G224" s="1">
        <f t="shared" si="34"/>
        <v>-5.8090600003197324E-2</v>
      </c>
      <c r="K224" s="1">
        <f t="shared" si="31"/>
        <v>-5.8090600003197324E-2</v>
      </c>
      <c r="O224" s="1">
        <f t="shared" ca="1" si="32"/>
        <v>-5.6270099563431597E-2</v>
      </c>
      <c r="P224" s="1">
        <f t="shared" si="35"/>
        <v>-5.966588397359214E-2</v>
      </c>
      <c r="Q224" s="185">
        <f t="shared" si="36"/>
        <v>40181.925799999997</v>
      </c>
      <c r="S224" s="1">
        <f t="shared" si="37"/>
        <v>2.4815195873828579E-6</v>
      </c>
      <c r="T224" s="1">
        <v>1</v>
      </c>
    </row>
    <row r="225" spans="1:20" x14ac:dyDescent="0.2">
      <c r="A225" s="23" t="s">
        <v>159</v>
      </c>
      <c r="B225" s="1" t="s">
        <v>49</v>
      </c>
      <c r="C225" s="197">
        <v>55200.426099999997</v>
      </c>
      <c r="D225" s="197" t="s">
        <v>143</v>
      </c>
      <c r="E225" s="1">
        <f t="shared" si="33"/>
        <v>27940.855518659871</v>
      </c>
      <c r="F225" s="1">
        <f t="shared" si="38"/>
        <v>27941</v>
      </c>
      <c r="G225" s="1">
        <f t="shared" si="34"/>
        <v>-5.7790600003500003E-2</v>
      </c>
      <c r="K225" s="1">
        <f t="shared" si="31"/>
        <v>-5.7790600003500003E-2</v>
      </c>
      <c r="O225" s="1">
        <f t="shared" ca="1" si="32"/>
        <v>-5.6270099563431597E-2</v>
      </c>
      <c r="P225" s="1">
        <f t="shared" si="35"/>
        <v>-5.966588397359214E-2</v>
      </c>
      <c r="Q225" s="185">
        <f t="shared" si="36"/>
        <v>40181.926099999997</v>
      </c>
      <c r="S225" s="1">
        <f t="shared" si="37"/>
        <v>3.5166899684845267E-6</v>
      </c>
      <c r="T225" s="1">
        <v>1</v>
      </c>
    </row>
    <row r="226" spans="1:20" x14ac:dyDescent="0.2">
      <c r="A226" s="29" t="s">
        <v>105</v>
      </c>
      <c r="B226" s="30" t="s">
        <v>49</v>
      </c>
      <c r="C226" s="35">
        <v>55200.426160000003</v>
      </c>
      <c r="D226" s="35">
        <v>4.0000000000000002E-4</v>
      </c>
      <c r="E226" s="1">
        <f t="shared" si="33"/>
        <v>27940.85566866491</v>
      </c>
      <c r="F226" s="1">
        <f t="shared" si="38"/>
        <v>27941</v>
      </c>
      <c r="G226" s="1">
        <f t="shared" si="34"/>
        <v>-5.7730599997739773E-2</v>
      </c>
      <c r="K226" s="1">
        <f t="shared" si="31"/>
        <v>-5.7730599997739773E-2</v>
      </c>
      <c r="O226" s="1">
        <f t="shared" ca="1" si="32"/>
        <v>-5.6270099563431597E-2</v>
      </c>
      <c r="P226" s="1">
        <f t="shared" si="35"/>
        <v>-5.966588397359214E-2</v>
      </c>
      <c r="Q226" s="185">
        <f t="shared" si="36"/>
        <v>40181.926160000003</v>
      </c>
      <c r="S226" s="1">
        <f t="shared" si="37"/>
        <v>3.7453240671909455E-6</v>
      </c>
      <c r="T226" s="1">
        <v>1</v>
      </c>
    </row>
    <row r="227" spans="1:20" x14ac:dyDescent="0.2">
      <c r="A227" s="1" t="s">
        <v>160</v>
      </c>
      <c r="B227" s="11" t="s">
        <v>49</v>
      </c>
      <c r="C227" s="197">
        <v>55200.426200000002</v>
      </c>
      <c r="D227" s="197" t="s">
        <v>130</v>
      </c>
      <c r="E227" s="1">
        <f t="shared" si="33"/>
        <v>27940.855768668258</v>
      </c>
      <c r="F227" s="1">
        <f t="shared" si="38"/>
        <v>27941</v>
      </c>
      <c r="G227" s="1">
        <f t="shared" si="34"/>
        <v>-5.7690599998750258E-2</v>
      </c>
      <c r="K227" s="1">
        <f t="shared" si="31"/>
        <v>-5.7690599998750258E-2</v>
      </c>
      <c r="O227" s="1">
        <f t="shared" ca="1" si="32"/>
        <v>-5.6270099563431597E-2</v>
      </c>
      <c r="P227" s="1">
        <f t="shared" si="35"/>
        <v>-5.966588397359214E-2</v>
      </c>
      <c r="Q227" s="185">
        <f t="shared" si="36"/>
        <v>40181.926200000002</v>
      </c>
      <c r="S227" s="1">
        <f t="shared" si="37"/>
        <v>3.9017467812671453E-6</v>
      </c>
      <c r="T227" s="1">
        <v>1</v>
      </c>
    </row>
    <row r="228" spans="1:20" x14ac:dyDescent="0.2">
      <c r="A228" s="42" t="s">
        <v>104</v>
      </c>
      <c r="B228" s="43" t="s">
        <v>49</v>
      </c>
      <c r="C228" s="198">
        <v>55210.626499999998</v>
      </c>
      <c r="D228" s="198">
        <v>2.0000000000000001E-4</v>
      </c>
      <c r="E228" s="1">
        <f t="shared" si="33"/>
        <v>27966.357372971994</v>
      </c>
      <c r="F228" s="1">
        <f t="shared" si="38"/>
        <v>27966.5</v>
      </c>
      <c r="G228" s="1">
        <f t="shared" si="34"/>
        <v>-5.7048900001973379E-2</v>
      </c>
      <c r="K228" s="1">
        <f t="shared" si="31"/>
        <v>-5.7048900001973379E-2</v>
      </c>
      <c r="O228" s="1">
        <f t="shared" ref="O228:O259" ca="1" si="39">+C$11+C$12*F228</f>
        <v>-5.6190895253811296E-2</v>
      </c>
      <c r="P228" s="1">
        <f t="shared" si="35"/>
        <v>-5.9616743555201704E-2</v>
      </c>
      <c r="Q228" s="185">
        <f t="shared" si="36"/>
        <v>40192.126499999998</v>
      </c>
      <c r="S228" s="1">
        <f t="shared" si="37"/>
        <v>6.5938205138562669E-6</v>
      </c>
      <c r="T228" s="1">
        <v>1</v>
      </c>
    </row>
    <row r="229" spans="1:20" x14ac:dyDescent="0.2">
      <c r="A229" s="23" t="s">
        <v>161</v>
      </c>
      <c r="B229" s="1" t="s">
        <v>51</v>
      </c>
      <c r="C229" s="197">
        <v>55221.029000000002</v>
      </c>
      <c r="D229" s="197" t="s">
        <v>143</v>
      </c>
      <c r="E229" s="1">
        <f t="shared" si="33"/>
        <v>27992.364494210564</v>
      </c>
      <c r="F229" s="1">
        <f t="shared" si="38"/>
        <v>27992.5</v>
      </c>
      <c r="G229" s="1">
        <f t="shared" si="34"/>
        <v>-5.4200499995204154E-2</v>
      </c>
      <c r="K229" s="1">
        <f t="shared" si="31"/>
        <v>-5.4200499995204154E-2</v>
      </c>
      <c r="O229" s="1">
        <f t="shared" ca="1" si="39"/>
        <v>-5.611013791851216E-2</v>
      </c>
      <c r="P229" s="1">
        <f t="shared" si="35"/>
        <v>-5.9566260732672349E-2</v>
      </c>
      <c r="Q229" s="185">
        <f t="shared" si="36"/>
        <v>40202.529000000002</v>
      </c>
      <c r="S229" s="1">
        <f t="shared" si="37"/>
        <v>2.8791388291755227E-5</v>
      </c>
      <c r="T229" s="1">
        <v>1</v>
      </c>
    </row>
    <row r="230" spans="1:20" x14ac:dyDescent="0.2">
      <c r="A230" s="23" t="s">
        <v>161</v>
      </c>
      <c r="B230" s="1" t="s">
        <v>51</v>
      </c>
      <c r="C230" s="197">
        <v>55223.025999999998</v>
      </c>
      <c r="D230" s="197" t="s">
        <v>143</v>
      </c>
      <c r="E230" s="1">
        <f t="shared" si="33"/>
        <v>27997.357161464904</v>
      </c>
      <c r="F230" s="1">
        <f t="shared" si="38"/>
        <v>27997.5</v>
      </c>
      <c r="G230" s="1">
        <f t="shared" si="34"/>
        <v>-5.7133499998599291E-2</v>
      </c>
      <c r="K230" s="1">
        <f t="shared" si="31"/>
        <v>-5.7133499998599291E-2</v>
      </c>
      <c r="O230" s="1">
        <f t="shared" ca="1" si="39"/>
        <v>-5.6094607661723861E-2</v>
      </c>
      <c r="P230" s="1">
        <f t="shared" si="35"/>
        <v>-5.9556508699643365E-2</v>
      </c>
      <c r="Q230" s="185">
        <f t="shared" si="36"/>
        <v>40204.525999999998</v>
      </c>
      <c r="S230" s="1">
        <f t="shared" si="37"/>
        <v>5.8709711653352917E-6</v>
      </c>
      <c r="T230" s="1">
        <v>1</v>
      </c>
    </row>
    <row r="231" spans="1:20" x14ac:dyDescent="0.2">
      <c r="A231" s="42" t="s">
        <v>106</v>
      </c>
      <c r="B231" s="43" t="s">
        <v>49</v>
      </c>
      <c r="C231" s="198">
        <v>55257.625</v>
      </c>
      <c r="D231" s="198">
        <v>2.9999999999999997E-4</v>
      </c>
      <c r="E231" s="1">
        <f t="shared" si="33"/>
        <v>28083.857559228236</v>
      </c>
      <c r="F231" s="1">
        <f t="shared" si="38"/>
        <v>28084</v>
      </c>
      <c r="G231" s="1">
        <f t="shared" si="34"/>
        <v>-5.697439999494236E-2</v>
      </c>
      <c r="K231" s="1">
        <f t="shared" si="31"/>
        <v>-5.697439999494236E-2</v>
      </c>
      <c r="O231" s="1">
        <f t="shared" ca="1" si="39"/>
        <v>-5.5825934219286374E-2</v>
      </c>
      <c r="P231" s="1">
        <f t="shared" si="35"/>
        <v>-5.9385568400233971E-2</v>
      </c>
      <c r="Q231" s="185">
        <f t="shared" si="36"/>
        <v>40239.125</v>
      </c>
      <c r="S231" s="1">
        <f t="shared" si="37"/>
        <v>5.8137330786764903E-6</v>
      </c>
      <c r="T231" s="1">
        <v>1</v>
      </c>
    </row>
    <row r="232" spans="1:20" x14ac:dyDescent="0.2">
      <c r="A232" s="42" t="s">
        <v>106</v>
      </c>
      <c r="B232" s="43" t="s">
        <v>49</v>
      </c>
      <c r="C232" s="198">
        <v>55261.625099999997</v>
      </c>
      <c r="D232" s="198">
        <v>4.0000000000000002E-4</v>
      </c>
      <c r="E232" s="1">
        <f t="shared" si="33"/>
        <v>28093.858144247828</v>
      </c>
      <c r="F232" s="1">
        <f t="shared" si="38"/>
        <v>28094</v>
      </c>
      <c r="G232" s="1">
        <f t="shared" si="34"/>
        <v>-5.6740400003036484E-2</v>
      </c>
      <c r="K232" s="1">
        <f t="shared" si="31"/>
        <v>-5.6740400003036484E-2</v>
      </c>
      <c r="O232" s="1">
        <f t="shared" ca="1" si="39"/>
        <v>-5.5794873705709777E-2</v>
      </c>
      <c r="P232" s="1">
        <f t="shared" si="35"/>
        <v>-5.936553528107319E-2</v>
      </c>
      <c r="Q232" s="185">
        <f t="shared" si="36"/>
        <v>40243.125099999997</v>
      </c>
      <c r="S232" s="1">
        <f t="shared" si="37"/>
        <v>6.8913352279928509E-6</v>
      </c>
      <c r="T232" s="1">
        <v>1</v>
      </c>
    </row>
    <row r="233" spans="1:20" x14ac:dyDescent="0.2">
      <c r="A233" s="35" t="s">
        <v>107</v>
      </c>
      <c r="B233" s="41" t="s">
        <v>49</v>
      </c>
      <c r="C233" s="35">
        <v>55481.618499999997</v>
      </c>
      <c r="D233" s="35">
        <v>2.0000000000000001E-4</v>
      </c>
      <c r="E233" s="1">
        <f t="shared" si="33"/>
        <v>28643.860069312315</v>
      </c>
      <c r="F233" s="1">
        <f t="shared" si="38"/>
        <v>28644</v>
      </c>
      <c r="G233" s="1">
        <f t="shared" si="34"/>
        <v>-5.5970400004298426E-2</v>
      </c>
      <c r="K233" s="1">
        <f t="shared" si="31"/>
        <v>-5.5970400004298426E-2</v>
      </c>
      <c r="O233" s="1">
        <f t="shared" ca="1" si="39"/>
        <v>-5.4086545458997395E-2</v>
      </c>
      <c r="P233" s="1">
        <f t="shared" si="35"/>
        <v>-5.8178571818974886E-2</v>
      </c>
      <c r="Q233" s="185">
        <f t="shared" si="36"/>
        <v>40463.118499999997</v>
      </c>
      <c r="S233" s="1">
        <f t="shared" si="37"/>
        <v>4.8760227631315307E-6</v>
      </c>
      <c r="T233" s="1">
        <v>1</v>
      </c>
    </row>
    <row r="234" spans="1:20" x14ac:dyDescent="0.2">
      <c r="A234" s="23" t="s">
        <v>161</v>
      </c>
      <c r="B234" s="1" t="s">
        <v>51</v>
      </c>
      <c r="C234" s="197">
        <v>55551.016900000002</v>
      </c>
      <c r="D234" s="197" t="s">
        <v>143</v>
      </c>
      <c r="E234" s="1">
        <f t="shared" si="33"/>
        <v>28817.361881623041</v>
      </c>
      <c r="F234" s="1">
        <f t="shared" si="38"/>
        <v>28817.5</v>
      </c>
      <c r="G234" s="1">
        <f t="shared" si="34"/>
        <v>-5.5245499999728054E-2</v>
      </c>
      <c r="K234" s="1">
        <f t="shared" si="31"/>
        <v>-5.5245499999728054E-2</v>
      </c>
      <c r="O234" s="1">
        <f t="shared" ca="1" si="39"/>
        <v>-5.3547645548443573E-2</v>
      </c>
      <c r="P234" s="1">
        <f t="shared" si="35"/>
        <v>-5.7770135041598933E-2</v>
      </c>
      <c r="Q234" s="185">
        <f t="shared" si="36"/>
        <v>40532.516900000002</v>
      </c>
      <c r="S234" s="1">
        <f t="shared" si="37"/>
        <v>6.3737820946423749E-6</v>
      </c>
      <c r="T234" s="1">
        <v>1</v>
      </c>
    </row>
    <row r="235" spans="1:20" x14ac:dyDescent="0.2">
      <c r="A235" s="35" t="s">
        <v>109</v>
      </c>
      <c r="B235" s="41" t="s">
        <v>51</v>
      </c>
      <c r="C235" s="35">
        <v>55582.618399999999</v>
      </c>
      <c r="D235" s="35">
        <v>1E-3</v>
      </c>
      <c r="E235" s="1">
        <f t="shared" si="33"/>
        <v>28896.368278337326</v>
      </c>
      <c r="F235" s="1">
        <f t="shared" si="38"/>
        <v>28896.5</v>
      </c>
      <c r="G235" s="1">
        <f t="shared" si="34"/>
        <v>-5.2686900002299808E-2</v>
      </c>
      <c r="K235" s="1">
        <f t="shared" si="31"/>
        <v>-5.2686900002299808E-2</v>
      </c>
      <c r="O235" s="1">
        <f t="shared" ca="1" si="39"/>
        <v>-5.3302267491188521E-2</v>
      </c>
      <c r="P235" s="1">
        <f t="shared" si="35"/>
        <v>-5.7578884555313278E-2</v>
      </c>
      <c r="Q235" s="185">
        <f t="shared" si="36"/>
        <v>40564.118399999999</v>
      </c>
      <c r="S235" s="1">
        <f t="shared" si="37"/>
        <v>2.3931512866922405E-5</v>
      </c>
      <c r="T235" s="1">
        <v>1</v>
      </c>
    </row>
    <row r="236" spans="1:20" x14ac:dyDescent="0.2">
      <c r="A236" s="44" t="s">
        <v>110</v>
      </c>
      <c r="B236" s="43" t="s">
        <v>51</v>
      </c>
      <c r="C236" s="198">
        <v>55602.616000000002</v>
      </c>
      <c r="D236" s="198">
        <v>1E-4</v>
      </c>
      <c r="E236" s="1">
        <f t="shared" si="33"/>
        <v>28946.363953192438</v>
      </c>
      <c r="F236" s="1">
        <f t="shared" si="38"/>
        <v>28946.5</v>
      </c>
      <c r="G236" s="1">
        <f t="shared" si="34"/>
        <v>-5.4416899998614099E-2</v>
      </c>
      <c r="K236" s="1">
        <f t="shared" si="31"/>
        <v>-5.4416899998614099E-2</v>
      </c>
      <c r="O236" s="1">
        <f t="shared" ca="1" si="39"/>
        <v>-5.3146964923305576E-2</v>
      </c>
      <c r="P236" s="1">
        <f t="shared" si="35"/>
        <v>-5.7456150088045888E-2</v>
      </c>
      <c r="Q236" s="185">
        <f t="shared" si="36"/>
        <v>40584.116000000002</v>
      </c>
      <c r="S236" s="1">
        <f t="shared" si="37"/>
        <v>9.2370411061111346E-6</v>
      </c>
      <c r="T236" s="1">
        <v>1</v>
      </c>
    </row>
    <row r="237" spans="1:20" x14ac:dyDescent="0.2">
      <c r="A237" s="23" t="s">
        <v>162</v>
      </c>
      <c r="B237" s="1" t="s">
        <v>51</v>
      </c>
      <c r="C237" s="197">
        <v>55618.608</v>
      </c>
      <c r="D237" s="197" t="s">
        <v>163</v>
      </c>
      <c r="E237" s="1">
        <f t="shared" si="33"/>
        <v>28986.345292567305</v>
      </c>
      <c r="F237" s="1">
        <f t="shared" si="38"/>
        <v>28986.5</v>
      </c>
      <c r="G237" s="1">
        <f t="shared" si="34"/>
        <v>-6.1880900000687689E-2</v>
      </c>
      <c r="I237" s="1">
        <f>G237</f>
        <v>-6.1880900000687689E-2</v>
      </c>
      <c r="O237" s="1">
        <f t="shared" ca="1" si="39"/>
        <v>-5.3022722868999228E-2</v>
      </c>
      <c r="P237" s="1">
        <f t="shared" si="35"/>
        <v>-5.7357024502717513E-2</v>
      </c>
      <c r="Q237" s="185">
        <f t="shared" si="36"/>
        <v>40600.108</v>
      </c>
      <c r="S237" s="1">
        <f t="shared" si="37"/>
        <v>2.0465449521134903E-5</v>
      </c>
      <c r="T237" s="1">
        <v>0.1</v>
      </c>
    </row>
    <row r="238" spans="1:20" x14ac:dyDescent="0.2">
      <c r="A238" s="44" t="s">
        <v>110</v>
      </c>
      <c r="B238" s="43" t="s">
        <v>51</v>
      </c>
      <c r="C238" s="198">
        <v>55631.6152</v>
      </c>
      <c r="D238" s="198">
        <v>1E-4</v>
      </c>
      <c r="E238" s="1">
        <f t="shared" si="33"/>
        <v>29018.864381956799</v>
      </c>
      <c r="F238" s="1">
        <f t="shared" si="38"/>
        <v>29019</v>
      </c>
      <c r="G238" s="1">
        <f t="shared" si="34"/>
        <v>-5.4245399995124899E-2</v>
      </c>
      <c r="K238" s="1">
        <f>G238</f>
        <v>-5.4245399995124899E-2</v>
      </c>
      <c r="O238" s="1">
        <f t="shared" ca="1" si="39"/>
        <v>-5.2921776199875314E-2</v>
      </c>
      <c r="P238" s="1">
        <f t="shared" si="35"/>
        <v>-5.7275873498862387E-2</v>
      </c>
      <c r="Q238" s="185">
        <f t="shared" si="36"/>
        <v>40613.1152</v>
      </c>
      <c r="S238" s="1">
        <f t="shared" si="37"/>
        <v>9.1837696568549672E-6</v>
      </c>
      <c r="T238" s="1">
        <v>1</v>
      </c>
    </row>
    <row r="239" spans="1:20" x14ac:dyDescent="0.2">
      <c r="A239" s="23" t="s">
        <v>162</v>
      </c>
      <c r="B239" s="1" t="s">
        <v>51</v>
      </c>
      <c r="C239" s="197">
        <v>55866.208599999998</v>
      </c>
      <c r="D239" s="197" t="s">
        <v>143</v>
      </c>
      <c r="E239" s="1">
        <f t="shared" si="33"/>
        <v>29605.367529812247</v>
      </c>
      <c r="F239" s="1">
        <f t="shared" si="38"/>
        <v>29605.5</v>
      </c>
      <c r="G239" s="1">
        <f t="shared" si="34"/>
        <v>-5.2986299997428432E-2</v>
      </c>
      <c r="K239" s="1">
        <f>G239</f>
        <v>-5.2986299997428432E-2</v>
      </c>
      <c r="O239" s="1">
        <f t="shared" ca="1" si="39"/>
        <v>-5.1100077078608377E-2</v>
      </c>
      <c r="P239" s="1">
        <f t="shared" si="35"/>
        <v>-5.571932376982381E-2</v>
      </c>
      <c r="Q239" s="185">
        <f t="shared" si="36"/>
        <v>40847.708599999998</v>
      </c>
      <c r="S239" s="1">
        <f t="shared" si="37"/>
        <v>7.4694189404782624E-6</v>
      </c>
      <c r="T239" s="1">
        <v>1</v>
      </c>
    </row>
    <row r="240" spans="1:20" x14ac:dyDescent="0.2">
      <c r="A240" s="23" t="s">
        <v>164</v>
      </c>
      <c r="B240" s="1" t="s">
        <v>49</v>
      </c>
      <c r="C240" s="197">
        <v>55932.002699999997</v>
      </c>
      <c r="D240" s="197" t="s">
        <v>143</v>
      </c>
      <c r="E240" s="1">
        <f t="shared" si="33"/>
        <v>29769.85829025272</v>
      </c>
      <c r="F240" s="1">
        <f t="shared" si="38"/>
        <v>29770</v>
      </c>
      <c r="G240" s="1">
        <f t="shared" si="34"/>
        <v>-5.6682000002183486E-2</v>
      </c>
      <c r="K240" s="1">
        <f>G240</f>
        <v>-5.6682000002183486E-2</v>
      </c>
      <c r="O240" s="1">
        <f t="shared" ca="1" si="39"/>
        <v>-5.0589131630273482E-2</v>
      </c>
      <c r="P240" s="1">
        <f t="shared" si="35"/>
        <v>-5.5252305385142544E-2</v>
      </c>
      <c r="Q240" s="185">
        <f t="shared" si="36"/>
        <v>40913.502699999997</v>
      </c>
      <c r="S240" s="1">
        <f t="shared" si="37"/>
        <v>2.0440266979958439E-6</v>
      </c>
      <c r="T240" s="1">
        <v>1</v>
      </c>
    </row>
    <row r="241" spans="1:20" x14ac:dyDescent="0.2">
      <c r="A241" s="23" t="s">
        <v>165</v>
      </c>
      <c r="B241" s="1" t="s">
        <v>49</v>
      </c>
      <c r="C241" s="197">
        <v>55937.6057</v>
      </c>
      <c r="D241" s="197" t="s">
        <v>143</v>
      </c>
      <c r="E241" s="1">
        <f t="shared" si="33"/>
        <v>29783.866259519695</v>
      </c>
      <c r="F241" s="1">
        <f t="shared" si="38"/>
        <v>29784</v>
      </c>
      <c r="G241" s="1">
        <f t="shared" si="34"/>
        <v>-5.3494399995543063E-2</v>
      </c>
      <c r="K241" s="1">
        <f>G241</f>
        <v>-5.3494399995543063E-2</v>
      </c>
      <c r="O241" s="1">
        <f t="shared" ca="1" si="39"/>
        <v>-5.054564691126627E-2</v>
      </c>
      <c r="P241" s="1">
        <f t="shared" si="35"/>
        <v>-5.5211961669285922E-2</v>
      </c>
      <c r="Q241" s="185">
        <f t="shared" si="36"/>
        <v>40919.1057</v>
      </c>
      <c r="S241" s="1">
        <f t="shared" si="37"/>
        <v>2.9500181031103729E-6</v>
      </c>
      <c r="T241" s="1">
        <v>1</v>
      </c>
    </row>
    <row r="242" spans="1:20" x14ac:dyDescent="0.2">
      <c r="A242" s="23" t="s">
        <v>164</v>
      </c>
      <c r="B242" s="1" t="s">
        <v>49</v>
      </c>
      <c r="C242" s="197">
        <v>55940.0052</v>
      </c>
      <c r="D242" s="197" t="s">
        <v>143</v>
      </c>
      <c r="E242" s="1">
        <f t="shared" si="33"/>
        <v>29789.865210484553</v>
      </c>
      <c r="F242" s="1">
        <f t="shared" si="38"/>
        <v>29790</v>
      </c>
      <c r="G242" s="1">
        <f t="shared" si="34"/>
        <v>-5.3914000003715046E-2</v>
      </c>
      <c r="K242" s="1">
        <f>G242</f>
        <v>-5.3914000003715046E-2</v>
      </c>
      <c r="O242" s="1">
        <f t="shared" ca="1" si="39"/>
        <v>-5.0527010603120315E-2</v>
      </c>
      <c r="P242" s="1">
        <f t="shared" si="35"/>
        <v>-5.5194643034335938E-2</v>
      </c>
      <c r="Q242" s="185">
        <f t="shared" si="36"/>
        <v>40921.5052</v>
      </c>
      <c r="S242" s="1">
        <f t="shared" si="37"/>
        <v>1.6400465718778648E-6</v>
      </c>
      <c r="T242" s="1">
        <v>1</v>
      </c>
    </row>
    <row r="243" spans="1:20" x14ac:dyDescent="0.2">
      <c r="A243" s="23" t="s">
        <v>164</v>
      </c>
      <c r="B243" s="1" t="s">
        <v>49</v>
      </c>
      <c r="C243" s="197">
        <v>55947.608</v>
      </c>
      <c r="D243" s="197" t="s">
        <v>163</v>
      </c>
      <c r="E243" s="1">
        <f t="shared" si="33"/>
        <v>29808.872847240385</v>
      </c>
      <c r="F243" s="1">
        <f t="shared" si="38"/>
        <v>29809</v>
      </c>
      <c r="G243" s="1">
        <f t="shared" si="34"/>
        <v>-5.0859399998444133E-2</v>
      </c>
      <c r="I243" s="1">
        <f>G243</f>
        <v>-5.0859399998444133E-2</v>
      </c>
      <c r="O243" s="1">
        <f t="shared" ca="1" si="39"/>
        <v>-5.0467995627324791E-2</v>
      </c>
      <c r="P243" s="1">
        <f t="shared" si="35"/>
        <v>-5.5139688177366114E-2</v>
      </c>
      <c r="Q243" s="185">
        <f t="shared" si="36"/>
        <v>40929.108</v>
      </c>
      <c r="S243" s="1">
        <f t="shared" si="37"/>
        <v>1.8320866894619255E-5</v>
      </c>
      <c r="T243" s="1">
        <v>0.1</v>
      </c>
    </row>
    <row r="244" spans="1:20" x14ac:dyDescent="0.2">
      <c r="A244" s="1" t="s">
        <v>160</v>
      </c>
      <c r="B244" s="11" t="s">
        <v>51</v>
      </c>
      <c r="C244" s="197">
        <v>55957.407800000001</v>
      </c>
      <c r="D244" s="197" t="s">
        <v>130</v>
      </c>
      <c r="E244" s="1">
        <f t="shared" si="33"/>
        <v>29833.373168001133</v>
      </c>
      <c r="F244" s="1">
        <f t="shared" si="38"/>
        <v>29833.5</v>
      </c>
      <c r="G244" s="1">
        <f t="shared" si="34"/>
        <v>-5.0731099996482953E-2</v>
      </c>
      <c r="K244" s="1">
        <f t="shared" ref="K244:K275" si="40">G244</f>
        <v>-5.0731099996482953E-2</v>
      </c>
      <c r="O244" s="1">
        <f t="shared" ca="1" si="39"/>
        <v>-5.0391897369062147E-2</v>
      </c>
      <c r="P244" s="1">
        <f t="shared" si="35"/>
        <v>-5.5068573419507924E-2</v>
      </c>
      <c r="Q244" s="185">
        <f t="shared" si="36"/>
        <v>40938.907800000001</v>
      </c>
      <c r="S244" s="1">
        <f t="shared" si="37"/>
        <v>1.8813675695447955E-5</v>
      </c>
      <c r="T244" s="1">
        <v>1</v>
      </c>
    </row>
    <row r="245" spans="1:20" x14ac:dyDescent="0.2">
      <c r="A245" s="23" t="s">
        <v>166</v>
      </c>
      <c r="B245" s="1" t="s">
        <v>51</v>
      </c>
      <c r="C245" s="197">
        <v>55957.407829999996</v>
      </c>
      <c r="D245" s="197" t="s">
        <v>143</v>
      </c>
      <c r="E245" s="1">
        <f t="shared" si="33"/>
        <v>29833.373243003633</v>
      </c>
      <c r="F245" s="1">
        <f t="shared" si="38"/>
        <v>29833.5</v>
      </c>
      <c r="G245" s="1">
        <f t="shared" si="34"/>
        <v>-5.0701100000878796E-2</v>
      </c>
      <c r="K245" s="1">
        <f t="shared" si="40"/>
        <v>-5.0701100000878796E-2</v>
      </c>
      <c r="O245" s="1">
        <f t="shared" ca="1" si="39"/>
        <v>-5.0391897369062147E-2</v>
      </c>
      <c r="P245" s="1">
        <f t="shared" si="35"/>
        <v>-5.5068573419507924E-2</v>
      </c>
      <c r="Q245" s="185">
        <f t="shared" si="36"/>
        <v>40938.907829999996</v>
      </c>
      <c r="S245" s="1">
        <f t="shared" si="37"/>
        <v>1.9074824062432005E-5</v>
      </c>
      <c r="T245" s="1">
        <v>1</v>
      </c>
    </row>
    <row r="246" spans="1:20" x14ac:dyDescent="0.2">
      <c r="A246" s="23" t="s">
        <v>165</v>
      </c>
      <c r="B246" s="1" t="s">
        <v>51</v>
      </c>
      <c r="C246" s="197">
        <v>55962.606699999997</v>
      </c>
      <c r="D246" s="197" t="s">
        <v>143</v>
      </c>
      <c r="E246" s="1">
        <f t="shared" si="33"/>
        <v>29846.370853423585</v>
      </c>
      <c r="F246" s="1">
        <f t="shared" si="38"/>
        <v>29846.5</v>
      </c>
      <c r="G246" s="1">
        <f t="shared" si="34"/>
        <v>-5.1656900002853945E-2</v>
      </c>
      <c r="K246" s="1">
        <f t="shared" si="40"/>
        <v>-5.1656900002853945E-2</v>
      </c>
      <c r="O246" s="1">
        <f t="shared" ca="1" si="39"/>
        <v>-5.0351518701412579E-2</v>
      </c>
      <c r="P246" s="1">
        <f t="shared" si="35"/>
        <v>-5.5030724101834738E-2</v>
      </c>
      <c r="Q246" s="185">
        <f t="shared" si="36"/>
        <v>40944.106699999997</v>
      </c>
      <c r="S246" s="1">
        <f t="shared" si="37"/>
        <v>1.1382689050863561E-5</v>
      </c>
      <c r="T246" s="1">
        <v>1</v>
      </c>
    </row>
    <row r="247" spans="1:20" x14ac:dyDescent="0.2">
      <c r="A247" s="23" t="s">
        <v>167</v>
      </c>
      <c r="B247" s="1" t="s">
        <v>49</v>
      </c>
      <c r="C247" s="197">
        <v>56203.6</v>
      </c>
      <c r="D247" s="197" t="s">
        <v>143</v>
      </c>
      <c r="E247" s="1">
        <f t="shared" si="33"/>
        <v>30448.874287288621</v>
      </c>
      <c r="F247" s="1">
        <f t="shared" si="38"/>
        <v>30449</v>
      </c>
      <c r="G247" s="1">
        <f t="shared" si="34"/>
        <v>-5.0283399999898393E-2</v>
      </c>
      <c r="K247" s="1">
        <f t="shared" si="40"/>
        <v>-5.0283399999898393E-2</v>
      </c>
      <c r="O247" s="1">
        <f t="shared" ca="1" si="39"/>
        <v>-4.8480122758423103E-2</v>
      </c>
      <c r="P247" s="1">
        <f t="shared" si="35"/>
        <v>-5.3191547577410368E-2</v>
      </c>
      <c r="Q247" s="185">
        <f t="shared" si="36"/>
        <v>41185.1</v>
      </c>
      <c r="S247" s="1">
        <f t="shared" si="37"/>
        <v>8.4573223325887722E-6</v>
      </c>
      <c r="T247" s="1">
        <v>1</v>
      </c>
    </row>
    <row r="248" spans="1:20" x14ac:dyDescent="0.2">
      <c r="A248" s="23" t="s">
        <v>169</v>
      </c>
      <c r="B248" s="1" t="s">
        <v>51</v>
      </c>
      <c r="C248" s="197">
        <v>56300.995999999999</v>
      </c>
      <c r="D248" s="197" t="s">
        <v>143</v>
      </c>
      <c r="E248" s="1">
        <f t="shared" si="33"/>
        <v>30692.372444476889</v>
      </c>
      <c r="F248" s="1">
        <f t="shared" si="38"/>
        <v>30692.5</v>
      </c>
      <c r="G248" s="1">
        <f t="shared" si="34"/>
        <v>-5.1020500002778135E-2</v>
      </c>
      <c r="K248" s="1">
        <f t="shared" si="40"/>
        <v>-5.1020500002778135E-2</v>
      </c>
      <c r="O248" s="1">
        <f t="shared" ca="1" si="39"/>
        <v>-4.7723799252833168E-2</v>
      </c>
      <c r="P248" s="1">
        <f t="shared" si="35"/>
        <v>-5.2402903453705969E-2</v>
      </c>
      <c r="Q248" s="185">
        <f t="shared" si="36"/>
        <v>41282.495999999999</v>
      </c>
      <c r="S248" s="1">
        <f t="shared" si="37"/>
        <v>1.9110393011371843E-6</v>
      </c>
      <c r="T248" s="1">
        <v>1</v>
      </c>
    </row>
    <row r="249" spans="1:20" x14ac:dyDescent="0.2">
      <c r="A249" s="23" t="s">
        <v>169</v>
      </c>
      <c r="B249" s="1" t="s">
        <v>51</v>
      </c>
      <c r="C249" s="197">
        <v>56300.996200000001</v>
      </c>
      <c r="D249" s="197" t="s">
        <v>143</v>
      </c>
      <c r="E249" s="1">
        <f t="shared" si="33"/>
        <v>30692.372944493647</v>
      </c>
      <c r="F249" s="1">
        <f t="shared" si="38"/>
        <v>30692.5</v>
      </c>
      <c r="G249" s="1">
        <f t="shared" si="34"/>
        <v>-5.0820500000554603E-2</v>
      </c>
      <c r="K249" s="1">
        <f t="shared" si="40"/>
        <v>-5.0820500000554603E-2</v>
      </c>
      <c r="O249" s="1">
        <f t="shared" ca="1" si="39"/>
        <v>-4.7723799252833168E-2</v>
      </c>
      <c r="P249" s="1">
        <f t="shared" si="35"/>
        <v>-5.2402903453705969E-2</v>
      </c>
      <c r="Q249" s="185">
        <f t="shared" si="36"/>
        <v>41282.496200000001</v>
      </c>
      <c r="S249" s="1">
        <f t="shared" si="37"/>
        <v>2.5040006885453698E-6</v>
      </c>
      <c r="T249" s="1">
        <v>1</v>
      </c>
    </row>
    <row r="250" spans="1:20" x14ac:dyDescent="0.2">
      <c r="A250" s="23" t="s">
        <v>169</v>
      </c>
      <c r="B250" s="1" t="s">
        <v>49</v>
      </c>
      <c r="C250" s="197">
        <v>56301.996800000001</v>
      </c>
      <c r="D250" s="197" t="s">
        <v>143</v>
      </c>
      <c r="E250" s="1">
        <f t="shared" si="33"/>
        <v>30694.874528296703</v>
      </c>
      <c r="F250" s="1">
        <f t="shared" si="38"/>
        <v>30695</v>
      </c>
      <c r="G250" s="1">
        <f t="shared" si="34"/>
        <v>-5.0187000000732951E-2</v>
      </c>
      <c r="K250" s="1">
        <f t="shared" si="40"/>
        <v>-5.0187000000732951E-2</v>
      </c>
      <c r="O250" s="1">
        <f t="shared" ca="1" si="39"/>
        <v>-4.7716034124439019E-2</v>
      </c>
      <c r="P250" s="1">
        <f t="shared" si="35"/>
        <v>-5.2394676832478046E-2</v>
      </c>
      <c r="Q250" s="185">
        <f t="shared" si="36"/>
        <v>41283.496800000001</v>
      </c>
      <c r="S250" s="1">
        <f t="shared" si="37"/>
        <v>4.8738369934240608E-6</v>
      </c>
      <c r="T250" s="1">
        <v>1</v>
      </c>
    </row>
    <row r="251" spans="1:20" x14ac:dyDescent="0.2">
      <c r="A251" s="23" t="s">
        <v>170</v>
      </c>
      <c r="B251" s="1" t="s">
        <v>51</v>
      </c>
      <c r="C251" s="197">
        <v>56340.594899999996</v>
      </c>
      <c r="D251" s="197" t="s">
        <v>143</v>
      </c>
      <c r="E251" s="1">
        <f t="shared" si="33"/>
        <v>30791.37301099586</v>
      </c>
      <c r="F251" s="1">
        <f t="shared" si="38"/>
        <v>30791.5</v>
      </c>
      <c r="G251" s="1">
        <f t="shared" si="34"/>
        <v>-5.0793900001735892E-2</v>
      </c>
      <c r="K251" s="1">
        <f t="shared" si="40"/>
        <v>-5.0793900001735892E-2</v>
      </c>
      <c r="O251" s="1">
        <f t="shared" ca="1" si="39"/>
        <v>-4.7416300168424935E-2</v>
      </c>
      <c r="P251" s="1">
        <f t="shared" si="35"/>
        <v>-5.2075151992935664E-2</v>
      </c>
      <c r="Q251" s="185">
        <f t="shared" si="36"/>
        <v>41322.094899999996</v>
      </c>
      <c r="S251" s="1">
        <f t="shared" si="37"/>
        <v>1.641606664953381E-6</v>
      </c>
      <c r="T251" s="1">
        <v>1</v>
      </c>
    </row>
    <row r="252" spans="1:20" x14ac:dyDescent="0.2">
      <c r="A252" s="23" t="s">
        <v>170</v>
      </c>
      <c r="B252" s="23" t="s">
        <v>51</v>
      </c>
      <c r="C252" s="35">
        <v>56340.594899999996</v>
      </c>
      <c r="D252" s="35" t="s">
        <v>143</v>
      </c>
      <c r="E252" s="1">
        <f t="shared" si="33"/>
        <v>30791.37301099586</v>
      </c>
      <c r="F252" s="1">
        <f t="shared" si="38"/>
        <v>30791.5</v>
      </c>
      <c r="G252" s="1">
        <f t="shared" si="34"/>
        <v>-5.0793900001735892E-2</v>
      </c>
      <c r="K252" s="1">
        <f t="shared" si="40"/>
        <v>-5.0793900001735892E-2</v>
      </c>
      <c r="O252" s="1">
        <f t="shared" ca="1" si="39"/>
        <v>-4.7416300168424935E-2</v>
      </c>
      <c r="P252" s="1">
        <f t="shared" si="35"/>
        <v>-5.2075151992935664E-2</v>
      </c>
      <c r="Q252" s="185">
        <f t="shared" si="36"/>
        <v>41322.094899999996</v>
      </c>
      <c r="S252" s="1">
        <f t="shared" si="37"/>
        <v>1.641606664953381E-6</v>
      </c>
      <c r="T252" s="1">
        <v>1</v>
      </c>
    </row>
    <row r="253" spans="1:20" x14ac:dyDescent="0.2">
      <c r="A253" s="23" t="s">
        <v>170</v>
      </c>
      <c r="B253" s="1" t="s">
        <v>51</v>
      </c>
      <c r="C253" s="197">
        <v>56340.595399999998</v>
      </c>
      <c r="D253" s="197" t="s">
        <v>143</v>
      </c>
      <c r="E253" s="1">
        <f t="shared" si="33"/>
        <v>30791.374261037741</v>
      </c>
      <c r="F253" s="1">
        <f t="shared" si="38"/>
        <v>30791.5</v>
      </c>
      <c r="G253" s="1">
        <f t="shared" si="34"/>
        <v>-5.0293899999815039E-2</v>
      </c>
      <c r="K253" s="1">
        <f t="shared" si="40"/>
        <v>-5.0293899999815039E-2</v>
      </c>
      <c r="O253" s="1">
        <f t="shared" ca="1" si="39"/>
        <v>-4.7416300168424935E-2</v>
      </c>
      <c r="P253" s="1">
        <f t="shared" si="35"/>
        <v>-5.2075151992935664E-2</v>
      </c>
      <c r="Q253" s="185">
        <f t="shared" si="36"/>
        <v>41322.095399999998</v>
      </c>
      <c r="S253" s="1">
        <f t="shared" si="37"/>
        <v>3.1728586629961992E-6</v>
      </c>
      <c r="T253" s="1">
        <v>1</v>
      </c>
    </row>
    <row r="254" spans="1:20" x14ac:dyDescent="0.2">
      <c r="A254" s="23" t="s">
        <v>170</v>
      </c>
      <c r="B254" s="23" t="s">
        <v>51</v>
      </c>
      <c r="C254" s="35">
        <v>56340.595399999998</v>
      </c>
      <c r="D254" s="35" t="s">
        <v>143</v>
      </c>
      <c r="E254" s="1">
        <f t="shared" si="33"/>
        <v>30791.374261037741</v>
      </c>
      <c r="F254" s="1">
        <f t="shared" si="38"/>
        <v>30791.5</v>
      </c>
      <c r="G254" s="1">
        <f t="shared" si="34"/>
        <v>-5.0293899999815039E-2</v>
      </c>
      <c r="K254" s="1">
        <f t="shared" si="40"/>
        <v>-5.0293899999815039E-2</v>
      </c>
      <c r="O254" s="1">
        <f t="shared" ca="1" si="39"/>
        <v>-4.7416300168424935E-2</v>
      </c>
      <c r="P254" s="1">
        <f t="shared" si="35"/>
        <v>-5.2075151992935664E-2</v>
      </c>
      <c r="Q254" s="185">
        <f t="shared" si="36"/>
        <v>41322.095399999998</v>
      </c>
      <c r="S254" s="1">
        <f t="shared" si="37"/>
        <v>3.1728586629961992E-6</v>
      </c>
      <c r="T254" s="1">
        <v>1</v>
      </c>
    </row>
    <row r="255" spans="1:20" x14ac:dyDescent="0.2">
      <c r="A255" s="23" t="s">
        <v>170</v>
      </c>
      <c r="B255" s="1" t="s">
        <v>49</v>
      </c>
      <c r="C255" s="197">
        <v>56355.594299999997</v>
      </c>
      <c r="D255" s="197" t="s">
        <v>143</v>
      </c>
      <c r="E255" s="1">
        <f t="shared" si="33"/>
        <v>30828.872767237695</v>
      </c>
      <c r="F255" s="1">
        <f t="shared" si="38"/>
        <v>30829</v>
      </c>
      <c r="G255" s="1">
        <f t="shared" si="34"/>
        <v>-5.0891400002001319E-2</v>
      </c>
      <c r="K255" s="1">
        <f t="shared" si="40"/>
        <v>-5.0891400002001319E-2</v>
      </c>
      <c r="O255" s="1">
        <f t="shared" ca="1" si="39"/>
        <v>-4.7299823242512723E-2</v>
      </c>
      <c r="P255" s="1">
        <f t="shared" si="35"/>
        <v>-5.1949952120227273E-2</v>
      </c>
      <c r="Q255" s="185">
        <f t="shared" si="36"/>
        <v>41337.094299999997</v>
      </c>
      <c r="S255" s="1">
        <f t="shared" si="37"/>
        <v>1.1205325870006544E-6</v>
      </c>
      <c r="T255" s="1">
        <v>1</v>
      </c>
    </row>
    <row r="256" spans="1:20" x14ac:dyDescent="0.2">
      <c r="A256" s="23" t="s">
        <v>170</v>
      </c>
      <c r="B256" s="23" t="s">
        <v>49</v>
      </c>
      <c r="C256" s="35">
        <v>56355.594299999997</v>
      </c>
      <c r="D256" s="35" t="s">
        <v>143</v>
      </c>
      <c r="E256" s="1">
        <f t="shared" si="33"/>
        <v>30828.872767237695</v>
      </c>
      <c r="F256" s="1">
        <f t="shared" si="38"/>
        <v>30829</v>
      </c>
      <c r="G256" s="1">
        <f t="shared" si="34"/>
        <v>-5.0891400002001319E-2</v>
      </c>
      <c r="K256" s="1">
        <f t="shared" si="40"/>
        <v>-5.0891400002001319E-2</v>
      </c>
      <c r="O256" s="1">
        <f t="shared" ca="1" si="39"/>
        <v>-4.7299823242512723E-2</v>
      </c>
      <c r="P256" s="1">
        <f t="shared" si="35"/>
        <v>-5.1949952120227273E-2</v>
      </c>
      <c r="Q256" s="185">
        <f t="shared" si="36"/>
        <v>41337.094299999997</v>
      </c>
      <c r="S256" s="1">
        <f t="shared" si="37"/>
        <v>1.1205325870006544E-6</v>
      </c>
      <c r="T256" s="1">
        <v>1</v>
      </c>
    </row>
    <row r="257" spans="1:20" x14ac:dyDescent="0.2">
      <c r="A257" s="23" t="s">
        <v>169</v>
      </c>
      <c r="B257" s="1" t="s">
        <v>51</v>
      </c>
      <c r="C257" s="197">
        <v>56612.187400000003</v>
      </c>
      <c r="D257" s="197" t="s">
        <v>143</v>
      </c>
      <c r="E257" s="1">
        <f t="shared" si="33"/>
        <v>31470.377007629762</v>
      </c>
      <c r="F257" s="1">
        <f t="shared" si="38"/>
        <v>31470.5</v>
      </c>
      <c r="G257" s="1">
        <f t="shared" si="34"/>
        <v>-4.9195299994607922E-2</v>
      </c>
      <c r="K257" s="1">
        <f t="shared" si="40"/>
        <v>-4.9195299994607922E-2</v>
      </c>
      <c r="O257" s="1">
        <f t="shared" ca="1" si="39"/>
        <v>-4.5307291296574556E-2</v>
      </c>
      <c r="P257" s="1">
        <f t="shared" si="35"/>
        <v>-4.9722665110499512E-2</v>
      </c>
      <c r="Q257" s="185">
        <f t="shared" si="36"/>
        <v>41593.687400000003</v>
      </c>
      <c r="S257" s="1">
        <f t="shared" si="37"/>
        <v>2.7811396545935002E-7</v>
      </c>
      <c r="T257" s="1">
        <v>1</v>
      </c>
    </row>
    <row r="258" spans="1:20" x14ac:dyDescent="0.2">
      <c r="A258" s="23" t="s">
        <v>169</v>
      </c>
      <c r="B258" s="23" t="s">
        <v>51</v>
      </c>
      <c r="C258" s="35">
        <v>56612.187400000003</v>
      </c>
      <c r="D258" s="35" t="s">
        <v>143</v>
      </c>
      <c r="E258" s="1">
        <f t="shared" si="33"/>
        <v>31470.377007629762</v>
      </c>
      <c r="F258" s="1">
        <f t="shared" si="38"/>
        <v>31470.5</v>
      </c>
      <c r="G258" s="1">
        <f t="shared" si="34"/>
        <v>-4.9195299994607922E-2</v>
      </c>
      <c r="K258" s="1">
        <f t="shared" si="40"/>
        <v>-4.9195299994607922E-2</v>
      </c>
      <c r="O258" s="1">
        <f t="shared" ca="1" si="39"/>
        <v>-4.5307291296574556E-2</v>
      </c>
      <c r="P258" s="1">
        <f t="shared" si="35"/>
        <v>-4.9722665110499512E-2</v>
      </c>
      <c r="Q258" s="185">
        <f t="shared" si="36"/>
        <v>41593.687400000003</v>
      </c>
      <c r="S258" s="1">
        <f t="shared" si="37"/>
        <v>2.7811396545935002E-7</v>
      </c>
      <c r="T258" s="1">
        <v>1</v>
      </c>
    </row>
    <row r="259" spans="1:20" x14ac:dyDescent="0.2">
      <c r="A259" s="29" t="s">
        <v>171</v>
      </c>
      <c r="B259" s="30" t="s">
        <v>51</v>
      </c>
      <c r="C259" s="35">
        <v>56618.988499999999</v>
      </c>
      <c r="D259" s="35">
        <v>2.0000000000000001E-4</v>
      </c>
      <c r="E259" s="1">
        <f t="shared" si="33"/>
        <v>31487.380327240964</v>
      </c>
      <c r="F259" s="1">
        <f t="shared" si="38"/>
        <v>31487.5</v>
      </c>
      <c r="G259" s="1">
        <f t="shared" si="34"/>
        <v>-4.7867499997664709E-2</v>
      </c>
      <c r="K259" s="1">
        <f t="shared" si="40"/>
        <v>-4.7867499997664709E-2</v>
      </c>
      <c r="O259" s="1">
        <f t="shared" ca="1" si="39"/>
        <v>-4.5254488423494346E-2</v>
      </c>
      <c r="P259" s="1">
        <f t="shared" si="35"/>
        <v>-4.9661535670599798E-2</v>
      </c>
      <c r="Q259" s="185">
        <f t="shared" si="36"/>
        <v>41600.488499999999</v>
      </c>
      <c r="S259" s="1">
        <f t="shared" si="37"/>
        <v>3.2185639957636577E-6</v>
      </c>
      <c r="T259" s="1">
        <v>1</v>
      </c>
    </row>
    <row r="260" spans="1:20" x14ac:dyDescent="0.2">
      <c r="A260" s="51" t="s">
        <v>172</v>
      </c>
      <c r="B260" s="52" t="s">
        <v>49</v>
      </c>
      <c r="C260" s="51">
        <v>56620.787900000003</v>
      </c>
      <c r="D260" s="51">
        <v>1E-4</v>
      </c>
      <c r="E260" s="1">
        <f t="shared" si="33"/>
        <v>31491.878977945769</v>
      </c>
      <c r="F260" s="1">
        <f t="shared" si="38"/>
        <v>31492</v>
      </c>
      <c r="G260" s="1">
        <f t="shared" si="34"/>
        <v>-4.8407199996290728E-2</v>
      </c>
      <c r="K260" s="1">
        <f t="shared" si="40"/>
        <v>-4.8407199996290728E-2</v>
      </c>
      <c r="O260" s="1">
        <f t="shared" ref="O260:O291" ca="1" si="41">+C$11+C$12*F260</f>
        <v>-4.5240511192384883E-2</v>
      </c>
      <c r="P260" s="1">
        <f t="shared" si="35"/>
        <v>-4.9645336929276487E-2</v>
      </c>
      <c r="Q260" s="185">
        <f t="shared" si="36"/>
        <v>41602.287900000003</v>
      </c>
      <c r="S260" s="1">
        <f t="shared" si="37"/>
        <v>1.5329830648233816E-6</v>
      </c>
      <c r="T260" s="1">
        <v>1</v>
      </c>
    </row>
    <row r="261" spans="1:20" x14ac:dyDescent="0.2">
      <c r="A261" s="54" t="s">
        <v>173</v>
      </c>
      <c r="B261" s="55" t="s">
        <v>49</v>
      </c>
      <c r="C261" s="199">
        <v>56663.986500000115</v>
      </c>
      <c r="D261" s="199" t="s">
        <v>174</v>
      </c>
      <c r="E261" s="1">
        <f t="shared" si="33"/>
        <v>31599.879095950004</v>
      </c>
      <c r="F261" s="1">
        <f t="shared" si="38"/>
        <v>31600</v>
      </c>
      <c r="G261" s="1">
        <f t="shared" si="34"/>
        <v>-4.83599998842692E-2</v>
      </c>
      <c r="K261" s="1">
        <f t="shared" si="40"/>
        <v>-4.83599998842692E-2</v>
      </c>
      <c r="O261" s="1">
        <f t="shared" ca="1" si="41"/>
        <v>-4.4905057645757723E-2</v>
      </c>
      <c r="P261" s="1">
        <f t="shared" si="35"/>
        <v>-4.9254399072429969E-2</v>
      </c>
      <c r="Q261" s="185">
        <f t="shared" si="36"/>
        <v>41645.486500000115</v>
      </c>
      <c r="S261" s="1">
        <f t="shared" si="37"/>
        <v>7.9994990778264229E-7</v>
      </c>
      <c r="T261" s="1">
        <v>1</v>
      </c>
    </row>
    <row r="262" spans="1:20" x14ac:dyDescent="0.2">
      <c r="A262" s="54" t="s">
        <v>173</v>
      </c>
      <c r="B262" s="55" t="s">
        <v>49</v>
      </c>
      <c r="C262" s="199">
        <v>56663.987100000028</v>
      </c>
      <c r="D262" s="199" t="s">
        <v>56</v>
      </c>
      <c r="E262" s="1">
        <f t="shared" si="33"/>
        <v>31599.880596000035</v>
      </c>
      <c r="F262" s="1">
        <f t="shared" si="38"/>
        <v>31600</v>
      </c>
      <c r="G262" s="1">
        <f t="shared" si="34"/>
        <v>-4.7759999972186051E-2</v>
      </c>
      <c r="K262" s="1">
        <f t="shared" si="40"/>
        <v>-4.7759999972186051E-2</v>
      </c>
      <c r="O262" s="1">
        <f t="shared" ca="1" si="41"/>
        <v>-4.4905057645757723E-2</v>
      </c>
      <c r="P262" s="1">
        <f t="shared" si="35"/>
        <v>-4.9254399072429969E-2</v>
      </c>
      <c r="Q262" s="185">
        <f t="shared" si="36"/>
        <v>41645.487100000028</v>
      </c>
      <c r="S262" s="1">
        <f t="shared" si="37"/>
        <v>2.2332286708098309E-6</v>
      </c>
      <c r="T262" s="1">
        <v>1</v>
      </c>
    </row>
    <row r="263" spans="1:20" x14ac:dyDescent="0.2">
      <c r="A263" s="54" t="s">
        <v>173</v>
      </c>
      <c r="B263" s="55" t="s">
        <v>49</v>
      </c>
      <c r="C263" s="199">
        <v>56663.987100000028</v>
      </c>
      <c r="D263" s="199" t="s">
        <v>175</v>
      </c>
      <c r="E263" s="1">
        <f t="shared" si="33"/>
        <v>31599.880596000035</v>
      </c>
      <c r="F263" s="1">
        <f t="shared" si="38"/>
        <v>31600</v>
      </c>
      <c r="G263" s="1">
        <f t="shared" si="34"/>
        <v>-4.7759999972186051E-2</v>
      </c>
      <c r="K263" s="1">
        <f t="shared" si="40"/>
        <v>-4.7759999972186051E-2</v>
      </c>
      <c r="O263" s="1">
        <f t="shared" ca="1" si="41"/>
        <v>-4.4905057645757723E-2</v>
      </c>
      <c r="P263" s="1">
        <f t="shared" si="35"/>
        <v>-4.9254399072429969E-2</v>
      </c>
      <c r="Q263" s="185">
        <f t="shared" si="36"/>
        <v>41645.487100000028</v>
      </c>
      <c r="S263" s="1">
        <f t="shared" si="37"/>
        <v>2.2332286708098309E-6</v>
      </c>
      <c r="T263" s="1">
        <v>1</v>
      </c>
    </row>
    <row r="264" spans="1:20" x14ac:dyDescent="0.2">
      <c r="A264" s="29" t="s">
        <v>171</v>
      </c>
      <c r="B264" s="30" t="s">
        <v>51</v>
      </c>
      <c r="C264" s="35">
        <v>56688.587</v>
      </c>
      <c r="D264" s="35">
        <v>1E-4</v>
      </c>
      <c r="E264" s="1">
        <f t="shared" si="33"/>
        <v>31661.382406310611</v>
      </c>
      <c r="F264" s="1">
        <f t="shared" si="38"/>
        <v>31661.5</v>
      </c>
      <c r="G264" s="1">
        <f t="shared" si="34"/>
        <v>-4.7035900002811104E-2</v>
      </c>
      <c r="K264" s="1">
        <f t="shared" si="40"/>
        <v>-4.7035900002811104E-2</v>
      </c>
      <c r="O264" s="1">
        <f t="shared" ca="1" si="41"/>
        <v>-4.4714035487261702E-2</v>
      </c>
      <c r="P264" s="1">
        <f t="shared" si="35"/>
        <v>-4.9029944066908464E-2</v>
      </c>
      <c r="Q264" s="185">
        <f t="shared" si="36"/>
        <v>41670.087</v>
      </c>
      <c r="S264" s="1">
        <f t="shared" si="37"/>
        <v>3.9762117295619155E-6</v>
      </c>
      <c r="T264" s="1">
        <v>1</v>
      </c>
    </row>
    <row r="265" spans="1:20" x14ac:dyDescent="0.2">
      <c r="A265" s="51" t="s">
        <v>168</v>
      </c>
      <c r="B265" s="52" t="s">
        <v>49</v>
      </c>
      <c r="C265" s="51">
        <v>56976.779900000001</v>
      </c>
      <c r="D265" s="51">
        <v>2.0000000000000001E-4</v>
      </c>
      <c r="E265" s="1">
        <f t="shared" si="33"/>
        <v>32381.888793274578</v>
      </c>
      <c r="F265" s="1">
        <f t="shared" si="38"/>
        <v>32382</v>
      </c>
      <c r="G265" s="1">
        <f t="shared" si="34"/>
        <v>-4.4481199998699594E-2</v>
      </c>
      <c r="K265" s="1">
        <f t="shared" si="40"/>
        <v>-4.4481199998699594E-2</v>
      </c>
      <c r="O265" s="1">
        <f t="shared" ca="1" si="41"/>
        <v>-4.2476125484068483E-2</v>
      </c>
      <c r="P265" s="1">
        <f t="shared" si="35"/>
        <v>-4.6307373039066138E-2</v>
      </c>
      <c r="Q265" s="185">
        <f t="shared" si="36"/>
        <v>41958.279900000001</v>
      </c>
      <c r="S265" s="1">
        <f t="shared" si="37"/>
        <v>3.3349079733615866E-6</v>
      </c>
      <c r="T265" s="1">
        <v>1</v>
      </c>
    </row>
    <row r="266" spans="1:20" x14ac:dyDescent="0.2">
      <c r="A266" s="51" t="s">
        <v>176</v>
      </c>
      <c r="B266" s="52" t="s">
        <v>49</v>
      </c>
      <c r="C266" s="51">
        <v>56976.779900000001</v>
      </c>
      <c r="D266" s="51">
        <v>2.0000000000000001E-4</v>
      </c>
      <c r="E266" s="1">
        <f t="shared" si="33"/>
        <v>32381.888793274578</v>
      </c>
      <c r="F266" s="1">
        <f t="shared" si="38"/>
        <v>32382</v>
      </c>
      <c r="G266" s="1">
        <f t="shared" si="34"/>
        <v>-4.4481199998699594E-2</v>
      </c>
      <c r="K266" s="1">
        <f t="shared" si="40"/>
        <v>-4.4481199998699594E-2</v>
      </c>
      <c r="O266" s="1">
        <f t="shared" ca="1" si="41"/>
        <v>-4.2476125484068483E-2</v>
      </c>
      <c r="P266" s="1">
        <f t="shared" si="35"/>
        <v>-4.6307373039066138E-2</v>
      </c>
      <c r="Q266" s="185">
        <f t="shared" si="36"/>
        <v>41958.279900000001</v>
      </c>
      <c r="S266" s="1">
        <f t="shared" si="37"/>
        <v>3.3349079733615866E-6</v>
      </c>
      <c r="T266" s="1">
        <v>1</v>
      </c>
    </row>
    <row r="267" spans="1:20" x14ac:dyDescent="0.2">
      <c r="A267" s="51" t="s">
        <v>168</v>
      </c>
      <c r="B267" s="52" t="s">
        <v>49</v>
      </c>
      <c r="C267" s="51">
        <v>56998.78</v>
      </c>
      <c r="D267" s="51">
        <v>5.0000000000000001E-4</v>
      </c>
      <c r="E267" s="1">
        <f t="shared" si="33"/>
        <v>32436.890885844674</v>
      </c>
      <c r="F267" s="1">
        <f t="shared" si="38"/>
        <v>32437</v>
      </c>
      <c r="G267" s="1">
        <f t="shared" si="34"/>
        <v>-4.3644199999107514E-2</v>
      </c>
      <c r="K267" s="1">
        <f t="shared" si="40"/>
        <v>-4.3644199999107514E-2</v>
      </c>
      <c r="O267" s="1">
        <f t="shared" ca="1" si="41"/>
        <v>-4.2305292659397239E-2</v>
      </c>
      <c r="P267" s="1">
        <f t="shared" si="35"/>
        <v>-4.6092964655868728E-2</v>
      </c>
      <c r="Q267" s="185">
        <f t="shared" si="36"/>
        <v>41980.28</v>
      </c>
      <c r="S267" s="1">
        <f t="shared" si="37"/>
        <v>5.996448344202866E-6</v>
      </c>
      <c r="T267" s="1">
        <v>1</v>
      </c>
    </row>
    <row r="268" spans="1:20" x14ac:dyDescent="0.2">
      <c r="A268" s="51" t="s">
        <v>176</v>
      </c>
      <c r="B268" s="52" t="s">
        <v>49</v>
      </c>
      <c r="C268" s="51">
        <v>56998.78</v>
      </c>
      <c r="D268" s="51">
        <v>5.0000000000000001E-4</v>
      </c>
      <c r="E268" s="1">
        <f t="shared" si="33"/>
        <v>32436.890885844674</v>
      </c>
      <c r="F268" s="1">
        <f t="shared" si="38"/>
        <v>32437</v>
      </c>
      <c r="G268" s="1">
        <f t="shared" si="34"/>
        <v>-4.3644199999107514E-2</v>
      </c>
      <c r="K268" s="1">
        <f t="shared" si="40"/>
        <v>-4.3644199999107514E-2</v>
      </c>
      <c r="O268" s="1">
        <f t="shared" ca="1" si="41"/>
        <v>-4.2305292659397239E-2</v>
      </c>
      <c r="P268" s="1">
        <f t="shared" si="35"/>
        <v>-4.6092964655868728E-2</v>
      </c>
      <c r="Q268" s="185">
        <f t="shared" si="36"/>
        <v>41980.28</v>
      </c>
      <c r="S268" s="1">
        <f t="shared" si="37"/>
        <v>5.996448344202866E-6</v>
      </c>
      <c r="T268" s="1">
        <v>1</v>
      </c>
    </row>
    <row r="269" spans="1:20" x14ac:dyDescent="0.2">
      <c r="A269" s="56" t="s">
        <v>177</v>
      </c>
      <c r="B269" s="57"/>
      <c r="C269" s="200">
        <v>57033.979133333269</v>
      </c>
      <c r="D269" s="201"/>
      <c r="E269" s="1">
        <f t="shared" si="33"/>
        <v>32524.891667204025</v>
      </c>
      <c r="F269" s="1">
        <f t="shared" si="38"/>
        <v>32525</v>
      </c>
      <c r="G269" s="1">
        <f t="shared" si="34"/>
        <v>-4.3331666733138263E-2</v>
      </c>
      <c r="K269" s="1">
        <f t="shared" si="40"/>
        <v>-4.3331666733138263E-2</v>
      </c>
      <c r="O269" s="1">
        <f t="shared" ca="1" si="41"/>
        <v>-4.2031960139923261E-2</v>
      </c>
      <c r="P269" s="1">
        <f t="shared" si="35"/>
        <v>-4.5748112830066412E-2</v>
      </c>
      <c r="Q269" s="185">
        <f t="shared" si="36"/>
        <v>42015.479133333269</v>
      </c>
      <c r="S269" s="1">
        <f t="shared" si="37"/>
        <v>5.8392117393592837E-6</v>
      </c>
      <c r="T269" s="1">
        <v>1</v>
      </c>
    </row>
    <row r="270" spans="1:20" x14ac:dyDescent="0.2">
      <c r="A270" s="60" t="s">
        <v>178</v>
      </c>
      <c r="B270" s="61" t="s">
        <v>51</v>
      </c>
      <c r="C270" s="202">
        <v>57063.378559999997</v>
      </c>
      <c r="D270" s="202">
        <v>2.9999999999999997E-4</v>
      </c>
      <c r="E270" s="1">
        <f t="shared" si="33"/>
        <v>32598.392696155315</v>
      </c>
      <c r="F270" s="1">
        <f t="shared" si="38"/>
        <v>32598.5</v>
      </c>
      <c r="G270" s="1">
        <f t="shared" si="34"/>
        <v>-4.2920100000628736E-2</v>
      </c>
      <c r="K270" s="1">
        <f t="shared" si="40"/>
        <v>-4.2920100000628736E-2</v>
      </c>
      <c r="O270" s="1">
        <f t="shared" ca="1" si="41"/>
        <v>-4.1803665365135328E-2</v>
      </c>
      <c r="P270" s="1">
        <f t="shared" si="35"/>
        <v>-4.5458421011435164E-2</v>
      </c>
      <c r="Q270" s="185">
        <f t="shared" si="36"/>
        <v>42044.878559999997</v>
      </c>
      <c r="S270" s="1">
        <f t="shared" si="37"/>
        <v>6.4430735539013679E-6</v>
      </c>
      <c r="T270" s="1">
        <v>1</v>
      </c>
    </row>
    <row r="271" spans="1:20" x14ac:dyDescent="0.2">
      <c r="A271" s="60" t="s">
        <v>178</v>
      </c>
      <c r="B271" s="61" t="s">
        <v>51</v>
      </c>
      <c r="C271" s="202">
        <v>57063.37859</v>
      </c>
      <c r="D271" s="202">
        <v>2.9999999999999997E-4</v>
      </c>
      <c r="E271" s="1">
        <f t="shared" si="33"/>
        <v>32598.392771157836</v>
      </c>
      <c r="F271" s="1">
        <f t="shared" si="38"/>
        <v>32598.5</v>
      </c>
      <c r="G271" s="1">
        <f t="shared" si="34"/>
        <v>-4.2890099997748621E-2</v>
      </c>
      <c r="K271" s="1">
        <f t="shared" si="40"/>
        <v>-4.2890099997748621E-2</v>
      </c>
      <c r="O271" s="1">
        <f t="shared" ca="1" si="41"/>
        <v>-4.1803665365135328E-2</v>
      </c>
      <c r="P271" s="1">
        <f t="shared" si="35"/>
        <v>-4.5458421011435164E-2</v>
      </c>
      <c r="Q271" s="185">
        <f t="shared" si="36"/>
        <v>42044.87859</v>
      </c>
      <c r="S271" s="1">
        <f t="shared" si="37"/>
        <v>6.5962728293438736E-6</v>
      </c>
      <c r="T271" s="1">
        <v>1</v>
      </c>
    </row>
    <row r="272" spans="1:20" x14ac:dyDescent="0.2">
      <c r="A272" s="60" t="s">
        <v>178</v>
      </c>
      <c r="B272" s="61" t="s">
        <v>51</v>
      </c>
      <c r="C272" s="202">
        <v>57063.378599999996</v>
      </c>
      <c r="D272" s="202">
        <v>5.9999999999999995E-4</v>
      </c>
      <c r="E272" s="1">
        <f t="shared" si="33"/>
        <v>32598.392796158663</v>
      </c>
      <c r="F272" s="1">
        <f t="shared" si="38"/>
        <v>32598.5</v>
      </c>
      <c r="G272" s="1">
        <f t="shared" si="34"/>
        <v>-4.2880100001639221E-2</v>
      </c>
      <c r="K272" s="1">
        <f t="shared" si="40"/>
        <v>-4.2880100001639221E-2</v>
      </c>
      <c r="O272" s="1">
        <f t="shared" ca="1" si="41"/>
        <v>-4.1803665365135328E-2</v>
      </c>
      <c r="P272" s="1">
        <f t="shared" si="35"/>
        <v>-4.5458421011435164E-2</v>
      </c>
      <c r="Q272" s="185">
        <f t="shared" si="36"/>
        <v>42044.878599999996</v>
      </c>
      <c r="S272" s="1">
        <f t="shared" si="37"/>
        <v>6.6477392295551731E-6</v>
      </c>
      <c r="T272" s="1">
        <v>1</v>
      </c>
    </row>
    <row r="273" spans="1:20" x14ac:dyDescent="0.2">
      <c r="A273" s="63" t="s">
        <v>179</v>
      </c>
      <c r="B273" s="64" t="s">
        <v>51</v>
      </c>
      <c r="C273" s="203">
        <v>57310.1731</v>
      </c>
      <c r="D273" s="203" t="s">
        <v>175</v>
      </c>
      <c r="E273" s="1">
        <f t="shared" si="33"/>
        <v>33215.399715890482</v>
      </c>
      <c r="F273" s="1">
        <f t="shared" si="38"/>
        <v>33215.5</v>
      </c>
      <c r="G273" s="1">
        <f t="shared" si="34"/>
        <v>-4.0112299997417722E-2</v>
      </c>
      <c r="K273" s="1">
        <f t="shared" si="40"/>
        <v>-4.0112299997417722E-2</v>
      </c>
      <c r="O273" s="1">
        <f t="shared" ca="1" si="41"/>
        <v>-3.9887231677459792E-2</v>
      </c>
      <c r="P273" s="1">
        <f t="shared" si="35"/>
        <v>-4.2971403334184435E-2</v>
      </c>
      <c r="Q273" s="185">
        <f t="shared" si="36"/>
        <v>42291.6731</v>
      </c>
      <c r="S273" s="1">
        <f t="shared" si="37"/>
        <v>8.1744718903105542E-6</v>
      </c>
      <c r="T273" s="1">
        <v>1</v>
      </c>
    </row>
    <row r="274" spans="1:20" x14ac:dyDescent="0.2">
      <c r="A274" s="51" t="s">
        <v>172</v>
      </c>
      <c r="B274" s="52" t="s">
        <v>51</v>
      </c>
      <c r="C274" s="51">
        <v>57314.970699999998</v>
      </c>
      <c r="D274" s="51">
        <v>2.9999999999999997E-4</v>
      </c>
      <c r="E274" s="1">
        <f t="shared" si="33"/>
        <v>33227.394117702941</v>
      </c>
      <c r="F274" s="1">
        <f t="shared" si="38"/>
        <v>33227.5</v>
      </c>
      <c r="G274" s="1">
        <f t="shared" si="34"/>
        <v>-4.2351500000222586E-2</v>
      </c>
      <c r="K274" s="1">
        <f t="shared" si="40"/>
        <v>-4.2351500000222586E-2</v>
      </c>
      <c r="O274" s="1">
        <f t="shared" ca="1" si="41"/>
        <v>-3.9849959061167894E-2</v>
      </c>
      <c r="P274" s="1">
        <f t="shared" si="35"/>
        <v>-4.2922128116638918E-2</v>
      </c>
      <c r="Q274" s="185">
        <f t="shared" si="36"/>
        <v>42296.470699999998</v>
      </c>
      <c r="S274" s="1">
        <f t="shared" si="37"/>
        <v>3.2561644724485044E-7</v>
      </c>
      <c r="T274" s="1">
        <v>1</v>
      </c>
    </row>
    <row r="275" spans="1:20" x14ac:dyDescent="0.2">
      <c r="A275" s="51" t="s">
        <v>180</v>
      </c>
      <c r="B275" s="52" t="s">
        <v>49</v>
      </c>
      <c r="C275" s="51">
        <v>57344.773999999998</v>
      </c>
      <c r="D275" s="51">
        <v>1E-4</v>
      </c>
      <c r="E275" s="1">
        <f t="shared" si="33"/>
        <v>33301.904863812932</v>
      </c>
      <c r="F275" s="1">
        <f t="shared" si="38"/>
        <v>33302</v>
      </c>
      <c r="G275" s="1">
        <f t="shared" si="34"/>
        <v>-3.805320000537904E-2</v>
      </c>
      <c r="K275" s="1">
        <f t="shared" si="40"/>
        <v>-3.805320000537904E-2</v>
      </c>
      <c r="O275" s="1">
        <f t="shared" ca="1" si="41"/>
        <v>-3.9618558235022305E-2</v>
      </c>
      <c r="P275" s="1">
        <f t="shared" si="35"/>
        <v>-4.2615500625493227E-2</v>
      </c>
      <c r="Q275" s="185">
        <f t="shared" si="36"/>
        <v>42326.273999999998</v>
      </c>
      <c r="S275" s="1">
        <f t="shared" si="37"/>
        <v>2.08145869482943E-5</v>
      </c>
      <c r="T275" s="1">
        <v>1</v>
      </c>
    </row>
    <row r="276" spans="1:20" x14ac:dyDescent="0.2">
      <c r="A276" s="51" t="s">
        <v>181</v>
      </c>
      <c r="B276" s="52" t="s">
        <v>51</v>
      </c>
      <c r="C276" s="51">
        <v>57684.969599999997</v>
      </c>
      <c r="D276" s="51">
        <v>2.0000000000000001E-4</v>
      </c>
      <c r="E276" s="1">
        <f t="shared" si="33"/>
        <v>34152.422356148927</v>
      </c>
      <c r="F276" s="1">
        <f t="shared" si="38"/>
        <v>34152.5</v>
      </c>
      <c r="G276" s="1">
        <f t="shared" si="34"/>
        <v>-3.1056500003614929E-2</v>
      </c>
      <c r="K276" s="1">
        <f t="shared" ref="K276:K306" si="42">G276</f>
        <v>-3.1056500003614929E-2</v>
      </c>
      <c r="O276" s="1">
        <f t="shared" ca="1" si="41"/>
        <v>-3.6976861555333418E-2</v>
      </c>
      <c r="P276" s="1">
        <f t="shared" si="35"/>
        <v>-3.9038589093390065E-2</v>
      </c>
      <c r="Q276" s="185">
        <f t="shared" si="36"/>
        <v>42666.469599999997</v>
      </c>
      <c r="S276" s="1">
        <f t="shared" si="37"/>
        <v>6.3713746237107269E-5</v>
      </c>
      <c r="T276" s="1">
        <v>1</v>
      </c>
    </row>
    <row r="277" spans="1:20" x14ac:dyDescent="0.2">
      <c r="A277" s="51" t="s">
        <v>181</v>
      </c>
      <c r="B277" s="52" t="s">
        <v>49</v>
      </c>
      <c r="C277" s="51">
        <v>57754.763700000003</v>
      </c>
      <c r="D277" s="51">
        <v>2.9999999999999997E-4</v>
      </c>
      <c r="E277" s="1">
        <f t="shared" ref="E277:E306" si="43">+(C277-C$7)/C$8</f>
        <v>34326.913451600638</v>
      </c>
      <c r="F277" s="1">
        <f t="shared" si="38"/>
        <v>34327</v>
      </c>
      <c r="G277" s="1">
        <f t="shared" ref="G277:G340" si="44">+C277-(C$7+F277*C$8)</f>
        <v>-3.4618199999385979E-2</v>
      </c>
      <c r="K277" s="1">
        <f t="shared" si="42"/>
        <v>-3.4618199999385979E-2</v>
      </c>
      <c r="O277" s="1">
        <f t="shared" ca="1" si="41"/>
        <v>-3.6434855593421939E-2</v>
      </c>
      <c r="P277" s="1">
        <f t="shared" ref="P277:P306" si="45">+I$2+I$3*F277+I$4*F277^2+I$5*SIN(RADIANS(I$6*F277+I$7))</f>
        <v>-3.8290106772721766E-2</v>
      </c>
      <c r="Q277" s="185">
        <f t="shared" ref="Q277:Q306" si="46">+C277-15018.5</f>
        <v>42736.263700000003</v>
      </c>
      <c r="S277" s="1">
        <f t="shared" ref="S277:S306" si="47">+(P277-G277)^2</f>
        <v>1.3482899352069229E-5</v>
      </c>
      <c r="T277" s="1">
        <v>1</v>
      </c>
    </row>
    <row r="278" spans="1:20" x14ac:dyDescent="0.2">
      <c r="A278" s="65" t="s">
        <v>182</v>
      </c>
      <c r="B278" s="66" t="s">
        <v>51</v>
      </c>
      <c r="C278" s="204">
        <v>57766.961799999997</v>
      </c>
      <c r="D278" s="51" t="s">
        <v>56</v>
      </c>
      <c r="E278" s="1">
        <f t="shared" si="43"/>
        <v>34357.409723225726</v>
      </c>
      <c r="F278" s="1">
        <f t="shared" si="38"/>
        <v>34357.5</v>
      </c>
      <c r="G278" s="1">
        <f t="shared" si="44"/>
        <v>-3.6109500004386064E-2</v>
      </c>
      <c r="K278" s="1">
        <f t="shared" si="42"/>
        <v>-3.6109500004386064E-2</v>
      </c>
      <c r="O278" s="1">
        <f t="shared" ca="1" si="41"/>
        <v>-3.6340121027013353E-2</v>
      </c>
      <c r="P278" s="1">
        <f t="shared" si="45"/>
        <v>-3.8158867012929948E-2</v>
      </c>
      <c r="Q278" s="185">
        <f t="shared" si="46"/>
        <v>42748.461799999997</v>
      </c>
      <c r="S278" s="1">
        <f t="shared" si="47"/>
        <v>4.1999051357081084E-6</v>
      </c>
      <c r="T278" s="1">
        <v>1</v>
      </c>
    </row>
    <row r="279" spans="1:20" x14ac:dyDescent="0.2">
      <c r="A279" s="65" t="s">
        <v>182</v>
      </c>
      <c r="B279" s="66" t="s">
        <v>51</v>
      </c>
      <c r="C279" s="204">
        <v>57766.962099999997</v>
      </c>
      <c r="D279" s="51" t="s">
        <v>175</v>
      </c>
      <c r="E279" s="1">
        <f t="shared" si="43"/>
        <v>34357.410473250849</v>
      </c>
      <c r="F279" s="1">
        <f t="shared" si="38"/>
        <v>34357.5</v>
      </c>
      <c r="G279" s="1">
        <f t="shared" si="44"/>
        <v>-3.5809500004688744E-2</v>
      </c>
      <c r="K279" s="1">
        <f t="shared" si="42"/>
        <v>-3.5809500004688744E-2</v>
      </c>
      <c r="O279" s="1">
        <f t="shared" ca="1" si="41"/>
        <v>-3.6340121027013353E-2</v>
      </c>
      <c r="P279" s="1">
        <f t="shared" si="45"/>
        <v>-3.8158867012929948E-2</v>
      </c>
      <c r="Q279" s="185">
        <f t="shared" si="46"/>
        <v>42748.462099999997</v>
      </c>
      <c r="S279" s="1">
        <f t="shared" si="47"/>
        <v>5.5195253394122272E-6</v>
      </c>
      <c r="T279" s="1">
        <v>1</v>
      </c>
    </row>
    <row r="280" spans="1:20" x14ac:dyDescent="0.2">
      <c r="A280" s="65" t="s">
        <v>182</v>
      </c>
      <c r="B280" s="66" t="s">
        <v>51</v>
      </c>
      <c r="C280" s="204">
        <v>57766.963000000003</v>
      </c>
      <c r="D280" s="51" t="s">
        <v>174</v>
      </c>
      <c r="E280" s="1">
        <f t="shared" si="43"/>
        <v>34357.412723326241</v>
      </c>
      <c r="F280" s="1">
        <f t="shared" si="38"/>
        <v>34357.5</v>
      </c>
      <c r="G280" s="1">
        <f t="shared" si="44"/>
        <v>-3.4909499998320825E-2</v>
      </c>
      <c r="K280" s="1">
        <f t="shared" si="42"/>
        <v>-3.4909499998320825E-2</v>
      </c>
      <c r="O280" s="1">
        <f t="shared" ca="1" si="41"/>
        <v>-3.6340121027013353E-2</v>
      </c>
      <c r="P280" s="1">
        <f t="shared" si="45"/>
        <v>-3.8158867012929948E-2</v>
      </c>
      <c r="Q280" s="185">
        <f t="shared" si="46"/>
        <v>42748.463000000003</v>
      </c>
      <c r="S280" s="1">
        <f t="shared" si="47"/>
        <v>1.0558385995629802E-5</v>
      </c>
      <c r="T280" s="1">
        <v>1</v>
      </c>
    </row>
    <row r="281" spans="1:20" x14ac:dyDescent="0.2">
      <c r="A281" s="51" t="s">
        <v>181</v>
      </c>
      <c r="B281" s="52" t="s">
        <v>49</v>
      </c>
      <c r="C281" s="51">
        <v>57769.5628</v>
      </c>
      <c r="D281" s="51">
        <v>1.5E-3</v>
      </c>
      <c r="E281" s="1">
        <f t="shared" si="43"/>
        <v>34363.912441066779</v>
      </c>
      <c r="F281" s="1">
        <f t="shared" si="38"/>
        <v>34364</v>
      </c>
      <c r="G281" s="1">
        <f t="shared" si="44"/>
        <v>-3.5022399999434128E-2</v>
      </c>
      <c r="K281" s="1">
        <f t="shared" si="42"/>
        <v>-3.5022399999434128E-2</v>
      </c>
      <c r="O281" s="1">
        <f t="shared" ca="1" si="41"/>
        <v>-3.6319931693188562E-2</v>
      </c>
      <c r="P281" s="1">
        <f t="shared" si="45"/>
        <v>-3.8130882603553073E-2</v>
      </c>
      <c r="Q281" s="185">
        <f t="shared" si="46"/>
        <v>42751.0628</v>
      </c>
      <c r="S281" s="1">
        <f t="shared" si="47"/>
        <v>9.6626641001100987E-6</v>
      </c>
      <c r="T281" s="1">
        <v>1</v>
      </c>
    </row>
    <row r="282" spans="1:20" x14ac:dyDescent="0.2">
      <c r="A282" s="69" t="s">
        <v>183</v>
      </c>
      <c r="B282" s="70" t="s">
        <v>51</v>
      </c>
      <c r="C282" s="69">
        <v>57802.561099999999</v>
      </c>
      <c r="D282" s="69">
        <v>1E-4</v>
      </c>
      <c r="E282" s="1">
        <f t="shared" si="43"/>
        <v>34446.410954766987</v>
      </c>
      <c r="F282" s="1">
        <f t="shared" si="38"/>
        <v>34446.5</v>
      </c>
      <c r="G282" s="1">
        <f t="shared" si="44"/>
        <v>-3.5616900000604801E-2</v>
      </c>
      <c r="K282" s="1">
        <f t="shared" si="42"/>
        <v>-3.5616900000604801E-2</v>
      </c>
      <c r="O282" s="1">
        <f t="shared" ca="1" si="41"/>
        <v>-3.6063682456181703E-2</v>
      </c>
      <c r="P282" s="1">
        <f t="shared" si="45"/>
        <v>-3.7775241948897309E-2</v>
      </c>
      <c r="Q282" s="185">
        <f t="shared" si="46"/>
        <v>42784.061099999999</v>
      </c>
      <c r="S282" s="1">
        <f t="shared" si="47"/>
        <v>4.6584399657591001E-6</v>
      </c>
      <c r="T282" s="1">
        <v>1</v>
      </c>
    </row>
    <row r="283" spans="1:20" x14ac:dyDescent="0.2">
      <c r="A283" s="69" t="s">
        <v>183</v>
      </c>
      <c r="B283" s="70" t="s">
        <v>49</v>
      </c>
      <c r="C283" s="69">
        <v>57811.5599</v>
      </c>
      <c r="D283" s="69">
        <v>1E-4</v>
      </c>
      <c r="E283" s="1">
        <f t="shared" si="43"/>
        <v>34468.908708441733</v>
      </c>
      <c r="F283" s="1">
        <f t="shared" si="38"/>
        <v>34469</v>
      </c>
      <c r="G283" s="1">
        <f t="shared" si="44"/>
        <v>-3.6515399995550979E-2</v>
      </c>
      <c r="K283" s="1">
        <f t="shared" si="42"/>
        <v>-3.6515399995550979E-2</v>
      </c>
      <c r="O283" s="1">
        <f t="shared" ca="1" si="41"/>
        <v>-3.5993796300634387E-2</v>
      </c>
      <c r="P283" s="1">
        <f t="shared" si="45"/>
        <v>-3.7678106772223198E-2</v>
      </c>
      <c r="Q283" s="185">
        <f t="shared" si="46"/>
        <v>42793.0599</v>
      </c>
      <c r="S283" s="1">
        <f t="shared" si="47"/>
        <v>1.3518870485195016E-6</v>
      </c>
      <c r="T283" s="1">
        <v>1</v>
      </c>
    </row>
    <row r="284" spans="1:20" x14ac:dyDescent="0.2">
      <c r="A284" s="69" t="s">
        <v>184</v>
      </c>
      <c r="B284" s="72" t="s">
        <v>51</v>
      </c>
      <c r="C284" s="69">
        <v>58083.754800000002</v>
      </c>
      <c r="D284" s="69">
        <v>2.0000000000000001E-4</v>
      </c>
      <c r="E284" s="1">
        <f t="shared" si="43"/>
        <v>35149.418755528321</v>
      </c>
      <c r="F284" s="1">
        <f t="shared" si="38"/>
        <v>35149.5</v>
      </c>
      <c r="G284" s="1">
        <f t="shared" si="44"/>
        <v>-3.2496699997864198E-2</v>
      </c>
      <c r="K284" s="1">
        <f t="shared" si="42"/>
        <v>-3.2496699997864198E-2</v>
      </c>
      <c r="O284" s="1">
        <f t="shared" ca="1" si="41"/>
        <v>-3.3880128351747515E-2</v>
      </c>
      <c r="P284" s="1">
        <f t="shared" si="45"/>
        <v>-3.4716904569225014E-2</v>
      </c>
      <c r="Q284" s="185">
        <f t="shared" si="46"/>
        <v>43065.254800000002</v>
      </c>
      <c r="S284" s="1">
        <f t="shared" si="47"/>
        <v>4.929308338691466E-6</v>
      </c>
      <c r="T284" s="1">
        <v>1</v>
      </c>
    </row>
    <row r="285" spans="1:20" x14ac:dyDescent="0.2">
      <c r="A285" s="75" t="s">
        <v>909</v>
      </c>
      <c r="B285" s="43" t="s">
        <v>49</v>
      </c>
      <c r="C285" s="198">
        <v>58098.755067999999</v>
      </c>
      <c r="D285" s="198">
        <v>1.11E-4</v>
      </c>
      <c r="E285" s="1">
        <f t="shared" si="43"/>
        <v>35186.920681842843</v>
      </c>
      <c r="F285" s="1">
        <f t="shared" si="38"/>
        <v>35187</v>
      </c>
      <c r="G285" s="1">
        <f t="shared" si="44"/>
        <v>-3.1726200002594851E-2</v>
      </c>
      <c r="K285" s="1">
        <f t="shared" si="42"/>
        <v>-3.1726200002594851E-2</v>
      </c>
      <c r="O285" s="1">
        <f t="shared" ca="1" si="41"/>
        <v>-3.3763651425835303E-2</v>
      </c>
      <c r="P285" s="1">
        <f t="shared" si="45"/>
        <v>-3.4552693092873774E-2</v>
      </c>
      <c r="Q285" s="185">
        <f t="shared" si="46"/>
        <v>43080.255067999999</v>
      </c>
      <c r="S285" s="1">
        <f t="shared" si="47"/>
        <v>7.9890631893944934E-6</v>
      </c>
      <c r="T285" s="1">
        <v>1</v>
      </c>
    </row>
    <row r="286" spans="1:20" x14ac:dyDescent="0.2">
      <c r="A286" s="54" t="s">
        <v>185</v>
      </c>
      <c r="B286" s="55" t="s">
        <v>49</v>
      </c>
      <c r="C286" s="199">
        <v>58154.754999999997</v>
      </c>
      <c r="D286" s="199">
        <v>1E-4</v>
      </c>
      <c r="E286" s="1">
        <f t="shared" si="43"/>
        <v>35326.925201994265</v>
      </c>
      <c r="F286" s="1">
        <f t="shared" si="38"/>
        <v>35327</v>
      </c>
      <c r="G286" s="1">
        <f t="shared" si="44"/>
        <v>-2.9918200001702644E-2</v>
      </c>
      <c r="K286" s="1">
        <f t="shared" si="42"/>
        <v>-2.9918200001702644E-2</v>
      </c>
      <c r="O286" s="1">
        <f t="shared" ca="1" si="41"/>
        <v>-3.3328804235763065E-2</v>
      </c>
      <c r="P286" s="1">
        <f t="shared" si="45"/>
        <v>-3.3938993841140769E-2</v>
      </c>
      <c r="Q286" s="185">
        <f t="shared" si="46"/>
        <v>43136.254999999997</v>
      </c>
      <c r="S286" s="1">
        <f t="shared" si="47"/>
        <v>1.6166783099263577E-5</v>
      </c>
      <c r="T286" s="1">
        <v>1</v>
      </c>
    </row>
    <row r="287" spans="1:20" x14ac:dyDescent="0.2">
      <c r="A287" s="75" t="s">
        <v>187</v>
      </c>
      <c r="B287" s="43" t="s">
        <v>51</v>
      </c>
      <c r="C287" s="198">
        <v>58173.3537</v>
      </c>
      <c r="D287" s="198">
        <v>1E-4</v>
      </c>
      <c r="E287" s="1">
        <f t="shared" si="43"/>
        <v>35373.423509687578</v>
      </c>
      <c r="F287" s="1">
        <f t="shared" ref="F287:F350" si="48">ROUND(2*E287,0)/2</f>
        <v>35373.5</v>
      </c>
      <c r="G287" s="1">
        <f t="shared" si="44"/>
        <v>-3.0595099997299258E-2</v>
      </c>
      <c r="K287" s="1">
        <f t="shared" si="42"/>
        <v>-3.0595099997299258E-2</v>
      </c>
      <c r="O287" s="1">
        <f t="shared" ca="1" si="41"/>
        <v>-3.3184372847631927E-2</v>
      </c>
      <c r="P287" s="1">
        <f t="shared" si="45"/>
        <v>-3.3734961597455822E-2</v>
      </c>
      <c r="Q287" s="185">
        <f t="shared" si="46"/>
        <v>43154.8537</v>
      </c>
      <c r="S287" s="1">
        <f t="shared" si="47"/>
        <v>9.8587308681377385E-6</v>
      </c>
      <c r="T287" s="1">
        <v>1</v>
      </c>
    </row>
    <row r="288" spans="1:20" x14ac:dyDescent="0.2">
      <c r="A288" s="73" t="s">
        <v>186</v>
      </c>
      <c r="B288" s="74" t="s">
        <v>49</v>
      </c>
      <c r="C288" s="199">
        <v>58413.546999999999</v>
      </c>
      <c r="D288" s="199">
        <v>2E-3</v>
      </c>
      <c r="E288" s="1">
        <f t="shared" si="43"/>
        <v>35973.926876550366</v>
      </c>
      <c r="F288" s="1">
        <f t="shared" si="48"/>
        <v>35974</v>
      </c>
      <c r="G288" s="1">
        <f t="shared" si="44"/>
        <v>-2.9248400001961272E-2</v>
      </c>
      <c r="K288" s="1">
        <f t="shared" si="42"/>
        <v>-2.9248400001961272E-2</v>
      </c>
      <c r="O288" s="1">
        <f t="shared" ca="1" si="41"/>
        <v>-3.1319189007357764E-2</v>
      </c>
      <c r="P288" s="1">
        <f t="shared" si="45"/>
        <v>-3.1095693637656584E-2</v>
      </c>
      <c r="Q288" s="185">
        <f t="shared" si="46"/>
        <v>43395.046999999999</v>
      </c>
      <c r="S288" s="1">
        <f t="shared" si="47"/>
        <v>3.4124937764804047E-6</v>
      </c>
      <c r="T288" s="1">
        <v>1</v>
      </c>
    </row>
    <row r="289" spans="1:20" x14ac:dyDescent="0.2">
      <c r="A289" s="54" t="s">
        <v>185</v>
      </c>
      <c r="B289" s="55" t="s">
        <v>51</v>
      </c>
      <c r="C289" s="199">
        <v>58489.745799999997</v>
      </c>
      <c r="D289" s="199">
        <v>1E-4</v>
      </c>
      <c r="E289" s="1">
        <f t="shared" si="43"/>
        <v>36164.430258413653</v>
      </c>
      <c r="F289" s="1">
        <f t="shared" si="48"/>
        <v>36164.5</v>
      </c>
      <c r="G289" s="1">
        <f t="shared" si="44"/>
        <v>-2.7895700004592072E-2</v>
      </c>
      <c r="K289" s="1">
        <f t="shared" si="42"/>
        <v>-2.7895700004592072E-2</v>
      </c>
      <c r="O289" s="1">
        <f t="shared" ca="1" si="41"/>
        <v>-3.0727486223723746E-2</v>
      </c>
      <c r="P289" s="1">
        <f t="shared" si="45"/>
        <v>-3.0258527376224375E-2</v>
      </c>
      <c r="Q289" s="185">
        <f t="shared" si="46"/>
        <v>43471.245799999997</v>
      </c>
      <c r="S289" s="1">
        <f t="shared" si="47"/>
        <v>5.5829531881348161E-6</v>
      </c>
      <c r="T289" s="1">
        <v>1</v>
      </c>
    </row>
    <row r="290" spans="1:20" x14ac:dyDescent="0.2">
      <c r="A290" s="54" t="s">
        <v>185</v>
      </c>
      <c r="B290" s="55" t="s">
        <v>51</v>
      </c>
      <c r="C290" s="199">
        <v>58509.345699999998</v>
      </c>
      <c r="D290" s="199">
        <v>2.0000000000000001E-4</v>
      </c>
      <c r="E290" s="1">
        <f t="shared" si="43"/>
        <v>36213.431649960272</v>
      </c>
      <c r="F290" s="1">
        <f t="shared" si="48"/>
        <v>36213.5</v>
      </c>
      <c r="G290" s="1">
        <f t="shared" si="44"/>
        <v>-2.7339100000972394E-2</v>
      </c>
      <c r="K290" s="1">
        <f t="shared" si="42"/>
        <v>-2.7339100000972394E-2</v>
      </c>
      <c r="O290" s="1">
        <f t="shared" ca="1" si="41"/>
        <v>-3.0575289707198458E-2</v>
      </c>
      <c r="P290" s="1">
        <f t="shared" si="45"/>
        <v>-3.0043342163400277E-2</v>
      </c>
      <c r="Q290" s="185">
        <f t="shared" si="46"/>
        <v>43490.845699999998</v>
      </c>
      <c r="S290" s="1">
        <f t="shared" si="47"/>
        <v>7.3129256730526314E-6</v>
      </c>
      <c r="T290" s="1">
        <v>1</v>
      </c>
    </row>
    <row r="291" spans="1:20" x14ac:dyDescent="0.2">
      <c r="A291" s="54" t="s">
        <v>185</v>
      </c>
      <c r="B291" s="55" t="s">
        <v>49</v>
      </c>
      <c r="C291" s="199">
        <v>58510.346400000002</v>
      </c>
      <c r="D291" s="199">
        <v>1E-4</v>
      </c>
      <c r="E291" s="1">
        <f t="shared" si="43"/>
        <v>36215.933483771711</v>
      </c>
      <c r="F291" s="1">
        <f t="shared" si="48"/>
        <v>36216</v>
      </c>
      <c r="G291" s="1">
        <f t="shared" si="44"/>
        <v>-2.6605599996400997E-2</v>
      </c>
      <c r="K291" s="1">
        <f t="shared" si="42"/>
        <v>-2.6605599996400997E-2</v>
      </c>
      <c r="O291" s="1">
        <f t="shared" ca="1" si="41"/>
        <v>-3.0567524578804309E-2</v>
      </c>
      <c r="P291" s="1">
        <f t="shared" si="45"/>
        <v>-3.0032365402495535E-2</v>
      </c>
      <c r="Q291" s="185">
        <f t="shared" si="46"/>
        <v>43491.846400000002</v>
      </c>
      <c r="S291" s="1">
        <f t="shared" si="47"/>
        <v>1.1742721148406265E-5</v>
      </c>
      <c r="T291" s="1">
        <v>1</v>
      </c>
    </row>
    <row r="292" spans="1:20" x14ac:dyDescent="0.2">
      <c r="A292" s="76" t="s">
        <v>188</v>
      </c>
      <c r="B292" s="55" t="s">
        <v>49</v>
      </c>
      <c r="C292" s="199">
        <v>58854.737500000003</v>
      </c>
      <c r="D292" s="199">
        <v>2.0000000000000001E-4</v>
      </c>
      <c r="E292" s="1">
        <f t="shared" si="43"/>
        <v>37076.940077492603</v>
      </c>
      <c r="F292" s="1">
        <f t="shared" si="48"/>
        <v>37077</v>
      </c>
      <c r="G292" s="1">
        <f t="shared" si="44"/>
        <v>-2.3968199995579198E-2</v>
      </c>
      <c r="K292" s="1">
        <f t="shared" si="42"/>
        <v>-2.3968199995579198E-2</v>
      </c>
      <c r="O292" s="1">
        <f t="shared" ref="O292:O306" ca="1" si="49">+C$11+C$12*F292</f>
        <v>-2.7893214359860002E-2</v>
      </c>
      <c r="P292" s="1">
        <f t="shared" si="45"/>
        <v>-2.6273524437505507E-2</v>
      </c>
      <c r="Q292" s="185">
        <f t="shared" si="46"/>
        <v>43836.237500000003</v>
      </c>
      <c r="S292" s="1">
        <f t="shared" si="47"/>
        <v>5.3145207825428481E-6</v>
      </c>
      <c r="T292" s="1">
        <v>1</v>
      </c>
    </row>
    <row r="293" spans="1:20" x14ac:dyDescent="0.2">
      <c r="A293" s="76" t="s">
        <v>189</v>
      </c>
      <c r="B293" s="55" t="s">
        <v>49</v>
      </c>
      <c r="C293" s="199">
        <v>58900.3361</v>
      </c>
      <c r="D293" s="199">
        <v>2.0000000000000001E-4</v>
      </c>
      <c r="E293" s="1">
        <f t="shared" si="43"/>
        <v>37190.940396503283</v>
      </c>
      <c r="F293" s="1">
        <f t="shared" si="48"/>
        <v>37191</v>
      </c>
      <c r="G293" s="1">
        <f t="shared" si="44"/>
        <v>-2.3840599998948164E-2</v>
      </c>
      <c r="K293" s="1">
        <f t="shared" si="42"/>
        <v>-2.3840599998948164E-2</v>
      </c>
      <c r="O293" s="1">
        <f t="shared" ca="1" si="49"/>
        <v>-2.7539124505086901E-2</v>
      </c>
      <c r="P293" s="1">
        <f t="shared" si="45"/>
        <v>-2.5780578194439806E-2</v>
      </c>
      <c r="Q293" s="185">
        <f t="shared" si="46"/>
        <v>43881.8361</v>
      </c>
      <c r="S293" s="1">
        <f t="shared" si="47"/>
        <v>3.7635153989830082E-6</v>
      </c>
      <c r="T293" s="1">
        <v>1</v>
      </c>
    </row>
    <row r="294" spans="1:20" x14ac:dyDescent="0.2">
      <c r="A294" s="76" t="s">
        <v>189</v>
      </c>
      <c r="B294" s="55" t="s">
        <v>49</v>
      </c>
      <c r="C294" s="199">
        <v>58902.338000000003</v>
      </c>
      <c r="D294" s="199">
        <v>1E-4</v>
      </c>
      <c r="E294" s="1">
        <f t="shared" si="43"/>
        <v>37195.945314168035</v>
      </c>
      <c r="F294" s="1">
        <f t="shared" si="48"/>
        <v>37196</v>
      </c>
      <c r="G294" s="1">
        <f t="shared" si="44"/>
        <v>-2.1873599995160475E-2</v>
      </c>
      <c r="K294" s="1">
        <f t="shared" si="42"/>
        <v>-2.1873599995160475E-2</v>
      </c>
      <c r="O294" s="1">
        <f t="shared" ca="1" si="49"/>
        <v>-2.7523594248298602E-2</v>
      </c>
      <c r="P294" s="1">
        <f t="shared" si="45"/>
        <v>-2.5758991179566426E-2</v>
      </c>
      <c r="Q294" s="185">
        <f t="shared" si="46"/>
        <v>43883.838000000003</v>
      </c>
      <c r="S294" s="1">
        <f t="shared" si="47"/>
        <v>1.5096264655859478E-5</v>
      </c>
      <c r="T294" s="1">
        <v>1</v>
      </c>
    </row>
    <row r="295" spans="1:20" x14ac:dyDescent="0.2">
      <c r="A295" s="191" t="s">
        <v>920</v>
      </c>
      <c r="B295" s="205" t="s">
        <v>51</v>
      </c>
      <c r="C295" s="206">
        <v>59167.7287</v>
      </c>
      <c r="D295" s="206">
        <v>4.0000000000000002E-4</v>
      </c>
      <c r="E295" s="1">
        <f t="shared" si="43"/>
        <v>37859.444291383763</v>
      </c>
      <c r="F295" s="1">
        <f t="shared" si="48"/>
        <v>37859.5</v>
      </c>
      <c r="G295" s="1">
        <f t="shared" si="44"/>
        <v>-2.2282700003415812E-2</v>
      </c>
      <c r="K295" s="1">
        <f t="shared" si="42"/>
        <v>-2.2282700003415812E-2</v>
      </c>
      <c r="O295" s="1">
        <f t="shared" ca="1" si="49"/>
        <v>-2.5462729172491927E-2</v>
      </c>
      <c r="P295" s="1">
        <f t="shared" si="45"/>
        <v>-2.2924017868663091E-2</v>
      </c>
      <c r="Q295" s="185">
        <f t="shared" si="46"/>
        <v>44149.2287</v>
      </c>
      <c r="S295" s="1">
        <f t="shared" si="47"/>
        <v>4.1128860428532706E-7</v>
      </c>
      <c r="T295" s="1">
        <v>1</v>
      </c>
    </row>
    <row r="296" spans="1:20" x14ac:dyDescent="0.2">
      <c r="A296" s="75" t="s">
        <v>907</v>
      </c>
      <c r="B296" s="43" t="s">
        <v>49</v>
      </c>
      <c r="C296" s="198">
        <v>59186.728900000002</v>
      </c>
      <c r="D296" s="198">
        <v>2.0000000000000001E-4</v>
      </c>
      <c r="E296" s="1">
        <f t="shared" si="43"/>
        <v>37906.946382703827</v>
      </c>
      <c r="F296" s="1">
        <f t="shared" si="48"/>
        <v>37907</v>
      </c>
      <c r="G296" s="1">
        <f t="shared" si="44"/>
        <v>-2.144620000035502E-2</v>
      </c>
      <c r="K296" s="1">
        <f t="shared" si="42"/>
        <v>-2.144620000035502E-2</v>
      </c>
      <c r="O296" s="1">
        <f t="shared" ca="1" si="49"/>
        <v>-2.5315191733003131E-2</v>
      </c>
      <c r="P296" s="1">
        <f t="shared" si="45"/>
        <v>-2.2723640973598282E-2</v>
      </c>
      <c r="Q296" s="185">
        <f t="shared" si="46"/>
        <v>44168.228900000002</v>
      </c>
      <c r="S296" s="1">
        <f t="shared" si="47"/>
        <v>1.6318554401206911E-6</v>
      </c>
      <c r="T296" s="1">
        <v>1</v>
      </c>
    </row>
    <row r="297" spans="1:20" x14ac:dyDescent="0.2">
      <c r="A297" s="75" t="s">
        <v>908</v>
      </c>
      <c r="B297" s="43" t="s">
        <v>49</v>
      </c>
      <c r="C297" s="198">
        <v>59268.324800000002</v>
      </c>
      <c r="D297" s="198">
        <v>2.0000000000000001E-4</v>
      </c>
      <c r="E297" s="1">
        <f t="shared" si="43"/>
        <v>38110.942966589384</v>
      </c>
      <c r="F297" s="1">
        <f t="shared" si="48"/>
        <v>38111</v>
      </c>
      <c r="G297" s="1">
        <f t="shared" si="44"/>
        <v>-2.2812600000179373E-2</v>
      </c>
      <c r="K297" s="1">
        <f t="shared" si="42"/>
        <v>-2.2812600000179373E-2</v>
      </c>
      <c r="O297" s="1">
        <f t="shared" ca="1" si="49"/>
        <v>-2.4681557256040723E-2</v>
      </c>
      <c r="P297" s="1">
        <f t="shared" si="45"/>
        <v>-2.1867611412627514E-2</v>
      </c>
      <c r="Q297" s="185">
        <f t="shared" si="46"/>
        <v>44249.824800000002</v>
      </c>
      <c r="S297" s="1">
        <f t="shared" si="47"/>
        <v>8.9300343060325678E-7</v>
      </c>
      <c r="T297" s="1">
        <v>1</v>
      </c>
    </row>
    <row r="298" spans="1:20" x14ac:dyDescent="0.2">
      <c r="A298" s="188" t="s">
        <v>914</v>
      </c>
      <c r="B298" s="187" t="s">
        <v>49</v>
      </c>
      <c r="C298" s="195">
        <v>59533.11540000001</v>
      </c>
      <c r="D298" s="186" t="s">
        <v>174</v>
      </c>
      <c r="E298" s="1">
        <f t="shared" si="43"/>
        <v>38772.941643545084</v>
      </c>
      <c r="F298" s="1">
        <f t="shared" si="48"/>
        <v>38773</v>
      </c>
      <c r="G298" s="1">
        <f t="shared" si="44"/>
        <v>-2.3341799991612788E-2</v>
      </c>
      <c r="K298" s="1">
        <f t="shared" si="42"/>
        <v>-2.3341799991612788E-2</v>
      </c>
      <c r="O298" s="1">
        <f t="shared" ca="1" si="49"/>
        <v>-2.262535125727054E-2</v>
      </c>
      <c r="P298" s="1">
        <f t="shared" si="45"/>
        <v>-1.9147104023199728E-2</v>
      </c>
      <c r="Q298" s="185">
        <f t="shared" si="46"/>
        <v>44514.61540000001</v>
      </c>
      <c r="S298" s="1">
        <f t="shared" si="47"/>
        <v>1.7595474267420777E-5</v>
      </c>
      <c r="T298" s="1">
        <v>1</v>
      </c>
    </row>
    <row r="299" spans="1:20" x14ac:dyDescent="0.2">
      <c r="A299" s="188" t="s">
        <v>914</v>
      </c>
      <c r="B299" s="187" t="s">
        <v>49</v>
      </c>
      <c r="C299" s="195">
        <v>59544.11689999979</v>
      </c>
      <c r="D299" s="186" t="s">
        <v>174</v>
      </c>
      <c r="E299" s="1">
        <f t="shared" si="43"/>
        <v>38800.446314951027</v>
      </c>
      <c r="F299" s="1">
        <f t="shared" si="48"/>
        <v>38800.5</v>
      </c>
      <c r="G299" s="1">
        <f t="shared" si="44"/>
        <v>-2.147330020670779E-2</v>
      </c>
      <c r="K299" s="1">
        <f t="shared" si="42"/>
        <v>-2.147330020670779E-2</v>
      </c>
      <c r="O299" s="1">
        <f t="shared" ca="1" si="49"/>
        <v>-2.2539934844934911E-2</v>
      </c>
      <c r="P299" s="1">
        <f t="shared" si="45"/>
        <v>-1.903620282193718E-2</v>
      </c>
      <c r="Q299" s="185">
        <f t="shared" si="46"/>
        <v>44525.61689999979</v>
      </c>
      <c r="S299" s="1">
        <f t="shared" si="47"/>
        <v>5.9394436628557485E-6</v>
      </c>
      <c r="T299" s="1">
        <v>1</v>
      </c>
    </row>
    <row r="300" spans="1:20" x14ac:dyDescent="0.2">
      <c r="A300" s="186" t="s">
        <v>915</v>
      </c>
      <c r="B300" s="187" t="s">
        <v>49</v>
      </c>
      <c r="C300" s="195">
        <v>59574.716699999997</v>
      </c>
      <c r="D300" s="186">
        <v>2.0000000000000001E-4</v>
      </c>
      <c r="E300" s="1">
        <f t="shared" si="43"/>
        <v>38876.948377770648</v>
      </c>
      <c r="F300" s="1">
        <f t="shared" si="48"/>
        <v>38877</v>
      </c>
      <c r="G300" s="1">
        <f t="shared" si="44"/>
        <v>-2.0648199999413919E-2</v>
      </c>
      <c r="K300" s="1">
        <f t="shared" si="42"/>
        <v>-2.0648199999413919E-2</v>
      </c>
      <c r="O300" s="1">
        <f t="shared" ca="1" si="49"/>
        <v>-2.2302321916074008E-2</v>
      </c>
      <c r="P300" s="1">
        <f t="shared" si="45"/>
        <v>-1.8728656347008987E-2</v>
      </c>
      <c r="Q300" s="185">
        <f t="shared" si="46"/>
        <v>44556.216699999997</v>
      </c>
      <c r="S300" s="1">
        <f t="shared" si="47"/>
        <v>3.6846478334880642E-6</v>
      </c>
      <c r="T300" s="1">
        <v>1</v>
      </c>
    </row>
    <row r="301" spans="1:20" x14ac:dyDescent="0.2">
      <c r="A301" s="193" t="s">
        <v>919</v>
      </c>
      <c r="B301" s="194" t="s">
        <v>49</v>
      </c>
      <c r="C301" s="196">
        <v>59593.915000000037</v>
      </c>
      <c r="D301" s="197"/>
      <c r="E301" s="1">
        <f t="shared" si="43"/>
        <v>38924.945735682239</v>
      </c>
      <c r="F301" s="1">
        <f t="shared" si="48"/>
        <v>38925</v>
      </c>
      <c r="G301" s="1">
        <f t="shared" si="44"/>
        <v>-2.1704999962821603E-2</v>
      </c>
      <c r="K301" s="1">
        <f t="shared" si="42"/>
        <v>-2.1704999962821603E-2</v>
      </c>
      <c r="O301" s="1">
        <f t="shared" ca="1" si="49"/>
        <v>-2.2153231450906391E-2</v>
      </c>
      <c r="P301" s="1">
        <f t="shared" si="45"/>
        <v>-1.8536418408171568E-2</v>
      </c>
      <c r="Q301" s="185">
        <f t="shared" si="46"/>
        <v>44575.415000000037</v>
      </c>
      <c r="S301" s="1">
        <f t="shared" si="47"/>
        <v>1.0039909068468429E-5</v>
      </c>
      <c r="T301" s="1">
        <v>1</v>
      </c>
    </row>
    <row r="302" spans="1:20" x14ac:dyDescent="0.2">
      <c r="A302" s="188" t="s">
        <v>916</v>
      </c>
      <c r="B302" s="187" t="s">
        <v>49</v>
      </c>
      <c r="C302" s="195">
        <v>59616.314200000001</v>
      </c>
      <c r="D302" s="186">
        <v>2.0000000000000001E-4</v>
      </c>
      <c r="E302" s="1">
        <f t="shared" si="43"/>
        <v>38980.945611677991</v>
      </c>
      <c r="F302" s="1">
        <f t="shared" si="48"/>
        <v>38981</v>
      </c>
      <c r="G302" s="1">
        <f t="shared" si="44"/>
        <v>-2.1754599998530466E-2</v>
      </c>
      <c r="K302" s="1">
        <f t="shared" si="42"/>
        <v>-2.1754599998530466E-2</v>
      </c>
      <c r="O302" s="1">
        <f t="shared" ca="1" si="49"/>
        <v>-2.197929257487749E-2</v>
      </c>
      <c r="P302" s="1">
        <f t="shared" si="45"/>
        <v>-1.8312867169964615E-2</v>
      </c>
      <c r="Q302" s="185">
        <f t="shared" si="46"/>
        <v>44597.814200000001</v>
      </c>
      <c r="S302" s="1">
        <f t="shared" si="47"/>
        <v>1.1845524863227891E-5</v>
      </c>
      <c r="T302" s="1">
        <v>1</v>
      </c>
    </row>
    <row r="303" spans="1:20" x14ac:dyDescent="0.2">
      <c r="A303" s="188" t="s">
        <v>916</v>
      </c>
      <c r="B303" s="187" t="s">
        <v>49</v>
      </c>
      <c r="C303" s="195">
        <v>59616.516000000003</v>
      </c>
      <c r="D303" s="186">
        <v>2.0000000000000001E-4</v>
      </c>
      <c r="E303" s="1">
        <f t="shared" si="43"/>
        <v>38981.450128579316</v>
      </c>
      <c r="F303" s="1">
        <f t="shared" si="48"/>
        <v>38981.5</v>
      </c>
      <c r="G303" s="1">
        <f t="shared" si="44"/>
        <v>-1.9947900000261143E-2</v>
      </c>
      <c r="K303" s="1">
        <f t="shared" si="42"/>
        <v>-1.9947900000261143E-2</v>
      </c>
      <c r="O303" s="1">
        <f t="shared" ca="1" si="49"/>
        <v>-2.1977739549198655E-2</v>
      </c>
      <c r="P303" s="1">
        <f t="shared" si="45"/>
        <v>-1.8310874735230166E-2</v>
      </c>
      <c r="Q303" s="185">
        <f t="shared" si="46"/>
        <v>44598.016000000003</v>
      </c>
      <c r="S303" s="1">
        <f t="shared" si="47"/>
        <v>2.6798517183497394E-6</v>
      </c>
      <c r="T303" s="1">
        <v>1</v>
      </c>
    </row>
    <row r="304" spans="1:20" x14ac:dyDescent="0.2">
      <c r="A304" s="193" t="s">
        <v>919</v>
      </c>
      <c r="B304" s="194" t="s">
        <v>49</v>
      </c>
      <c r="C304" s="196">
        <v>59905.104700000025</v>
      </c>
      <c r="D304" s="197"/>
      <c r="E304" s="1">
        <f t="shared" si="43"/>
        <v>39702.946048692698</v>
      </c>
      <c r="F304" s="1">
        <f t="shared" si="48"/>
        <v>39703</v>
      </c>
      <c r="G304" s="1">
        <f t="shared" si="44"/>
        <v>-2.1579799969913438E-2</v>
      </c>
      <c r="K304" s="1">
        <f t="shared" si="42"/>
        <v>-2.1579799969913438E-2</v>
      </c>
      <c r="O304" s="1">
        <f t="shared" ca="1" si="49"/>
        <v>-1.9736723494647779E-2</v>
      </c>
      <c r="P304" s="1">
        <f t="shared" si="45"/>
        <v>-1.5506130731493747E-2</v>
      </c>
      <c r="Q304" s="185">
        <f t="shared" si="46"/>
        <v>44886.604700000025</v>
      </c>
      <c r="S304" s="1">
        <f t="shared" si="47"/>
        <v>3.6889458017725626E-5</v>
      </c>
      <c r="T304" s="1">
        <v>1</v>
      </c>
    </row>
    <row r="305" spans="1:20" x14ac:dyDescent="0.2">
      <c r="A305" s="193" t="s">
        <v>919</v>
      </c>
      <c r="B305" s="194" t="s">
        <v>49</v>
      </c>
      <c r="C305" s="196">
        <v>59917.106500000227</v>
      </c>
      <c r="D305" s="197"/>
      <c r="E305" s="1">
        <f t="shared" si="43"/>
        <v>39732.951553877625</v>
      </c>
      <c r="F305" s="1">
        <f t="shared" si="48"/>
        <v>39733</v>
      </c>
      <c r="G305" s="1">
        <f t="shared" si="44"/>
        <v>-1.9377799770154525E-2</v>
      </c>
      <c r="K305" s="1">
        <f t="shared" si="42"/>
        <v>-1.9377799770154525E-2</v>
      </c>
      <c r="O305" s="1">
        <f t="shared" ca="1" si="49"/>
        <v>-1.9643541953918001E-2</v>
      </c>
      <c r="P305" s="1">
        <f t="shared" si="45"/>
        <v>-1.5392746534239485E-2</v>
      </c>
      <c r="Q305" s="185">
        <f t="shared" si="46"/>
        <v>44898.606500000227</v>
      </c>
      <c r="S305" s="1">
        <f t="shared" si="47"/>
        <v>1.5880649293076929E-5</v>
      </c>
      <c r="T305" s="1">
        <v>1</v>
      </c>
    </row>
    <row r="306" spans="1:20" x14ac:dyDescent="0.2">
      <c r="A306" s="191" t="s">
        <v>918</v>
      </c>
      <c r="B306" s="192" t="s">
        <v>49</v>
      </c>
      <c r="C306" s="195">
        <v>59932.704899999997</v>
      </c>
      <c r="D306" s="186">
        <v>2.0000000000000001E-4</v>
      </c>
      <c r="E306" s="1">
        <f t="shared" si="43"/>
        <v>39771.948860286815</v>
      </c>
      <c r="F306" s="1">
        <f t="shared" si="48"/>
        <v>39772</v>
      </c>
      <c r="G306" s="1">
        <f t="shared" si="44"/>
        <v>-2.0455200006836094E-2</v>
      </c>
      <c r="K306" s="1">
        <f t="shared" si="42"/>
        <v>-2.0455200006836094E-2</v>
      </c>
      <c r="O306" s="1">
        <f t="shared" ca="1" si="49"/>
        <v>-1.952240595096931E-2</v>
      </c>
      <c r="P306" s="1">
        <f t="shared" si="45"/>
        <v>-1.524575710152894E-2</v>
      </c>
      <c r="Q306" s="185">
        <f t="shared" si="46"/>
        <v>44914.204899999997</v>
      </c>
      <c r="S306" s="1">
        <f t="shared" si="47"/>
        <v>2.7138295383655039E-5</v>
      </c>
      <c r="T306" s="1">
        <v>1</v>
      </c>
    </row>
    <row r="307" spans="1:20" x14ac:dyDescent="0.2">
      <c r="A307" s="191" t="s">
        <v>920</v>
      </c>
      <c r="B307" s="205" t="s">
        <v>51</v>
      </c>
      <c r="C307" s="206">
        <v>60262.8946</v>
      </c>
      <c r="D307" s="206">
        <v>2.0000000000000001E-4</v>
      </c>
      <c r="E307" s="1">
        <f t="shared" ref="E307" si="50">+(C307-C$7)/C$8</f>
        <v>40597.450764600617</v>
      </c>
      <c r="F307" s="1">
        <f t="shared" si="48"/>
        <v>40597.5</v>
      </c>
      <c r="G307" s="1">
        <f t="shared" ref="G307" si="51">+C307-(C$7+F307*C$8)</f>
        <v>-1.9693499998538755E-2</v>
      </c>
      <c r="K307" s="1">
        <f t="shared" ref="K307" si="52">G307</f>
        <v>-1.9693499998538755E-2</v>
      </c>
      <c r="O307" s="1">
        <f t="shared" ref="O307" ca="1" si="53">+C$11+C$12*F307</f>
        <v>-1.6958360555221902E-2</v>
      </c>
      <c r="P307" s="1">
        <f t="shared" ref="P307" si="54">+I$2+I$3*F307+I$4*F307^2+I$5*SIN(RADIANS(I$6*F307+I$7))</f>
        <v>-1.2249931049051158E-2</v>
      </c>
      <c r="Q307" s="185">
        <f t="shared" ref="Q307" si="55">+C307-15018.5</f>
        <v>45244.3946</v>
      </c>
      <c r="S307" s="1">
        <f t="shared" ref="S307" si="56">+(P307-G307)^2</f>
        <v>5.5406718705775894E-5</v>
      </c>
      <c r="T307" s="1">
        <v>1</v>
      </c>
    </row>
    <row r="308" spans="1:20" x14ac:dyDescent="0.2">
      <c r="C308" s="197"/>
      <c r="D308" s="197"/>
    </row>
    <row r="309" spans="1:20" x14ac:dyDescent="0.2">
      <c r="C309" s="197"/>
      <c r="D309" s="197"/>
    </row>
    <row r="310" spans="1:20" x14ac:dyDescent="0.2">
      <c r="C310" s="197"/>
      <c r="D310" s="197"/>
    </row>
    <row r="311" spans="1:20" x14ac:dyDescent="0.2">
      <c r="C311" s="197"/>
      <c r="D311" s="197"/>
    </row>
    <row r="312" spans="1:20" x14ac:dyDescent="0.2">
      <c r="C312" s="197"/>
      <c r="D312" s="197"/>
    </row>
    <row r="313" spans="1:20" x14ac:dyDescent="0.2">
      <c r="C313" s="197"/>
      <c r="D313" s="197"/>
    </row>
    <row r="314" spans="1:20" x14ac:dyDescent="0.2">
      <c r="C314" s="197"/>
      <c r="D314" s="197"/>
    </row>
    <row r="315" spans="1:20" x14ac:dyDescent="0.2">
      <c r="C315" s="197"/>
      <c r="D315" s="197"/>
    </row>
    <row r="316" spans="1:20" x14ac:dyDescent="0.2">
      <c r="C316" s="197"/>
      <c r="D316" s="197"/>
    </row>
    <row r="317" spans="1:20" x14ac:dyDescent="0.2">
      <c r="C317" s="197"/>
      <c r="D317" s="197"/>
    </row>
    <row r="318" spans="1:20" x14ac:dyDescent="0.2">
      <c r="C318" s="197"/>
      <c r="D318" s="197"/>
    </row>
    <row r="319" spans="1:20" x14ac:dyDescent="0.2">
      <c r="C319" s="197"/>
      <c r="D319" s="197"/>
    </row>
    <row r="320" spans="1:20" x14ac:dyDescent="0.2">
      <c r="C320" s="197"/>
      <c r="D320" s="197"/>
    </row>
    <row r="321" spans="3:4" x14ac:dyDescent="0.2">
      <c r="C321" s="197"/>
      <c r="D321" s="197"/>
    </row>
    <row r="322" spans="3:4" x14ac:dyDescent="0.2">
      <c r="C322" s="197"/>
      <c r="D322" s="197"/>
    </row>
    <row r="323" spans="3:4" x14ac:dyDescent="0.2">
      <c r="C323" s="197"/>
      <c r="D323" s="197"/>
    </row>
    <row r="324" spans="3:4" x14ac:dyDescent="0.2">
      <c r="C324" s="197"/>
      <c r="D324" s="197"/>
    </row>
    <row r="325" spans="3:4" x14ac:dyDescent="0.2">
      <c r="C325" s="197"/>
      <c r="D325" s="197"/>
    </row>
    <row r="326" spans="3:4" x14ac:dyDescent="0.2">
      <c r="C326" s="197"/>
      <c r="D326" s="197"/>
    </row>
    <row r="327" spans="3:4" x14ac:dyDescent="0.2">
      <c r="C327" s="197"/>
      <c r="D327" s="197"/>
    </row>
    <row r="328" spans="3:4" x14ac:dyDescent="0.2">
      <c r="C328" s="197"/>
      <c r="D328" s="197"/>
    </row>
    <row r="329" spans="3:4" x14ac:dyDescent="0.2">
      <c r="C329" s="197"/>
      <c r="D329" s="197"/>
    </row>
    <row r="330" spans="3:4" x14ac:dyDescent="0.2">
      <c r="C330" s="197"/>
      <c r="D330" s="197"/>
    </row>
    <row r="331" spans="3:4" x14ac:dyDescent="0.2">
      <c r="C331" s="197"/>
      <c r="D331" s="197"/>
    </row>
    <row r="332" spans="3:4" x14ac:dyDescent="0.2">
      <c r="C332" s="197"/>
      <c r="D332" s="197"/>
    </row>
    <row r="333" spans="3:4" x14ac:dyDescent="0.2">
      <c r="C333" s="197"/>
      <c r="D333" s="197"/>
    </row>
    <row r="334" spans="3:4" x14ac:dyDescent="0.2">
      <c r="C334" s="197"/>
      <c r="D334" s="197"/>
    </row>
    <row r="335" spans="3:4" x14ac:dyDescent="0.2">
      <c r="C335" s="197"/>
      <c r="D335" s="197"/>
    </row>
    <row r="336" spans="3:4" x14ac:dyDescent="0.2">
      <c r="C336" s="197"/>
      <c r="D336" s="197"/>
    </row>
    <row r="337" spans="3:4" x14ac:dyDescent="0.2">
      <c r="C337" s="197"/>
      <c r="D337" s="197"/>
    </row>
    <row r="338" spans="3:4" x14ac:dyDescent="0.2">
      <c r="C338" s="197"/>
      <c r="D338" s="197"/>
    </row>
    <row r="339" spans="3:4" x14ac:dyDescent="0.2">
      <c r="C339" s="197"/>
      <c r="D339" s="197"/>
    </row>
    <row r="340" spans="3:4" x14ac:dyDescent="0.2">
      <c r="C340" s="197"/>
      <c r="D340" s="197"/>
    </row>
    <row r="341" spans="3:4" x14ac:dyDescent="0.2">
      <c r="C341" s="197"/>
      <c r="D341" s="197"/>
    </row>
    <row r="342" spans="3:4" x14ac:dyDescent="0.2">
      <c r="C342" s="197"/>
      <c r="D342" s="197"/>
    </row>
    <row r="343" spans="3:4" x14ac:dyDescent="0.2">
      <c r="C343" s="197"/>
      <c r="D343" s="197"/>
    </row>
    <row r="344" spans="3:4" x14ac:dyDescent="0.2">
      <c r="C344" s="197"/>
      <c r="D344" s="197"/>
    </row>
    <row r="345" spans="3:4" x14ac:dyDescent="0.2">
      <c r="C345" s="197"/>
      <c r="D345" s="197"/>
    </row>
    <row r="346" spans="3:4" x14ac:dyDescent="0.2">
      <c r="C346" s="197"/>
      <c r="D346" s="197"/>
    </row>
    <row r="347" spans="3:4" x14ac:dyDescent="0.2">
      <c r="C347" s="197"/>
      <c r="D347" s="197"/>
    </row>
    <row r="348" spans="3:4" x14ac:dyDescent="0.2">
      <c r="C348" s="197"/>
      <c r="D348" s="197"/>
    </row>
    <row r="349" spans="3:4" x14ac:dyDescent="0.2">
      <c r="C349" s="197"/>
      <c r="D349" s="197"/>
    </row>
    <row r="350" spans="3:4" x14ac:dyDescent="0.2">
      <c r="C350" s="197"/>
      <c r="D350" s="197"/>
    </row>
    <row r="351" spans="3:4" x14ac:dyDescent="0.2">
      <c r="C351" s="197"/>
      <c r="D351" s="197"/>
    </row>
    <row r="352" spans="3:4" x14ac:dyDescent="0.2">
      <c r="C352" s="197"/>
      <c r="D352" s="197"/>
    </row>
    <row r="353" spans="3:4" x14ac:dyDescent="0.2">
      <c r="C353" s="197"/>
      <c r="D353" s="197"/>
    </row>
    <row r="354" spans="3:4" x14ac:dyDescent="0.2">
      <c r="C354" s="197"/>
      <c r="D354" s="197"/>
    </row>
    <row r="355" spans="3:4" x14ac:dyDescent="0.2">
      <c r="C355" s="197"/>
      <c r="D355" s="197"/>
    </row>
    <row r="356" spans="3:4" x14ac:dyDescent="0.2">
      <c r="C356" s="197"/>
      <c r="D356" s="197"/>
    </row>
    <row r="357" spans="3:4" x14ac:dyDescent="0.2">
      <c r="C357" s="197"/>
      <c r="D357" s="197"/>
    </row>
    <row r="358" spans="3:4" x14ac:dyDescent="0.2">
      <c r="C358" s="197"/>
      <c r="D358" s="197"/>
    </row>
    <row r="359" spans="3:4" x14ac:dyDescent="0.2">
      <c r="C359" s="197"/>
      <c r="D359" s="197"/>
    </row>
    <row r="360" spans="3:4" x14ac:dyDescent="0.2">
      <c r="C360" s="197"/>
      <c r="D360" s="197"/>
    </row>
    <row r="361" spans="3:4" x14ac:dyDescent="0.2">
      <c r="C361" s="197"/>
      <c r="D361" s="197"/>
    </row>
    <row r="362" spans="3:4" x14ac:dyDescent="0.2">
      <c r="C362" s="197"/>
      <c r="D362" s="197"/>
    </row>
    <row r="363" spans="3:4" x14ac:dyDescent="0.2">
      <c r="C363" s="197"/>
      <c r="D363" s="197"/>
    </row>
    <row r="364" spans="3:4" x14ac:dyDescent="0.2">
      <c r="C364" s="197"/>
      <c r="D364" s="197"/>
    </row>
    <row r="365" spans="3:4" x14ac:dyDescent="0.2">
      <c r="C365" s="197"/>
      <c r="D365" s="197"/>
    </row>
    <row r="366" spans="3:4" x14ac:dyDescent="0.2">
      <c r="C366" s="197"/>
      <c r="D366" s="197"/>
    </row>
    <row r="367" spans="3:4" x14ac:dyDescent="0.2">
      <c r="C367" s="197"/>
      <c r="D367" s="197"/>
    </row>
    <row r="368" spans="3:4" x14ac:dyDescent="0.2">
      <c r="C368" s="197"/>
      <c r="D368" s="197"/>
    </row>
    <row r="369" spans="3:4" x14ac:dyDescent="0.2">
      <c r="C369" s="197"/>
      <c r="D369" s="197"/>
    </row>
    <row r="370" spans="3:4" x14ac:dyDescent="0.2">
      <c r="C370" s="197"/>
      <c r="D370" s="197"/>
    </row>
    <row r="371" spans="3:4" x14ac:dyDescent="0.2">
      <c r="C371" s="197"/>
      <c r="D371" s="197"/>
    </row>
    <row r="372" spans="3:4" x14ac:dyDescent="0.2">
      <c r="C372" s="197"/>
      <c r="D372" s="197"/>
    </row>
    <row r="373" spans="3:4" x14ac:dyDescent="0.2">
      <c r="C373" s="197"/>
      <c r="D373" s="197"/>
    </row>
    <row r="374" spans="3:4" x14ac:dyDescent="0.2">
      <c r="C374" s="197"/>
      <c r="D374" s="197"/>
    </row>
    <row r="375" spans="3:4" x14ac:dyDescent="0.2">
      <c r="C375" s="197"/>
      <c r="D375" s="197"/>
    </row>
    <row r="376" spans="3:4" x14ac:dyDescent="0.2">
      <c r="C376" s="197"/>
      <c r="D376" s="197"/>
    </row>
    <row r="377" spans="3:4" x14ac:dyDescent="0.2">
      <c r="C377" s="197"/>
      <c r="D377" s="197"/>
    </row>
    <row r="378" spans="3:4" x14ac:dyDescent="0.2">
      <c r="C378" s="197"/>
      <c r="D378" s="197"/>
    </row>
    <row r="379" spans="3:4" x14ac:dyDescent="0.2">
      <c r="C379" s="197"/>
      <c r="D379" s="197"/>
    </row>
    <row r="380" spans="3:4" x14ac:dyDescent="0.2">
      <c r="C380" s="197"/>
      <c r="D380" s="197"/>
    </row>
    <row r="381" spans="3:4" x14ac:dyDescent="0.2">
      <c r="C381" s="197"/>
      <c r="D381" s="197"/>
    </row>
    <row r="382" spans="3:4" x14ac:dyDescent="0.2">
      <c r="C382" s="197"/>
      <c r="D382" s="197"/>
    </row>
    <row r="383" spans="3:4" x14ac:dyDescent="0.2">
      <c r="C383" s="197"/>
      <c r="D383" s="197"/>
    </row>
    <row r="384" spans="3:4" x14ac:dyDescent="0.2">
      <c r="C384" s="197"/>
      <c r="D384" s="197"/>
    </row>
    <row r="385" spans="3:4" x14ac:dyDescent="0.2">
      <c r="C385" s="197"/>
      <c r="D385" s="197"/>
    </row>
    <row r="386" spans="3:4" x14ac:dyDescent="0.2">
      <c r="C386" s="197"/>
      <c r="D386" s="197"/>
    </row>
    <row r="387" spans="3:4" x14ac:dyDescent="0.2">
      <c r="C387" s="197"/>
      <c r="D387" s="197"/>
    </row>
    <row r="388" spans="3:4" x14ac:dyDescent="0.2">
      <c r="C388" s="197"/>
      <c r="D388" s="197"/>
    </row>
    <row r="389" spans="3:4" x14ac:dyDescent="0.2">
      <c r="C389" s="197"/>
      <c r="D389" s="197"/>
    </row>
    <row r="390" spans="3:4" x14ac:dyDescent="0.2">
      <c r="C390" s="197"/>
      <c r="D390" s="197"/>
    </row>
    <row r="391" spans="3:4" x14ac:dyDescent="0.2">
      <c r="C391" s="197"/>
      <c r="D391" s="197"/>
    </row>
    <row r="392" spans="3:4" x14ac:dyDescent="0.2">
      <c r="C392" s="197"/>
      <c r="D392" s="197"/>
    </row>
    <row r="393" spans="3:4" x14ac:dyDescent="0.2">
      <c r="C393" s="197"/>
      <c r="D393" s="197"/>
    </row>
    <row r="394" spans="3:4" x14ac:dyDescent="0.2">
      <c r="C394" s="197"/>
      <c r="D394" s="197"/>
    </row>
    <row r="395" spans="3:4" x14ac:dyDescent="0.2">
      <c r="C395" s="197"/>
      <c r="D395" s="197"/>
    </row>
    <row r="396" spans="3:4" x14ac:dyDescent="0.2">
      <c r="C396" s="197"/>
      <c r="D396" s="197"/>
    </row>
    <row r="397" spans="3:4" x14ac:dyDescent="0.2">
      <c r="C397" s="197"/>
      <c r="D397" s="197"/>
    </row>
    <row r="398" spans="3:4" x14ac:dyDescent="0.2">
      <c r="C398" s="197"/>
      <c r="D398" s="197"/>
    </row>
    <row r="399" spans="3:4" x14ac:dyDescent="0.2">
      <c r="C399" s="197"/>
      <c r="D399" s="197"/>
    </row>
    <row r="400" spans="3:4" x14ac:dyDescent="0.2">
      <c r="C400" s="197"/>
      <c r="D400" s="197"/>
    </row>
    <row r="401" spans="3:4" x14ac:dyDescent="0.2">
      <c r="C401" s="197"/>
      <c r="D401" s="197"/>
    </row>
  </sheetData>
  <sheetProtection selectLockedCells="1" selectUnlockedCells="1"/>
  <sortState xmlns:xlrd2="http://schemas.microsoft.com/office/spreadsheetml/2017/richdata2" ref="A21:U309">
    <sortCondition ref="C21:C30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BD49-C2B9-4844-A7E5-573D247D6DDA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I312"/>
  <sheetViews>
    <sheetView workbookViewId="0">
      <pane xSplit="13" ySplit="22" topLeftCell="N293" activePane="bottomRight" state="frozen"/>
      <selection pane="topRight" activeCell="N1" sqref="N1"/>
      <selection pane="bottomLeft" activeCell="A23" sqref="A23"/>
      <selection pane="bottomRight" activeCell="E303" sqref="E303:W304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11" style="1" customWidth="1"/>
    <col min="6" max="6" width="16" style="1" customWidth="1"/>
    <col min="7" max="7" width="8.140625" style="1" customWidth="1"/>
    <col min="8" max="10" width="8.5703125" style="1" customWidth="1"/>
    <col min="11" max="11" width="10.140625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3">
      <c r="A1" s="2" t="s">
        <v>0</v>
      </c>
      <c r="Y1" s="9" t="s">
        <v>31</v>
      </c>
      <c r="Z1" s="22" t="s">
        <v>111</v>
      </c>
    </row>
    <row r="2" spans="1:26" x14ac:dyDescent="0.2">
      <c r="A2" s="1" t="s">
        <v>1</v>
      </c>
      <c r="B2" s="3" t="s">
        <v>2</v>
      </c>
      <c r="H2" s="1" t="s">
        <v>112</v>
      </c>
      <c r="I2" s="1">
        <f t="shared" ref="I2:I7" si="0">+J2*K2</f>
        <v>-1.855940842627107E-2</v>
      </c>
      <c r="J2" s="45">
        <v>-1.855940842627107E-2</v>
      </c>
      <c r="K2" s="1">
        <v>1</v>
      </c>
      <c r="Y2" s="1">
        <v>-46000</v>
      </c>
      <c r="Z2" s="1">
        <f>+I$2+I$3*Y2+I$4*Y2^2+I$5*SIN(RADIANS(I$6*Y2+I$7))</f>
        <v>0.13113092178805266</v>
      </c>
    </row>
    <row r="3" spans="1:26" x14ac:dyDescent="0.2">
      <c r="H3" s="1" t="s">
        <v>113</v>
      </c>
      <c r="I3" s="1">
        <f t="shared" si="0"/>
        <v>-1.6486119825027533E-6</v>
      </c>
      <c r="J3" s="46">
        <v>-1.6486119825027533E-2</v>
      </c>
      <c r="K3" s="47">
        <v>1E-4</v>
      </c>
      <c r="Y3" s="1">
        <v>-44000</v>
      </c>
      <c r="Z3" s="1">
        <f t="shared" ref="Z3:Z20" si="1">+I$2+I$3*Y3+I$4*Y3^2+I$5*SIN(RADIANS(I$6*Y3+I$7))</f>
        <v>0.12883614319239936</v>
      </c>
    </row>
    <row r="4" spans="1:26" x14ac:dyDescent="0.2">
      <c r="A4" s="4" t="s">
        <v>3</v>
      </c>
      <c r="C4" s="5">
        <v>44024.458299999998</v>
      </c>
      <c r="D4" s="6">
        <v>0.39998660000000003</v>
      </c>
      <c r="H4" s="1" t="s">
        <v>114</v>
      </c>
      <c r="I4" s="1">
        <f t="shared" si="0"/>
        <v>3.351357069588148E-11</v>
      </c>
      <c r="J4" s="46">
        <v>3.3513570695881479E-3</v>
      </c>
      <c r="K4" s="47">
        <v>1E-8</v>
      </c>
      <c r="Y4" s="1">
        <v>-42000</v>
      </c>
      <c r="Z4" s="1">
        <f t="shared" si="1"/>
        <v>0.12587634961852195</v>
      </c>
    </row>
    <row r="5" spans="1:26" x14ac:dyDescent="0.2">
      <c r="A5" s="7" t="s">
        <v>7</v>
      </c>
      <c r="B5"/>
      <c r="C5" s="8">
        <v>-9.5</v>
      </c>
      <c r="D5" t="s">
        <v>8</v>
      </c>
      <c r="H5" s="1" t="s">
        <v>115</v>
      </c>
      <c r="I5" s="1">
        <f t="shared" si="0"/>
        <v>2.3910149613601377E-2</v>
      </c>
      <c r="J5" s="46">
        <v>2.3910149613601377E-2</v>
      </c>
      <c r="K5" s="1">
        <v>1</v>
      </c>
      <c r="Y5" s="1">
        <v>-40000</v>
      </c>
      <c r="Z5" s="1">
        <f t="shared" si="1"/>
        <v>0.12168070694764405</v>
      </c>
    </row>
    <row r="6" spans="1:26" x14ac:dyDescent="0.2">
      <c r="A6" s="4" t="s">
        <v>4</v>
      </c>
      <c r="G6" s="1" t="s">
        <v>116</v>
      </c>
      <c r="H6" s="1" t="s">
        <v>117</v>
      </c>
      <c r="I6" s="1">
        <f t="shared" si="0"/>
        <v>8.7968557091152623E-3</v>
      </c>
      <c r="J6" s="46">
        <v>8.7968557091152623E-3</v>
      </c>
      <c r="K6" s="47">
        <v>1</v>
      </c>
      <c r="Y6" s="1">
        <v>-38000</v>
      </c>
      <c r="Z6" s="1">
        <f t="shared" si="1"/>
        <v>0.11581907976213357</v>
      </c>
    </row>
    <row r="7" spans="1:26" x14ac:dyDescent="0.2">
      <c r="A7" s="1" t="s">
        <v>5</v>
      </c>
      <c r="C7" s="1">
        <f>+C4</f>
        <v>44024.458299999998</v>
      </c>
      <c r="G7" s="1" t="s">
        <v>118</v>
      </c>
      <c r="H7" s="1" t="s">
        <v>119</v>
      </c>
      <c r="I7" s="1">
        <f t="shared" si="0"/>
        <v>51.717049896240532</v>
      </c>
      <c r="J7" s="48">
        <v>0.5171704989624053</v>
      </c>
      <c r="K7" s="47">
        <v>100</v>
      </c>
      <c r="Y7" s="1">
        <v>-36000</v>
      </c>
      <c r="Z7" s="1">
        <f t="shared" si="1"/>
        <v>0.10804227150390831</v>
      </c>
    </row>
    <row r="8" spans="1:26" x14ac:dyDescent="0.2">
      <c r="A8" s="1" t="s">
        <v>6</v>
      </c>
      <c r="C8" s="1">
        <f>+D4</f>
        <v>0.39998660000000003</v>
      </c>
      <c r="J8" s="1">
        <f>SUM(S21:S392)</f>
        <v>1.3873258251180414E-2</v>
      </c>
      <c r="Y8" s="1">
        <v>-34000</v>
      </c>
      <c r="Z8" s="1">
        <f t="shared" si="1"/>
        <v>9.8305337386045494E-2</v>
      </c>
    </row>
    <row r="9" spans="1:26" x14ac:dyDescent="0.2">
      <c r="A9" s="14" t="s">
        <v>25</v>
      </c>
      <c r="C9" s="21">
        <v>180</v>
      </c>
      <c r="D9" s="12" t="str">
        <f>"F"&amp;C9</f>
        <v>F180</v>
      </c>
      <c r="E9" s="13" t="str">
        <f>"G"&amp;C9</f>
        <v>G180</v>
      </c>
      <c r="Y9" s="1">
        <v>-32000</v>
      </c>
      <c r="Z9" s="1">
        <f t="shared" si="1"/>
        <v>8.6771789081052125E-2</v>
      </c>
    </row>
    <row r="10" spans="1:26" x14ac:dyDescent="0.2">
      <c r="A10"/>
      <c r="B10"/>
      <c r="C10" s="9" t="s">
        <v>9</v>
      </c>
      <c r="D10" s="9" t="s">
        <v>10</v>
      </c>
      <c r="E10"/>
      <c r="H10" s="1" t="s">
        <v>120</v>
      </c>
      <c r="I10" s="1">
        <f>2*I4*365.24/C8</f>
        <v>6.1204533156679507E-8</v>
      </c>
      <c r="J10" s="1" t="s">
        <v>121</v>
      </c>
      <c r="Y10" s="1">
        <v>-30000</v>
      </c>
      <c r="Z10" s="1">
        <f t="shared" si="1"/>
        <v>7.3798297827530918E-2</v>
      </c>
    </row>
    <row r="11" spans="1:26" x14ac:dyDescent="0.2">
      <c r="A11" t="s">
        <v>11</v>
      </c>
      <c r="B11"/>
      <c r="C11" s="10">
        <f ca="1">INTERCEPT(INDIRECT($E$9):G936,INDIRECT($D$9):F936)</f>
        <v>-0.14302292249587187</v>
      </c>
      <c r="D11" s="11"/>
      <c r="E11"/>
      <c r="Y11" s="1">
        <v>-28000</v>
      </c>
      <c r="Z11" s="1">
        <f t="shared" si="1"/>
        <v>5.9901327014822585E-2</v>
      </c>
    </row>
    <row r="12" spans="1:26" x14ac:dyDescent="0.2">
      <c r="A12" t="s">
        <v>12</v>
      </c>
      <c r="B12"/>
      <c r="C12" s="10">
        <f ca="1">SLOPE(INDIRECT($E$9):G936,INDIRECT($D$9):F936)</f>
        <v>3.1084276431198066E-6</v>
      </c>
      <c r="D12" s="11"/>
      <c r="E12"/>
      <c r="H12" s="1" t="s">
        <v>122</v>
      </c>
      <c r="I12" s="1">
        <f>360/I6</f>
        <v>40923.713188448644</v>
      </c>
      <c r="J12" s="1" t="s">
        <v>123</v>
      </c>
      <c r="Y12" s="1">
        <v>-26000</v>
      </c>
      <c r="Z12" s="1">
        <f t="shared" si="1"/>
        <v>4.5708815844137288E-2</v>
      </c>
    </row>
    <row r="13" spans="1:26" x14ac:dyDescent="0.2">
      <c r="A13" t="s">
        <v>13</v>
      </c>
      <c r="B13"/>
      <c r="C13" s="11" t="s">
        <v>14</v>
      </c>
      <c r="I13" s="1">
        <f>I12*C8</f>
        <v>16368.936897622734</v>
      </c>
      <c r="J13" s="1" t="s">
        <v>124</v>
      </c>
      <c r="Y13" s="1">
        <v>-24000</v>
      </c>
      <c r="Z13" s="1">
        <f t="shared" si="1"/>
        <v>3.190143417089035E-2</v>
      </c>
    </row>
    <row r="14" spans="1:26" x14ac:dyDescent="0.2">
      <c r="A14"/>
      <c r="B14"/>
      <c r="C14"/>
      <c r="I14" s="1">
        <f>I13/365.24</f>
        <v>44.816933790446647</v>
      </c>
      <c r="J14" s="1" t="s">
        <v>125</v>
      </c>
      <c r="P14" s="1" t="s">
        <v>122</v>
      </c>
      <c r="Q14" s="1">
        <f>'Active 4'!AB8</f>
        <v>49.625095089066377</v>
      </c>
      <c r="R14" s="1" t="s">
        <v>125</v>
      </c>
      <c r="Y14" s="1">
        <v>-22000</v>
      </c>
      <c r="Z14" s="1">
        <f t="shared" si="1"/>
        <v>1.9148904272961599E-2</v>
      </c>
    </row>
    <row r="15" spans="1:26" x14ac:dyDescent="0.2">
      <c r="A15" s="15" t="s">
        <v>17</v>
      </c>
      <c r="B15"/>
      <c r="C15" s="16">
        <f ca="1">(C7+C11)+(C8+C12)*INT(MAX(F21:F3477))</f>
        <v>60262.697470114537</v>
      </c>
      <c r="E15" s="14" t="s">
        <v>15</v>
      </c>
      <c r="F15" s="8">
        <v>1</v>
      </c>
      <c r="P15" s="1" t="s">
        <v>122</v>
      </c>
      <c r="Q15" s="1">
        <f>Q14*365.24</f>
        <v>18125.069730330604</v>
      </c>
      <c r="R15" s="1" t="s">
        <v>124</v>
      </c>
      <c r="Y15" s="1">
        <v>-20000</v>
      </c>
      <c r="Z15" s="1">
        <f t="shared" si="1"/>
        <v>8.0473467900324287E-3</v>
      </c>
    </row>
    <row r="16" spans="1:26" x14ac:dyDescent="0.2">
      <c r="A16" s="15" t="s">
        <v>19</v>
      </c>
      <c r="B16"/>
      <c r="C16" s="16">
        <f ca="1">+C8+C12</f>
        <v>0.39998970842764314</v>
      </c>
      <c r="E16" s="14" t="s">
        <v>16</v>
      </c>
      <c r="F16" s="10">
        <f ca="1">NOW()+15018.5+$C$5/24</f>
        <v>60581.734117939814</v>
      </c>
      <c r="P16" s="1" t="s">
        <v>126</v>
      </c>
      <c r="Q16" s="1">
        <f>MAX(Q21:Q506)-MIN(Q21:Q384)</f>
        <v>33528.536599999999</v>
      </c>
      <c r="R16" s="1" t="s">
        <v>124</v>
      </c>
      <c r="Y16" s="1">
        <v>-18000</v>
      </c>
      <c r="Z16" s="1">
        <f t="shared" si="1"/>
        <v>-9.3648773440744779E-4</v>
      </c>
    </row>
    <row r="17" spans="1:26" x14ac:dyDescent="0.2">
      <c r="A17" s="14" t="s">
        <v>21</v>
      </c>
      <c r="B17"/>
      <c r="C17">
        <f>COUNT(C21:C2135)</f>
        <v>284</v>
      </c>
      <c r="E17" s="14" t="s">
        <v>18</v>
      </c>
      <c r="F17" s="10">
        <f ca="1">ROUND(2*(F16-$C$7)/$C$8,0)/2+F15</f>
        <v>41395.5</v>
      </c>
      <c r="Q17" s="1">
        <f>Q16/Q15</f>
        <v>1.849843178473026</v>
      </c>
      <c r="R17" s="1" t="s">
        <v>127</v>
      </c>
      <c r="Y17" s="1">
        <v>-16000</v>
      </c>
      <c r="Z17" s="1">
        <f t="shared" si="1"/>
        <v>-7.5088844407702887E-3</v>
      </c>
    </row>
    <row r="18" spans="1:26" x14ac:dyDescent="0.2">
      <c r="A18" s="15" t="s">
        <v>23</v>
      </c>
      <c r="B18"/>
      <c r="C18" s="18">
        <f ca="1">+C15</f>
        <v>60262.697470114537</v>
      </c>
      <c r="D18" s="19">
        <f ca="1">+C16</f>
        <v>0.39998970842764314</v>
      </c>
      <c r="E18" s="14" t="s">
        <v>20</v>
      </c>
      <c r="F18" s="13">
        <f ca="1">ROUND(2*(F16-$C$15)/$C$16,0)/2+F15</f>
        <v>798.5</v>
      </c>
      <c r="Y18" s="1">
        <v>-14000</v>
      </c>
      <c r="Z18" s="1">
        <f t="shared" si="1"/>
        <v>-1.1576641854557895E-2</v>
      </c>
    </row>
    <row r="19" spans="1:26" x14ac:dyDescent="0.2">
      <c r="E19" s="14" t="s">
        <v>22</v>
      </c>
      <c r="F19" s="190">
        <f ca="1">+$C$15+$C$16*F18-15018.5-$C$5/24</f>
        <v>45563.985085627348</v>
      </c>
      <c r="Y19" s="1">
        <v>-12000</v>
      </c>
      <c r="Z19" s="1">
        <f t="shared" si="1"/>
        <v>-1.325579109883214E-2</v>
      </c>
    </row>
    <row r="20" spans="1:26" ht="14.25" x14ac:dyDescent="0.2">
      <c r="A20" s="9" t="s">
        <v>26</v>
      </c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22" t="s">
        <v>128</v>
      </c>
      <c r="I20" s="22" t="s">
        <v>129</v>
      </c>
      <c r="J20" s="22" t="s">
        <v>50</v>
      </c>
      <c r="K20" s="22" t="s">
        <v>130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111</v>
      </c>
      <c r="Q20" s="9" t="s">
        <v>42</v>
      </c>
      <c r="R20" s="49" t="s">
        <v>131</v>
      </c>
      <c r="S20" s="22" t="s">
        <v>132</v>
      </c>
      <c r="T20" s="11" t="s">
        <v>133</v>
      </c>
      <c r="U20" s="11"/>
      <c r="V20" s="11" t="s">
        <v>134</v>
      </c>
      <c r="W20" s="11" t="s">
        <v>135</v>
      </c>
      <c r="Y20" s="1">
        <v>-10000</v>
      </c>
      <c r="Z20" s="1">
        <f t="shared" si="1"/>
        <v>-1.2860740915572003E-2</v>
      </c>
    </row>
    <row r="21" spans="1:26" x14ac:dyDescent="0.2">
      <c r="A21" s="23" t="s">
        <v>43</v>
      </c>
      <c r="C21" s="24">
        <v>26734.358</v>
      </c>
      <c r="D21" s="24" t="s">
        <v>128</v>
      </c>
      <c r="E21" s="1">
        <f t="shared" ref="E21:E84" si="2">+(C21-C$7)/C$8</f>
        <v>-43226.698844411279</v>
      </c>
      <c r="F21" s="25">
        <f>ROUND(2*E21,0)/2-0.5</f>
        <v>-43227</v>
      </c>
      <c r="G21" s="1">
        <f t="shared" ref="G21:G84" si="3">+C21-(C$7+F21*C$8)</f>
        <v>0.12045820000275853</v>
      </c>
      <c r="H21" s="1">
        <f>G21</f>
        <v>0.12045820000275853</v>
      </c>
      <c r="P21" s="1">
        <f t="shared" ref="P21:P84" si="4">+I$2+I$3*F21+I$4*F21^2+I$5*SIN(RADIANS(I$6*F21+I$7))</f>
        <v>0.12780484714999865</v>
      </c>
      <c r="Q21" s="185">
        <f t="shared" ref="Q21:Q84" si="5">+C21-15018.5</f>
        <v>11715.858</v>
      </c>
      <c r="S21" s="1">
        <f t="shared" ref="S21:S84" si="6">+(P21-G21)^2</f>
        <v>5.3973224306051401E-5</v>
      </c>
      <c r="T21" s="1">
        <v>0.1</v>
      </c>
      <c r="V21" s="1">
        <f t="shared" ref="V21:V84" si="7">+I$5*SIN(RADIANS(I$6*F21+I$7))</f>
        <v>1.2477134344028959E-2</v>
      </c>
      <c r="W21" s="1">
        <f t="shared" ref="W21:W84" si="8">G21-V21</f>
        <v>0.10798106565872957</v>
      </c>
      <c r="Y21" s="1">
        <v>-8000</v>
      </c>
      <c r="Z21" s="1">
        <f t="shared" ref="Z21:Z31" si="9">+I$2+I$3*Y21+I$4*Y21^2+I$5*SIN(RADIANS(I$6*Y21+I$7))</f>
        <v>-1.0874864004155084E-2</v>
      </c>
    </row>
    <row r="22" spans="1:26" x14ac:dyDescent="0.2">
      <c r="A22" s="23" t="s">
        <v>43</v>
      </c>
      <c r="C22" s="24">
        <v>27098.37</v>
      </c>
      <c r="D22" s="24" t="s">
        <v>128</v>
      </c>
      <c r="E22" s="1">
        <f t="shared" si="2"/>
        <v>-42316.638357384967</v>
      </c>
      <c r="F22" s="25">
        <f>ROUND(2*E22,0)/2-0.5</f>
        <v>-42317</v>
      </c>
      <c r="G22" s="1">
        <f t="shared" si="3"/>
        <v>0.14465220000056433</v>
      </c>
      <c r="H22" s="1">
        <f>G22</f>
        <v>0.14465220000056433</v>
      </c>
      <c r="P22" s="1">
        <f t="shared" si="4"/>
        <v>0.12641461536996973</v>
      </c>
      <c r="Q22" s="185">
        <f t="shared" si="5"/>
        <v>12079.869999999999</v>
      </c>
      <c r="S22" s="1">
        <f t="shared" si="6"/>
        <v>3.3260949315810055E-4</v>
      </c>
      <c r="T22" s="1">
        <v>0.1</v>
      </c>
      <c r="V22" s="1">
        <f t="shared" si="7"/>
        <v>1.5196004719441261E-2</v>
      </c>
      <c r="W22" s="1">
        <f t="shared" si="8"/>
        <v>0.12945619528112307</v>
      </c>
      <c r="Y22" s="1">
        <v>-4000</v>
      </c>
      <c r="Z22" s="1">
        <f t="shared" si="9"/>
        <v>-4.626040336191059E-3</v>
      </c>
    </row>
    <row r="23" spans="1:26" x14ac:dyDescent="0.2">
      <c r="A23" s="23" t="s">
        <v>43</v>
      </c>
      <c r="B23" s="11"/>
      <c r="C23" s="24">
        <v>27398.538</v>
      </c>
      <c r="D23" s="24" t="s">
        <v>128</v>
      </c>
      <c r="E23" s="1">
        <f t="shared" si="2"/>
        <v>-41566.193217472777</v>
      </c>
      <c r="F23" s="50">
        <f>ROUND(2*E23,0)/2-0.5</f>
        <v>-41566.5</v>
      </c>
      <c r="G23" s="1">
        <f t="shared" si="3"/>
        <v>0.1227089000021806</v>
      </c>
      <c r="H23" s="1">
        <f>G23</f>
        <v>0.1227089000021806</v>
      </c>
      <c r="P23" s="1">
        <f t="shared" si="4"/>
        <v>0.12508913870356037</v>
      </c>
      <c r="Q23" s="185">
        <f t="shared" si="5"/>
        <v>12380.038</v>
      </c>
      <c r="S23" s="1">
        <f t="shared" si="6"/>
        <v>5.6655362755460379E-6</v>
      </c>
      <c r="T23" s="1">
        <v>0.1</v>
      </c>
      <c r="V23" s="1">
        <f t="shared" si="7"/>
        <v>1.7217643669304963E-2</v>
      </c>
      <c r="W23" s="1">
        <f t="shared" si="8"/>
        <v>0.10549125633287564</v>
      </c>
      <c r="Y23" s="1">
        <v>0</v>
      </c>
      <c r="Z23" s="1">
        <f t="shared" si="9"/>
        <v>2.0912096931180804E-4</v>
      </c>
    </row>
    <row r="24" spans="1:26" x14ac:dyDescent="0.2">
      <c r="A24" s="23" t="s">
        <v>44</v>
      </c>
      <c r="B24" s="11"/>
      <c r="C24" s="24">
        <v>31137.18</v>
      </c>
      <c r="D24" s="24" t="s">
        <v>129</v>
      </c>
      <c r="E24" s="1">
        <f t="shared" si="2"/>
        <v>-32219.2750957157</v>
      </c>
      <c r="F24" s="1">
        <f t="shared" ref="F24:F29" si="10">ROUND(2*E24,0)/2</f>
        <v>-32219.5</v>
      </c>
      <c r="G24" s="1">
        <f t="shared" si="3"/>
        <v>8.9958700002171099E-2</v>
      </c>
      <c r="I24" s="1">
        <f t="shared" ref="I24:I31" si="11">G24</f>
        <v>8.9958700002171099E-2</v>
      </c>
      <c r="P24" s="1">
        <f t="shared" si="4"/>
        <v>8.8115900080217469E-2</v>
      </c>
      <c r="Q24" s="185">
        <f t="shared" si="5"/>
        <v>16118.68</v>
      </c>
      <c r="S24" s="1">
        <f t="shared" si="6"/>
        <v>3.3959115523523072E-6</v>
      </c>
      <c r="T24" s="1">
        <v>0.1</v>
      </c>
      <c r="V24" s="1">
        <f t="shared" si="7"/>
        <v>1.8767545010308188E-2</v>
      </c>
      <c r="W24" s="1">
        <f t="shared" si="8"/>
        <v>7.1191154991862904E-2</v>
      </c>
      <c r="Y24" s="1">
        <v>4000</v>
      </c>
      <c r="Z24" s="1">
        <f t="shared" si="9"/>
        <v>-7.423771765520254E-4</v>
      </c>
    </row>
    <row r="25" spans="1:26" x14ac:dyDescent="0.2">
      <c r="A25" s="23" t="s">
        <v>44</v>
      </c>
      <c r="B25" s="11"/>
      <c r="C25" s="24">
        <v>31138.16</v>
      </c>
      <c r="D25" s="24" t="s">
        <v>129</v>
      </c>
      <c r="E25" s="1">
        <f t="shared" si="2"/>
        <v>-32216.82501363795</v>
      </c>
      <c r="F25" s="1">
        <f t="shared" si="10"/>
        <v>-32217</v>
      </c>
      <c r="G25" s="1">
        <f t="shared" si="3"/>
        <v>6.9992200002161553E-2</v>
      </c>
      <c r="I25" s="1">
        <f t="shared" si="11"/>
        <v>6.9992200002161553E-2</v>
      </c>
      <c r="P25" s="1">
        <f t="shared" si="4"/>
        <v>8.8100692031687772E-2</v>
      </c>
      <c r="Q25" s="185">
        <f t="shared" si="5"/>
        <v>16119.66</v>
      </c>
      <c r="S25" s="1">
        <f t="shared" si="6"/>
        <v>3.2791748358341458E-4</v>
      </c>
      <c r="T25" s="1">
        <v>0.1</v>
      </c>
      <c r="V25" s="1">
        <f t="shared" si="7"/>
        <v>1.8761857234730117E-2</v>
      </c>
      <c r="W25" s="1">
        <f t="shared" si="8"/>
        <v>5.1230342767431436E-2</v>
      </c>
      <c r="Y25" s="1">
        <v>8000</v>
      </c>
      <c r="Z25" s="1">
        <f t="shared" si="9"/>
        <v>-9.3468268576865736E-3</v>
      </c>
    </row>
    <row r="26" spans="1:26" x14ac:dyDescent="0.2">
      <c r="A26" s="23" t="s">
        <v>44</v>
      </c>
      <c r="B26" s="11"/>
      <c r="C26" s="24">
        <v>31143.16</v>
      </c>
      <c r="D26" s="24" t="s">
        <v>129</v>
      </c>
      <c r="E26" s="1">
        <f t="shared" si="2"/>
        <v>-32204.324594873924</v>
      </c>
      <c r="F26" s="1">
        <f t="shared" si="10"/>
        <v>-32204.5</v>
      </c>
      <c r="G26" s="1">
        <f t="shared" si="3"/>
        <v>7.015970000429661E-2</v>
      </c>
      <c r="I26" s="1">
        <f t="shared" si="11"/>
        <v>7.015970000429661E-2</v>
      </c>
      <c r="P26" s="1">
        <f t="shared" si="4"/>
        <v>8.8024616626984867E-2</v>
      </c>
      <c r="Q26" s="185">
        <f t="shared" si="5"/>
        <v>16124.66</v>
      </c>
      <c r="S26" s="1">
        <f t="shared" si="6"/>
        <v>3.1915524593560321E-4</v>
      </c>
      <c r="T26" s="1">
        <v>0.1</v>
      </c>
      <c r="V26" s="1">
        <f t="shared" si="7"/>
        <v>1.8733376910990789E-2</v>
      </c>
      <c r="W26" s="1">
        <f t="shared" si="8"/>
        <v>5.1426323093305817E-2</v>
      </c>
      <c r="Y26" s="1">
        <v>12000</v>
      </c>
      <c r="Z26" s="1">
        <f t="shared" si="9"/>
        <v>-2.4281765322093595E-2</v>
      </c>
    </row>
    <row r="27" spans="1:26" x14ac:dyDescent="0.2">
      <c r="A27" s="23" t="s">
        <v>44</v>
      </c>
      <c r="B27" s="11"/>
      <c r="C27" s="24">
        <v>31150.17</v>
      </c>
      <c r="D27" s="24" t="s">
        <v>129</v>
      </c>
      <c r="E27" s="1">
        <f t="shared" si="2"/>
        <v>-32186.79900776676</v>
      </c>
      <c r="F27" s="1">
        <f t="shared" si="10"/>
        <v>-32187</v>
      </c>
      <c r="G27" s="1">
        <f t="shared" si="3"/>
        <v>8.0394199998409022E-2</v>
      </c>
      <c r="I27" s="1">
        <f t="shared" si="11"/>
        <v>8.0394199998409022E-2</v>
      </c>
      <c r="P27" s="1">
        <f t="shared" si="4"/>
        <v>8.7918012759493458E-2</v>
      </c>
      <c r="Q27" s="185">
        <f t="shared" si="5"/>
        <v>16131.669999999998</v>
      </c>
      <c r="S27" s="1">
        <f t="shared" si="6"/>
        <v>5.6607758463857009E-5</v>
      </c>
      <c r="T27" s="1">
        <v>0.1</v>
      </c>
      <c r="V27" s="1">
        <f t="shared" si="7"/>
        <v>1.8693388562223807E-2</v>
      </c>
      <c r="W27" s="1">
        <f t="shared" si="8"/>
        <v>6.1700811436185214E-2</v>
      </c>
      <c r="Y27" s="1">
        <v>16000</v>
      </c>
      <c r="Z27" s="1">
        <f t="shared" si="9"/>
        <v>-4.1519278481979643E-2</v>
      </c>
    </row>
    <row r="28" spans="1:26" x14ac:dyDescent="0.2">
      <c r="A28" s="23" t="s">
        <v>44</v>
      </c>
      <c r="B28" s="11"/>
      <c r="C28" s="24">
        <v>31157.18</v>
      </c>
      <c r="D28" s="24" t="s">
        <v>129</v>
      </c>
      <c r="E28" s="1">
        <f t="shared" si="2"/>
        <v>-32169.273420659585</v>
      </c>
      <c r="F28" s="1">
        <f t="shared" si="10"/>
        <v>-32169.5</v>
      </c>
      <c r="G28" s="1">
        <f t="shared" si="3"/>
        <v>9.062870000343537E-2</v>
      </c>
      <c r="I28" s="1">
        <f t="shared" si="11"/>
        <v>9.062870000343537E-2</v>
      </c>
      <c r="P28" s="1">
        <f t="shared" si="4"/>
        <v>8.7811294468861281E-2</v>
      </c>
      <c r="Q28" s="185">
        <f t="shared" si="5"/>
        <v>16138.68</v>
      </c>
      <c r="S28" s="1">
        <f t="shared" si="6"/>
        <v>7.9377739462487047E-6</v>
      </c>
      <c r="T28" s="1">
        <v>0.1</v>
      </c>
      <c r="V28" s="1">
        <f t="shared" si="7"/>
        <v>1.865326526325399E-2</v>
      </c>
      <c r="W28" s="1">
        <f t="shared" si="8"/>
        <v>7.1975434740181379E-2</v>
      </c>
      <c r="Y28" s="1">
        <v>20000</v>
      </c>
      <c r="Z28" s="1">
        <f t="shared" si="9"/>
        <v>-5.5798031013522362E-2</v>
      </c>
    </row>
    <row r="29" spans="1:26" x14ac:dyDescent="0.2">
      <c r="A29" s="23" t="s">
        <v>44</v>
      </c>
      <c r="B29" s="11"/>
      <c r="C29" s="24">
        <v>31158.18</v>
      </c>
      <c r="D29" s="24" t="s">
        <v>129</v>
      </c>
      <c r="E29" s="1">
        <f t="shared" si="2"/>
        <v>-32166.773336906779</v>
      </c>
      <c r="F29" s="1">
        <f t="shared" si="10"/>
        <v>-32167</v>
      </c>
      <c r="G29" s="1">
        <f t="shared" si="3"/>
        <v>9.0662200003862381E-2</v>
      </c>
      <c r="I29" s="1">
        <f t="shared" si="11"/>
        <v>9.0662200003862381E-2</v>
      </c>
      <c r="P29" s="1">
        <f t="shared" si="4"/>
        <v>8.7796039674983811E-2</v>
      </c>
      <c r="Q29" s="185">
        <f t="shared" si="5"/>
        <v>16139.68</v>
      </c>
      <c r="S29" s="1">
        <f t="shared" si="6"/>
        <v>8.2148750308373117E-6</v>
      </c>
      <c r="T29" s="1">
        <v>0.1</v>
      </c>
      <c r="V29" s="1">
        <f t="shared" si="7"/>
        <v>1.8647522363935458E-2</v>
      </c>
      <c r="W29" s="1">
        <f t="shared" si="8"/>
        <v>7.2014677639926916E-2</v>
      </c>
      <c r="Y29" s="1">
        <v>24000</v>
      </c>
      <c r="Z29" s="1">
        <f t="shared" si="9"/>
        <v>-6.2546059095946058E-2</v>
      </c>
    </row>
    <row r="30" spans="1:26" x14ac:dyDescent="0.2">
      <c r="A30" s="23" t="s">
        <v>44</v>
      </c>
      <c r="B30" s="11"/>
      <c r="C30" s="24">
        <v>31162.19</v>
      </c>
      <c r="D30" s="24" t="s">
        <v>129</v>
      </c>
      <c r="E30" s="1">
        <f t="shared" si="2"/>
        <v>-32156.748001058033</v>
      </c>
      <c r="F30" s="50">
        <f>ROUND(2*E30,0)/2-0.5</f>
        <v>-32157</v>
      </c>
      <c r="G30" s="1">
        <f t="shared" si="3"/>
        <v>0.10079620000033174</v>
      </c>
      <c r="I30" s="1">
        <f t="shared" si="11"/>
        <v>0.10079620000033174</v>
      </c>
      <c r="P30" s="1">
        <f t="shared" si="4"/>
        <v>8.7734997223837791E-2</v>
      </c>
      <c r="Q30" s="185">
        <f t="shared" si="5"/>
        <v>16143.689999999999</v>
      </c>
      <c r="S30" s="1">
        <f t="shared" si="6"/>
        <v>1.7059501796869319E-4</v>
      </c>
      <c r="T30" s="1">
        <v>0.1</v>
      </c>
      <c r="V30" s="1">
        <f t="shared" si="7"/>
        <v>1.8624523301828906E-2</v>
      </c>
      <c r="W30" s="1">
        <f t="shared" si="8"/>
        <v>8.2171676698502838E-2</v>
      </c>
      <c r="Y30" s="1">
        <v>28000</v>
      </c>
      <c r="Z30" s="1">
        <f t="shared" si="9"/>
        <v>-5.9551627389236264E-2</v>
      </c>
    </row>
    <row r="31" spans="1:26" x14ac:dyDescent="0.2">
      <c r="A31" s="23" t="s">
        <v>45</v>
      </c>
      <c r="B31" s="11"/>
      <c r="C31" s="24">
        <v>36226.317999999999</v>
      </c>
      <c r="D31" s="24"/>
      <c r="E31" s="1">
        <f t="shared" si="2"/>
        <v>-19496.003866129511</v>
      </c>
      <c r="F31" s="1">
        <f t="shared" ref="F31:F94" si="12">ROUND(2*E31,0)/2</f>
        <v>-19496</v>
      </c>
      <c r="G31" s="1">
        <f t="shared" si="3"/>
        <v>-1.5464000025531277E-3</v>
      </c>
      <c r="I31" s="1">
        <f t="shared" si="11"/>
        <v>-1.5464000025531277E-3</v>
      </c>
      <c r="P31" s="1">
        <f t="shared" si="4"/>
        <v>5.5690268460793987E-3</v>
      </c>
      <c r="Q31" s="185">
        <f t="shared" si="5"/>
        <v>21207.817999999999</v>
      </c>
      <c r="S31" s="1">
        <f t="shared" si="6"/>
        <v>5.0629299238240604E-5</v>
      </c>
      <c r="T31" s="1">
        <v>0.1</v>
      </c>
      <c r="V31" s="1">
        <f t="shared" si="7"/>
        <v>-2.0751211614820714E-2</v>
      </c>
      <c r="W31" s="1">
        <f t="shared" si="8"/>
        <v>1.9204811612267586E-2</v>
      </c>
      <c r="Y31" s="1">
        <v>32000</v>
      </c>
      <c r="Z31" s="1">
        <f t="shared" si="9"/>
        <v>-4.7771523581206801E-2</v>
      </c>
    </row>
    <row r="32" spans="1:26" x14ac:dyDescent="0.2">
      <c r="A32" s="1" t="s">
        <v>136</v>
      </c>
      <c r="B32" s="11" t="s">
        <v>49</v>
      </c>
      <c r="C32" s="24">
        <v>36226.317999999999</v>
      </c>
      <c r="D32" s="24" t="s">
        <v>128</v>
      </c>
      <c r="E32" s="1">
        <f t="shared" si="2"/>
        <v>-19496.003866129511</v>
      </c>
      <c r="F32" s="1">
        <f t="shared" si="12"/>
        <v>-19496</v>
      </c>
      <c r="G32" s="1">
        <f t="shared" si="3"/>
        <v>-1.5464000025531277E-3</v>
      </c>
      <c r="H32" s="1">
        <f t="shared" ref="H32:H38" si="13">G32</f>
        <v>-1.5464000025531277E-3</v>
      </c>
      <c r="P32" s="1">
        <f t="shared" si="4"/>
        <v>5.5690268460793987E-3</v>
      </c>
      <c r="Q32" s="185">
        <f t="shared" si="5"/>
        <v>21207.817999999999</v>
      </c>
      <c r="S32" s="1">
        <f t="shared" si="6"/>
        <v>5.0629299238240604E-5</v>
      </c>
      <c r="T32" s="1">
        <v>0.1</v>
      </c>
      <c r="V32" s="1">
        <f t="shared" si="7"/>
        <v>-2.0751211614820714E-2</v>
      </c>
      <c r="W32" s="1">
        <f t="shared" si="8"/>
        <v>1.9204811612267586E-2</v>
      </c>
    </row>
    <row r="33" spans="1:23" x14ac:dyDescent="0.2">
      <c r="A33" s="1" t="s">
        <v>137</v>
      </c>
      <c r="B33" s="11" t="s">
        <v>49</v>
      </c>
      <c r="C33" s="24">
        <v>36889.523999999998</v>
      </c>
      <c r="D33" s="24" t="s">
        <v>128</v>
      </c>
      <c r="E33" s="1">
        <f t="shared" si="2"/>
        <v>-17837.933320766246</v>
      </c>
      <c r="F33" s="1">
        <f t="shared" si="12"/>
        <v>-17838</v>
      </c>
      <c r="G33" s="1">
        <f t="shared" si="3"/>
        <v>2.6670799998100847E-2</v>
      </c>
      <c r="H33" s="1">
        <f t="shared" si="13"/>
        <v>2.6670799998100847E-2</v>
      </c>
      <c r="P33" s="1">
        <f t="shared" si="4"/>
        <v>-1.5611932403601474E-3</v>
      </c>
      <c r="Q33" s="185">
        <f t="shared" si="5"/>
        <v>21871.023999999998</v>
      </c>
      <c r="S33" s="1">
        <f t="shared" si="6"/>
        <v>7.9704544221650725E-4</v>
      </c>
      <c r="T33" s="1">
        <v>0.1</v>
      </c>
      <c r="V33" s="1">
        <f t="shared" si="7"/>
        <v>-2.3073550649289749E-2</v>
      </c>
      <c r="W33" s="1">
        <f t="shared" si="8"/>
        <v>4.9744350647390592E-2</v>
      </c>
    </row>
    <row r="34" spans="1:23" x14ac:dyDescent="0.2">
      <c r="A34" s="23" t="s">
        <v>46</v>
      </c>
      <c r="B34" s="11"/>
      <c r="C34" s="24">
        <v>36899.523999999998</v>
      </c>
      <c r="D34" s="24" t="s">
        <v>128</v>
      </c>
      <c r="E34" s="1">
        <f t="shared" si="2"/>
        <v>-17812.93248323819</v>
      </c>
      <c r="F34" s="1">
        <f t="shared" si="12"/>
        <v>-17813</v>
      </c>
      <c r="G34" s="1">
        <f t="shared" si="3"/>
        <v>2.7005800002370961E-2</v>
      </c>
      <c r="H34" s="1">
        <f t="shared" si="13"/>
        <v>2.7005800002370961E-2</v>
      </c>
      <c r="P34" s="1">
        <f t="shared" si="4"/>
        <v>-1.6561728331167674E-3</v>
      </c>
      <c r="Q34" s="185">
        <f t="shared" si="5"/>
        <v>21881.023999999998</v>
      </c>
      <c r="S34" s="1">
        <f t="shared" si="6"/>
        <v>8.2150868682223644E-4</v>
      </c>
      <c r="T34" s="1">
        <v>0.1</v>
      </c>
      <c r="V34" s="1">
        <f t="shared" si="7"/>
        <v>-2.3097445134761835E-2</v>
      </c>
      <c r="W34" s="1">
        <f t="shared" si="8"/>
        <v>5.0103245137132796E-2</v>
      </c>
    </row>
    <row r="35" spans="1:23" x14ac:dyDescent="0.2">
      <c r="A35" s="23" t="s">
        <v>46</v>
      </c>
      <c r="B35" s="11"/>
      <c r="C35" s="24">
        <v>39551.402999999998</v>
      </c>
      <c r="D35" s="24" t="s">
        <v>128</v>
      </c>
      <c r="E35" s="1">
        <f t="shared" si="2"/>
        <v>-11183.01288093151</v>
      </c>
      <c r="F35" s="1">
        <f t="shared" si="12"/>
        <v>-11183</v>
      </c>
      <c r="G35" s="1">
        <f t="shared" si="3"/>
        <v>-5.1521999994292855E-3</v>
      </c>
      <c r="H35" s="1">
        <f t="shared" si="13"/>
        <v>-5.1521999994292855E-3</v>
      </c>
      <c r="P35" s="1">
        <f t="shared" si="4"/>
        <v>-1.332097477393345E-2</v>
      </c>
      <c r="Q35" s="185">
        <f t="shared" si="5"/>
        <v>24532.902999999998</v>
      </c>
      <c r="S35" s="1">
        <f t="shared" si="6"/>
        <v>6.6728881316575561E-5</v>
      </c>
      <c r="T35" s="1">
        <v>0.1</v>
      </c>
      <c r="V35" s="1">
        <f t="shared" si="7"/>
        <v>-1.738918417378298E-2</v>
      </c>
      <c r="W35" s="1">
        <f t="shared" si="8"/>
        <v>1.2236984174353694E-2</v>
      </c>
    </row>
    <row r="36" spans="1:23" x14ac:dyDescent="0.2">
      <c r="A36" s="23" t="s">
        <v>46</v>
      </c>
      <c r="B36" s="11"/>
      <c r="C36" s="24">
        <v>41331.334000000003</v>
      </c>
      <c r="D36" s="24" t="s">
        <v>128</v>
      </c>
      <c r="E36" s="1">
        <f t="shared" si="2"/>
        <v>-6733.0363067162643</v>
      </c>
      <c r="F36" s="1">
        <f t="shared" si="12"/>
        <v>-6733</v>
      </c>
      <c r="G36" s="1">
        <f t="shared" si="3"/>
        <v>-1.4522199999191798E-2</v>
      </c>
      <c r="H36" s="1">
        <f t="shared" si="13"/>
        <v>-1.4522199999191798E-2</v>
      </c>
      <c r="P36" s="1">
        <f t="shared" si="4"/>
        <v>-9.0659634694527143E-3</v>
      </c>
      <c r="Q36" s="185">
        <f t="shared" si="5"/>
        <v>26312.834000000003</v>
      </c>
      <c r="S36" s="1">
        <f t="shared" si="6"/>
        <v>2.9770517068459201E-5</v>
      </c>
      <c r="T36" s="1">
        <v>0.1</v>
      </c>
      <c r="V36" s="1">
        <f t="shared" si="7"/>
        <v>-3.1259399071510091E-3</v>
      </c>
      <c r="W36" s="1">
        <f t="shared" si="8"/>
        <v>-1.139626009204079E-2</v>
      </c>
    </row>
    <row r="37" spans="1:23" x14ac:dyDescent="0.2">
      <c r="A37" s="23" t="s">
        <v>46</v>
      </c>
      <c r="B37" s="11"/>
      <c r="C37" s="24">
        <v>41765.324000000001</v>
      </c>
      <c r="D37" s="24" t="s">
        <v>128</v>
      </c>
      <c r="E37" s="1">
        <f t="shared" si="2"/>
        <v>-5648.0249588361157</v>
      </c>
      <c r="F37" s="1">
        <f t="shared" si="12"/>
        <v>-5648</v>
      </c>
      <c r="G37" s="1">
        <f t="shared" si="3"/>
        <v>-9.983199997805059E-3</v>
      </c>
      <c r="H37" s="1">
        <f t="shared" si="13"/>
        <v>-9.983199997805059E-3</v>
      </c>
      <c r="P37" s="1">
        <f t="shared" si="4"/>
        <v>-7.3309998818641758E-3</v>
      </c>
      <c r="Q37" s="185">
        <f t="shared" si="5"/>
        <v>26746.824000000001</v>
      </c>
      <c r="S37" s="1">
        <f t="shared" si="6"/>
        <v>7.0341654549968339E-6</v>
      </c>
      <c r="T37" s="1">
        <v>0.1</v>
      </c>
      <c r="V37" s="1">
        <f t="shared" si="7"/>
        <v>8.4796837933551108E-4</v>
      </c>
      <c r="W37" s="1">
        <f t="shared" si="8"/>
        <v>-1.0831168377140571E-2</v>
      </c>
    </row>
    <row r="38" spans="1:23" x14ac:dyDescent="0.2">
      <c r="A38" s="23" t="s">
        <v>46</v>
      </c>
      <c r="B38" s="11"/>
      <c r="C38" s="24">
        <v>42756.489000000001</v>
      </c>
      <c r="D38" s="24" t="s">
        <v>128</v>
      </c>
      <c r="E38" s="1">
        <f t="shared" si="2"/>
        <v>-3170.0294459864331</v>
      </c>
      <c r="F38" s="1">
        <f t="shared" si="12"/>
        <v>-3170</v>
      </c>
      <c r="G38" s="1">
        <f t="shared" si="3"/>
        <v>-1.177800000004936E-2</v>
      </c>
      <c r="H38" s="1">
        <f t="shared" si="13"/>
        <v>-1.177800000004936E-2</v>
      </c>
      <c r="P38" s="1">
        <f t="shared" si="4"/>
        <v>-3.3358638189792816E-3</v>
      </c>
      <c r="Q38" s="185">
        <f t="shared" si="5"/>
        <v>27737.989000000001</v>
      </c>
      <c r="S38" s="1">
        <f t="shared" si="6"/>
        <v>7.1269663299732493E-5</v>
      </c>
      <c r="T38" s="1">
        <v>0.1</v>
      </c>
      <c r="V38" s="1">
        <f t="shared" si="7"/>
        <v>9.6606701021922179E-3</v>
      </c>
      <c r="W38" s="1">
        <f t="shared" si="8"/>
        <v>-2.1438670102241576E-2</v>
      </c>
    </row>
    <row r="39" spans="1:23" x14ac:dyDescent="0.2">
      <c r="A39" s="23" t="s">
        <v>47</v>
      </c>
      <c r="B39" s="11"/>
      <c r="C39" s="24">
        <v>43167.487000000001</v>
      </c>
      <c r="D39" s="24" t="s">
        <v>129</v>
      </c>
      <c r="E39" s="1">
        <f t="shared" si="2"/>
        <v>-2142.5000237507893</v>
      </c>
      <c r="F39" s="1">
        <f t="shared" si="12"/>
        <v>-2142.5</v>
      </c>
      <c r="G39" s="1">
        <f t="shared" si="3"/>
        <v>-9.4999995781108737E-6</v>
      </c>
      <c r="I39" s="1">
        <f t="shared" ref="I39:I47" si="14">G39</f>
        <v>-9.4999995781108737E-6</v>
      </c>
      <c r="P39" s="1">
        <f t="shared" si="4"/>
        <v>-1.8966254081869919E-3</v>
      </c>
      <c r="Q39" s="185">
        <f t="shared" si="5"/>
        <v>28148.987000000001</v>
      </c>
      <c r="S39" s="1">
        <f t="shared" si="6"/>
        <v>3.5612423078172362E-6</v>
      </c>
      <c r="T39" s="1">
        <v>0.1</v>
      </c>
      <c r="V39" s="1">
        <f t="shared" si="7"/>
        <v>1.2976794292546808E-2</v>
      </c>
      <c r="W39" s="1">
        <f t="shared" si="8"/>
        <v>-1.2986294292124919E-2</v>
      </c>
    </row>
    <row r="40" spans="1:23" x14ac:dyDescent="0.2">
      <c r="A40" s="23" t="s">
        <v>47</v>
      </c>
      <c r="B40" s="11"/>
      <c r="C40" s="24">
        <v>43171.292000000001</v>
      </c>
      <c r="D40" s="24" t="s">
        <v>129</v>
      </c>
      <c r="E40" s="1">
        <f t="shared" si="2"/>
        <v>-2132.9872050713625</v>
      </c>
      <c r="F40" s="1">
        <f t="shared" si="12"/>
        <v>-2133</v>
      </c>
      <c r="G40" s="1">
        <f t="shared" si="3"/>
        <v>5.1177999994251877E-3</v>
      </c>
      <c r="I40" s="1">
        <f t="shared" si="14"/>
        <v>5.1177999994251877E-3</v>
      </c>
      <c r="P40" s="1">
        <f t="shared" si="4"/>
        <v>-1.8843707720245812E-3</v>
      </c>
      <c r="Q40" s="185">
        <f t="shared" si="5"/>
        <v>28152.792000000001</v>
      </c>
      <c r="S40" s="1">
        <f t="shared" si="6"/>
        <v>4.9030395512545454E-5</v>
      </c>
      <c r="T40" s="1">
        <v>0.1</v>
      </c>
      <c r="V40" s="1">
        <f t="shared" si="7"/>
        <v>1.3006071971622341E-2</v>
      </c>
      <c r="W40" s="1">
        <f t="shared" si="8"/>
        <v>-7.8882719721971532E-3</v>
      </c>
    </row>
    <row r="41" spans="1:23" x14ac:dyDescent="0.2">
      <c r="A41" s="23" t="s">
        <v>47</v>
      </c>
      <c r="B41" s="11"/>
      <c r="C41" s="24">
        <v>43171.491000000002</v>
      </c>
      <c r="D41" s="24" t="s">
        <v>129</v>
      </c>
      <c r="E41" s="1">
        <f t="shared" si="2"/>
        <v>-2132.4896884045529</v>
      </c>
      <c r="F41" s="1">
        <f t="shared" si="12"/>
        <v>-2132.5</v>
      </c>
      <c r="G41" s="1">
        <f t="shared" si="3"/>
        <v>4.124500002944842E-3</v>
      </c>
      <c r="I41" s="1">
        <f t="shared" si="14"/>
        <v>4.124500002944842E-3</v>
      </c>
      <c r="P41" s="1">
        <f t="shared" si="4"/>
        <v>-1.8837263895325335E-3</v>
      </c>
      <c r="Q41" s="185">
        <f t="shared" si="5"/>
        <v>28152.991000000002</v>
      </c>
      <c r="S41" s="1">
        <f t="shared" si="6"/>
        <v>3.6098784383261697E-5</v>
      </c>
      <c r="T41" s="1">
        <v>0.1</v>
      </c>
      <c r="V41" s="1">
        <f t="shared" si="7"/>
        <v>1.3007612136173543E-2</v>
      </c>
      <c r="W41" s="1">
        <f t="shared" si="8"/>
        <v>-8.8831121332287009E-3</v>
      </c>
    </row>
    <row r="42" spans="1:23" x14ac:dyDescent="0.2">
      <c r="A42" s="23" t="s">
        <v>47</v>
      </c>
      <c r="B42" s="11"/>
      <c r="C42" s="24">
        <v>43173.464999999997</v>
      </c>
      <c r="D42" s="24" t="s">
        <v>129</v>
      </c>
      <c r="E42" s="1">
        <f t="shared" si="2"/>
        <v>-2127.5545230765279</v>
      </c>
      <c r="F42" s="1">
        <f t="shared" si="12"/>
        <v>-2127.5</v>
      </c>
      <c r="G42" s="1">
        <f t="shared" si="3"/>
        <v>-2.1808500001498032E-2</v>
      </c>
      <c r="I42" s="1">
        <f t="shared" si="14"/>
        <v>-2.1808500001498032E-2</v>
      </c>
      <c r="P42" s="1">
        <f t="shared" si="4"/>
        <v>-1.8772858605769632E-3</v>
      </c>
      <c r="Q42" s="185">
        <f t="shared" si="5"/>
        <v>28154.964999999997</v>
      </c>
      <c r="S42" s="1">
        <f t="shared" si="6"/>
        <v>3.9725329713125198E-4</v>
      </c>
      <c r="T42" s="1">
        <v>0.1</v>
      </c>
      <c r="V42" s="1">
        <f t="shared" si="7"/>
        <v>1.302300956409745E-2</v>
      </c>
      <c r="W42" s="1">
        <f t="shared" si="8"/>
        <v>-3.4831509565595484E-2</v>
      </c>
    </row>
    <row r="43" spans="1:23" x14ac:dyDescent="0.2">
      <c r="A43" s="23" t="s">
        <v>47</v>
      </c>
      <c r="B43" s="11"/>
      <c r="C43" s="24">
        <v>43174.474999999999</v>
      </c>
      <c r="D43" s="24" t="s">
        <v>129</v>
      </c>
      <c r="E43" s="1">
        <f t="shared" si="2"/>
        <v>-2125.0294384861886</v>
      </c>
      <c r="F43" s="1">
        <f t="shared" si="12"/>
        <v>-2125</v>
      </c>
      <c r="G43" s="1">
        <f t="shared" si="3"/>
        <v>-1.1774999999033753E-2</v>
      </c>
      <c r="I43" s="1">
        <f t="shared" si="14"/>
        <v>-1.1774999999033753E-2</v>
      </c>
      <c r="P43" s="1">
        <f t="shared" si="4"/>
        <v>-1.8740678451627055E-3</v>
      </c>
      <c r="Q43" s="185">
        <f t="shared" si="5"/>
        <v>28155.974999999999</v>
      </c>
      <c r="S43" s="1">
        <f t="shared" si="6"/>
        <v>9.8028457515557575E-5</v>
      </c>
      <c r="T43" s="1">
        <v>0.1</v>
      </c>
      <c r="V43" s="1">
        <f t="shared" si="7"/>
        <v>1.3030705400616424E-2</v>
      </c>
      <c r="W43" s="1">
        <f t="shared" si="8"/>
        <v>-2.4805705399650178E-2</v>
      </c>
    </row>
    <row r="44" spans="1:23" x14ac:dyDescent="0.2">
      <c r="A44" s="23" t="s">
        <v>47</v>
      </c>
      <c r="B44" s="11"/>
      <c r="C44" s="24">
        <v>43175.281000000003</v>
      </c>
      <c r="D44" s="24" t="s">
        <v>129</v>
      </c>
      <c r="E44" s="1">
        <f t="shared" si="2"/>
        <v>-2123.014370981417</v>
      </c>
      <c r="F44" s="1">
        <f t="shared" si="12"/>
        <v>-2123</v>
      </c>
      <c r="G44" s="1">
        <f t="shared" si="3"/>
        <v>-5.7481999974697828E-3</v>
      </c>
      <c r="I44" s="1">
        <f t="shared" si="14"/>
        <v>-5.7481999974697828E-3</v>
      </c>
      <c r="P44" s="1">
        <f t="shared" si="4"/>
        <v>-1.8714945134159118E-3</v>
      </c>
      <c r="Q44" s="185">
        <f t="shared" si="5"/>
        <v>28156.781000000003</v>
      </c>
      <c r="S44" s="1">
        <f t="shared" si="6"/>
        <v>1.5028845410093358E-5</v>
      </c>
      <c r="T44" s="1">
        <v>0.1</v>
      </c>
      <c r="V44" s="1">
        <f t="shared" si="7"/>
        <v>1.3036860687624855E-2</v>
      </c>
      <c r="W44" s="1">
        <f t="shared" si="8"/>
        <v>-1.878506068509464E-2</v>
      </c>
    </row>
    <row r="45" spans="1:23" x14ac:dyDescent="0.2">
      <c r="A45" s="23" t="s">
        <v>47</v>
      </c>
      <c r="B45" s="11"/>
      <c r="C45" s="24">
        <v>43203.29</v>
      </c>
      <c r="D45" s="24" t="s">
        <v>129</v>
      </c>
      <c r="E45" s="1">
        <f t="shared" si="2"/>
        <v>-2052.9895251490861</v>
      </c>
      <c r="F45" s="1">
        <f t="shared" si="12"/>
        <v>-2053</v>
      </c>
      <c r="G45" s="1">
        <f t="shared" si="3"/>
        <v>4.1898000054061413E-3</v>
      </c>
      <c r="I45" s="1">
        <f t="shared" si="14"/>
        <v>4.1898000054061413E-3</v>
      </c>
      <c r="P45" s="1">
        <f t="shared" si="4"/>
        <v>-1.7820375620694277E-3</v>
      </c>
      <c r="Q45" s="185">
        <f t="shared" si="5"/>
        <v>28184.79</v>
      </c>
      <c r="S45" s="1">
        <f t="shared" si="6"/>
        <v>3.566284393231252E-5</v>
      </c>
      <c r="T45" s="1">
        <v>0.1</v>
      </c>
      <c r="V45" s="1">
        <f t="shared" si="7"/>
        <v>1.3251517164732352E-2</v>
      </c>
      <c r="W45" s="1">
        <f t="shared" si="8"/>
        <v>-9.0617171593262106E-3</v>
      </c>
    </row>
    <row r="46" spans="1:23" x14ac:dyDescent="0.2">
      <c r="A46" s="23" t="s">
        <v>47</v>
      </c>
      <c r="B46" s="11"/>
      <c r="C46" s="24">
        <v>43397.68</v>
      </c>
      <c r="D46" s="24" t="s">
        <v>129</v>
      </c>
      <c r="E46" s="1">
        <f t="shared" si="2"/>
        <v>-1566.9982444411839</v>
      </c>
      <c r="F46" s="1">
        <f t="shared" si="12"/>
        <v>-1567</v>
      </c>
      <c r="G46" s="1">
        <f t="shared" si="3"/>
        <v>7.0219999906839803E-4</v>
      </c>
      <c r="I46" s="1">
        <f t="shared" si="14"/>
        <v>7.0219999906839803E-4</v>
      </c>
      <c r="P46" s="1">
        <f t="shared" si="4"/>
        <v>-1.1954310208715409E-3</v>
      </c>
      <c r="Q46" s="185">
        <f t="shared" si="5"/>
        <v>28379.18</v>
      </c>
      <c r="S46" s="1">
        <f t="shared" si="6"/>
        <v>3.6010034878382928E-6</v>
      </c>
      <c r="T46" s="1">
        <v>0.1</v>
      </c>
      <c r="V46" s="1">
        <f t="shared" si="7"/>
        <v>1.4698310224623257E-2</v>
      </c>
      <c r="W46" s="1">
        <f t="shared" si="8"/>
        <v>-1.3996110225554859E-2</v>
      </c>
    </row>
    <row r="47" spans="1:23" x14ac:dyDescent="0.2">
      <c r="A47" s="23" t="s">
        <v>47</v>
      </c>
      <c r="B47" s="11"/>
      <c r="C47" s="24">
        <v>43481.483999999997</v>
      </c>
      <c r="D47" s="24" t="s">
        <v>129</v>
      </c>
      <c r="E47" s="1">
        <f t="shared" si="2"/>
        <v>-1357.4812256210623</v>
      </c>
      <c r="F47" s="1">
        <f t="shared" si="12"/>
        <v>-1357.5</v>
      </c>
      <c r="G47" s="1">
        <f t="shared" si="3"/>
        <v>7.5094999992870726E-3</v>
      </c>
      <c r="I47" s="1">
        <f t="shared" si="14"/>
        <v>7.5094999992870726E-3</v>
      </c>
      <c r="P47" s="1">
        <f t="shared" si="4"/>
        <v>-9.6245466262370738E-4</v>
      </c>
      <c r="Q47" s="185">
        <f t="shared" si="5"/>
        <v>28462.983999999997</v>
      </c>
      <c r="S47" s="1">
        <f t="shared" si="6"/>
        <v>7.1774015793471803E-5</v>
      </c>
      <c r="T47" s="1">
        <v>0.1</v>
      </c>
      <c r="V47" s="1">
        <f t="shared" si="7"/>
        <v>1.5297203979861687E-2</v>
      </c>
      <c r="W47" s="1">
        <f t="shared" si="8"/>
        <v>-7.7877039805746145E-3</v>
      </c>
    </row>
    <row r="48" spans="1:23" x14ac:dyDescent="0.2">
      <c r="A48" s="23" t="s">
        <v>46</v>
      </c>
      <c r="B48" s="11"/>
      <c r="C48" s="24">
        <v>43482.468000000001</v>
      </c>
      <c r="D48" s="24" t="s">
        <v>128</v>
      </c>
      <c r="E48" s="1">
        <f t="shared" si="2"/>
        <v>-1355.0211432082915</v>
      </c>
      <c r="F48" s="1">
        <f t="shared" si="12"/>
        <v>-1355</v>
      </c>
      <c r="G48" s="1">
        <f t="shared" si="3"/>
        <v>-8.4569999962695874E-3</v>
      </c>
      <c r="H48" s="1">
        <f>G48</f>
        <v>-8.4569999962695874E-3</v>
      </c>
      <c r="P48" s="1">
        <f t="shared" si="4"/>
        <v>-9.5975108690174275E-4</v>
      </c>
      <c r="Q48" s="185">
        <f t="shared" si="5"/>
        <v>28463.968000000001</v>
      </c>
      <c r="S48" s="1">
        <f t="shared" si="6"/>
        <v>5.6208741209017335E-5</v>
      </c>
      <c r="T48" s="1">
        <v>0.1</v>
      </c>
      <c r="V48" s="1">
        <f t="shared" si="7"/>
        <v>1.5304256349441188E-2</v>
      </c>
      <c r="W48" s="1">
        <f t="shared" si="8"/>
        <v>-2.3761256345710774E-2</v>
      </c>
    </row>
    <row r="49" spans="1:35" x14ac:dyDescent="0.2">
      <c r="A49" s="23" t="s">
        <v>47</v>
      </c>
      <c r="B49" s="11"/>
      <c r="C49" s="24">
        <v>43495.499000000003</v>
      </c>
      <c r="D49" s="24" t="s">
        <v>129</v>
      </c>
      <c r="E49" s="1">
        <f t="shared" si="2"/>
        <v>-1322.4425518254736</v>
      </c>
      <c r="F49" s="1">
        <f t="shared" si="12"/>
        <v>-1322.5</v>
      </c>
      <c r="G49" s="1">
        <f t="shared" si="3"/>
        <v>2.2978500004683156E-2</v>
      </c>
      <c r="I49" s="1">
        <f t="shared" ref="I49:I62" si="15">G49</f>
        <v>2.2978500004683156E-2</v>
      </c>
      <c r="P49" s="1">
        <f t="shared" si="4"/>
        <v>-9.2477204249282081E-4</v>
      </c>
      <c r="Q49" s="185">
        <f t="shared" si="5"/>
        <v>28476.999000000003</v>
      </c>
      <c r="S49" s="1">
        <f t="shared" si="6"/>
        <v>5.7136641456130436E-4</v>
      </c>
      <c r="T49" s="1">
        <v>0.1</v>
      </c>
      <c r="V49" s="1">
        <f t="shared" si="7"/>
        <v>1.5395731592311444E-2</v>
      </c>
      <c r="W49" s="1">
        <f t="shared" si="8"/>
        <v>7.5827684123717116E-3</v>
      </c>
    </row>
    <row r="50" spans="1:35" x14ac:dyDescent="0.2">
      <c r="A50" s="23" t="s">
        <v>47</v>
      </c>
      <c r="B50" s="11"/>
      <c r="C50" s="24">
        <v>43496.487000000001</v>
      </c>
      <c r="D50" s="24" t="s">
        <v>129</v>
      </c>
      <c r="E50" s="1">
        <f t="shared" si="2"/>
        <v>-1319.9724690777075</v>
      </c>
      <c r="F50" s="1">
        <f t="shared" si="12"/>
        <v>-1320</v>
      </c>
      <c r="G50" s="1">
        <f t="shared" si="3"/>
        <v>1.1012000002665445E-2</v>
      </c>
      <c r="I50" s="1">
        <f t="shared" si="15"/>
        <v>1.1012000002665445E-2</v>
      </c>
      <c r="P50" s="1">
        <f t="shared" si="4"/>
        <v>-9.2209426305149902E-4</v>
      </c>
      <c r="Q50" s="185">
        <f t="shared" si="5"/>
        <v>28477.987000000001</v>
      </c>
      <c r="S50" s="1">
        <f t="shared" si="6"/>
        <v>1.4242260594301805E-4</v>
      </c>
      <c r="T50" s="1">
        <v>0.1</v>
      </c>
      <c r="V50" s="1">
        <f t="shared" si="7"/>
        <v>1.5402752300735432E-2</v>
      </c>
      <c r="W50" s="1">
        <f t="shared" si="8"/>
        <v>-4.3907522980699866E-3</v>
      </c>
    </row>
    <row r="51" spans="1:35" x14ac:dyDescent="0.2">
      <c r="A51" s="23" t="s">
        <v>47</v>
      </c>
      <c r="B51" s="11"/>
      <c r="C51" s="24">
        <v>43512.478000000003</v>
      </c>
      <c r="D51" s="24" t="s">
        <v>129</v>
      </c>
      <c r="E51" s="1">
        <f t="shared" si="2"/>
        <v>-1279.9936297865868</v>
      </c>
      <c r="F51" s="1">
        <f t="shared" si="12"/>
        <v>-1280</v>
      </c>
      <c r="G51" s="1">
        <f t="shared" si="3"/>
        <v>2.5480000040261075E-3</v>
      </c>
      <c r="I51" s="1">
        <f t="shared" si="15"/>
        <v>2.5480000040261075E-3</v>
      </c>
      <c r="P51" s="1">
        <f t="shared" si="4"/>
        <v>-8.7950214328907927E-4</v>
      </c>
      <c r="Q51" s="185">
        <f t="shared" si="5"/>
        <v>28493.978000000003</v>
      </c>
      <c r="S51" s="1">
        <f t="shared" si="6"/>
        <v>1.1747770969850217E-5</v>
      </c>
      <c r="T51" s="1">
        <v>0.1</v>
      </c>
      <c r="V51" s="1">
        <f t="shared" si="7"/>
        <v>1.5514774311150337E-2</v>
      </c>
      <c r="W51" s="1">
        <f t="shared" si="8"/>
        <v>-1.2966774307124229E-2</v>
      </c>
    </row>
    <row r="52" spans="1:35" x14ac:dyDescent="0.2">
      <c r="A52" s="23" t="s">
        <v>47</v>
      </c>
      <c r="B52" s="11"/>
      <c r="C52" s="24">
        <v>43535.271999999997</v>
      </c>
      <c r="D52" s="24" t="s">
        <v>129</v>
      </c>
      <c r="E52" s="1">
        <f t="shared" si="2"/>
        <v>-1223.0067207251473</v>
      </c>
      <c r="F52" s="1">
        <f t="shared" si="12"/>
        <v>-1223</v>
      </c>
      <c r="G52" s="1">
        <f t="shared" si="3"/>
        <v>-2.6882000020123087E-3</v>
      </c>
      <c r="I52" s="1">
        <f t="shared" si="15"/>
        <v>-2.6882000020123087E-3</v>
      </c>
      <c r="P52" s="1">
        <f t="shared" si="4"/>
        <v>-8.196351503691815E-4</v>
      </c>
      <c r="Q52" s="185">
        <f t="shared" si="5"/>
        <v>28516.771999999997</v>
      </c>
      <c r="S52" s="1">
        <f t="shared" si="6"/>
        <v>3.4915346047961018E-6</v>
      </c>
      <c r="T52" s="1">
        <v>0.1</v>
      </c>
      <c r="V52" s="1">
        <f t="shared" si="7"/>
        <v>1.5673393601717642E-2</v>
      </c>
      <c r="W52" s="1">
        <f t="shared" si="8"/>
        <v>-1.836159360372995E-2</v>
      </c>
    </row>
    <row r="53" spans="1:35" x14ac:dyDescent="0.2">
      <c r="A53" s="23" t="s">
        <v>47</v>
      </c>
      <c r="B53" s="11"/>
      <c r="C53" s="24">
        <v>43535.472000000002</v>
      </c>
      <c r="D53" s="24" t="s">
        <v>129</v>
      </c>
      <c r="E53" s="1">
        <f t="shared" si="2"/>
        <v>-1222.5067039745752</v>
      </c>
      <c r="F53" s="1">
        <f t="shared" si="12"/>
        <v>-1222.5</v>
      </c>
      <c r="G53" s="1">
        <f t="shared" si="3"/>
        <v>-2.6814999946509488E-3</v>
      </c>
      <c r="I53" s="1">
        <f t="shared" si="15"/>
        <v>-2.6814999946509488E-3</v>
      </c>
      <c r="P53" s="1">
        <f t="shared" si="4"/>
        <v>-8.1911433111960322E-4</v>
      </c>
      <c r="Q53" s="185">
        <f t="shared" si="5"/>
        <v>28516.972000000002</v>
      </c>
      <c r="S53" s="1">
        <f t="shared" si="6"/>
        <v>3.4684803597270905E-6</v>
      </c>
      <c r="T53" s="1">
        <v>0.1</v>
      </c>
      <c r="V53" s="1">
        <f t="shared" si="7"/>
        <v>1.5674779705677037E-2</v>
      </c>
      <c r="W53" s="1">
        <f t="shared" si="8"/>
        <v>-1.8356279700327986E-2</v>
      </c>
    </row>
    <row r="54" spans="1:35" x14ac:dyDescent="0.2">
      <c r="A54" s="23" t="s">
        <v>47</v>
      </c>
      <c r="B54" s="11"/>
      <c r="C54" s="24">
        <v>43537.482000000004</v>
      </c>
      <c r="D54" s="24" t="s">
        <v>129</v>
      </c>
      <c r="E54" s="1">
        <f t="shared" si="2"/>
        <v>-1217.4815356314307</v>
      </c>
      <c r="F54" s="1">
        <f t="shared" si="12"/>
        <v>-1217.5</v>
      </c>
      <c r="G54" s="1">
        <f t="shared" si="3"/>
        <v>7.3855000082403421E-3</v>
      </c>
      <c r="I54" s="1">
        <f t="shared" si="15"/>
        <v>7.3855000082403421E-3</v>
      </c>
      <c r="P54" s="1">
        <f t="shared" si="4"/>
        <v>-8.1391029893431582E-4</v>
      </c>
      <c r="Q54" s="185">
        <f t="shared" si="5"/>
        <v>28518.982000000004</v>
      </c>
      <c r="S54" s="1">
        <f t="shared" si="6"/>
        <v>6.7230329385402015E-5</v>
      </c>
      <c r="T54" s="1">
        <v>0.1</v>
      </c>
      <c r="V54" s="1">
        <f t="shared" si="7"/>
        <v>1.5688635663337329E-2</v>
      </c>
      <c r="W54" s="1">
        <f t="shared" si="8"/>
        <v>-8.3031356550969868E-3</v>
      </c>
    </row>
    <row r="55" spans="1:35" x14ac:dyDescent="0.2">
      <c r="A55" s="23" t="s">
        <v>47</v>
      </c>
      <c r="B55" s="11"/>
      <c r="C55" s="24">
        <v>43568.285000000003</v>
      </c>
      <c r="D55" s="24" t="s">
        <v>129</v>
      </c>
      <c r="E55" s="1">
        <f t="shared" si="2"/>
        <v>-1140.4714557937564</v>
      </c>
      <c r="F55" s="1">
        <f t="shared" si="12"/>
        <v>-1140.5</v>
      </c>
      <c r="G55" s="1">
        <f t="shared" si="3"/>
        <v>1.141730000381358E-2</v>
      </c>
      <c r="I55" s="1">
        <f t="shared" si="15"/>
        <v>1.141730000381358E-2</v>
      </c>
      <c r="P55" s="1">
        <f t="shared" si="4"/>
        <v>-7.3472906736328503E-4</v>
      </c>
      <c r="Q55" s="185">
        <f t="shared" si="5"/>
        <v>28549.785000000003</v>
      </c>
      <c r="S55" s="1">
        <f t="shared" si="6"/>
        <v>1.4767181054672765E-4</v>
      </c>
      <c r="T55" s="1">
        <v>0.1</v>
      </c>
      <c r="V55" s="1">
        <f t="shared" si="7"/>
        <v>1.5900844942538041E-2</v>
      </c>
      <c r="W55" s="1">
        <f t="shared" si="8"/>
        <v>-4.4835449387244618E-3</v>
      </c>
    </row>
    <row r="56" spans="1:35" x14ac:dyDescent="0.2">
      <c r="A56" s="23" t="s">
        <v>47</v>
      </c>
      <c r="B56" s="11"/>
      <c r="C56" s="24">
        <v>43573.286</v>
      </c>
      <c r="D56" s="24" t="s">
        <v>129</v>
      </c>
      <c r="E56" s="1">
        <f t="shared" si="2"/>
        <v>-1127.9685369459835</v>
      </c>
      <c r="F56" s="1">
        <f t="shared" si="12"/>
        <v>-1128</v>
      </c>
      <c r="G56" s="1">
        <f t="shared" si="3"/>
        <v>1.2584800002514385E-2</v>
      </c>
      <c r="I56" s="1">
        <f t="shared" si="15"/>
        <v>1.2584800002514385E-2</v>
      </c>
      <c r="P56" s="1">
        <f t="shared" si="4"/>
        <v>-7.2204636705193101E-4</v>
      </c>
      <c r="Q56" s="185">
        <f t="shared" si="5"/>
        <v>28554.786</v>
      </c>
      <c r="S56" s="1">
        <f t="shared" si="6"/>
        <v>1.7707216030324023E-4</v>
      </c>
      <c r="T56" s="1">
        <v>0.1</v>
      </c>
      <c r="V56" s="1">
        <f t="shared" si="7"/>
        <v>1.5935085611819725E-2</v>
      </c>
      <c r="W56" s="1">
        <f t="shared" si="8"/>
        <v>-3.3502856093053403E-3</v>
      </c>
    </row>
    <row r="57" spans="1:35" x14ac:dyDescent="0.2">
      <c r="A57" s="23" t="s">
        <v>47</v>
      </c>
      <c r="B57" s="11"/>
      <c r="C57" s="24">
        <v>43574.28</v>
      </c>
      <c r="D57" s="24" t="s">
        <v>129</v>
      </c>
      <c r="E57" s="1">
        <f t="shared" si="2"/>
        <v>-1125.4834536956978</v>
      </c>
      <c r="F57" s="1">
        <f t="shared" si="12"/>
        <v>-1125.5</v>
      </c>
      <c r="G57" s="1">
        <f t="shared" si="3"/>
        <v>6.6183000017190352E-3</v>
      </c>
      <c r="I57" s="1">
        <f t="shared" si="15"/>
        <v>6.6183000017190352E-3</v>
      </c>
      <c r="P57" s="1">
        <f t="shared" si="4"/>
        <v>-7.1951560932084768E-4</v>
      </c>
      <c r="Q57" s="185">
        <f t="shared" si="5"/>
        <v>28555.78</v>
      </c>
      <c r="S57" s="1">
        <f t="shared" si="6"/>
        <v>5.384353794162061E-5</v>
      </c>
      <c r="T57" s="1">
        <v>0.1</v>
      </c>
      <c r="V57" s="1">
        <f t="shared" si="7"/>
        <v>1.5941926706585972E-2</v>
      </c>
      <c r="W57" s="1">
        <f t="shared" si="8"/>
        <v>-9.3236267048669372E-3</v>
      </c>
    </row>
    <row r="58" spans="1:35" x14ac:dyDescent="0.2">
      <c r="A58" s="23" t="s">
        <v>47</v>
      </c>
      <c r="B58" s="11"/>
      <c r="C58" s="24">
        <v>43575.277000000002</v>
      </c>
      <c r="D58" s="24" t="s">
        <v>129</v>
      </c>
      <c r="E58" s="1">
        <f t="shared" si="2"/>
        <v>-1122.9908701941429</v>
      </c>
      <c r="F58" s="1">
        <f t="shared" si="12"/>
        <v>-1123</v>
      </c>
      <c r="G58" s="1">
        <f t="shared" si="3"/>
        <v>3.651800005172845E-3</v>
      </c>
      <c r="I58" s="1">
        <f t="shared" si="15"/>
        <v>3.651800005172845E-3</v>
      </c>
      <c r="P58" s="1">
        <f t="shared" si="4"/>
        <v>-7.1698678138605587E-4</v>
      </c>
      <c r="Q58" s="185">
        <f t="shared" si="5"/>
        <v>28556.777000000002</v>
      </c>
      <c r="S58" s="1">
        <f t="shared" si="6"/>
        <v>1.9086297986411648E-5</v>
      </c>
      <c r="T58" s="1">
        <v>0.1</v>
      </c>
      <c r="V58" s="1">
        <f t="shared" si="7"/>
        <v>1.5948765452636297E-2</v>
      </c>
      <c r="W58" s="1">
        <f t="shared" si="8"/>
        <v>-1.2296965447463452E-2</v>
      </c>
    </row>
    <row r="59" spans="1:35" x14ac:dyDescent="0.2">
      <c r="A59" s="23" t="s">
        <v>47</v>
      </c>
      <c r="B59" s="11"/>
      <c r="C59" s="24">
        <v>43833.457000000002</v>
      </c>
      <c r="D59" s="24" t="s">
        <v>129</v>
      </c>
      <c r="E59" s="1">
        <f t="shared" si="2"/>
        <v>-477.51924689476158</v>
      </c>
      <c r="F59" s="1">
        <f t="shared" si="12"/>
        <v>-477.5</v>
      </c>
      <c r="G59" s="1">
        <f t="shared" si="3"/>
        <v>-7.6984999977867119E-3</v>
      </c>
      <c r="I59" s="1">
        <f t="shared" si="15"/>
        <v>-7.6984999977867119E-3</v>
      </c>
      <c r="P59" s="1">
        <f t="shared" si="4"/>
        <v>-1.3147788172208213E-4</v>
      </c>
      <c r="Q59" s="185">
        <f t="shared" si="5"/>
        <v>28814.957000000002</v>
      </c>
      <c r="S59" s="1">
        <f t="shared" si="6"/>
        <v>5.7259823705011224E-5</v>
      </c>
      <c r="T59" s="1">
        <v>0.1</v>
      </c>
      <c r="V59" s="1">
        <f t="shared" si="7"/>
        <v>1.7633077019325444E-2</v>
      </c>
      <c r="W59" s="1">
        <f t="shared" si="8"/>
        <v>-2.5331577017112156E-2</v>
      </c>
    </row>
    <row r="60" spans="1:35" x14ac:dyDescent="0.2">
      <c r="A60" s="23" t="s">
        <v>47</v>
      </c>
      <c r="B60" s="11"/>
      <c r="C60" s="24">
        <v>43880.449000000001</v>
      </c>
      <c r="D60" s="24" t="s">
        <v>129</v>
      </c>
      <c r="E60" s="1">
        <f t="shared" si="2"/>
        <v>-360.03531118291932</v>
      </c>
      <c r="F60" s="1">
        <f t="shared" si="12"/>
        <v>-360</v>
      </c>
      <c r="G60" s="1">
        <f t="shared" si="3"/>
        <v>-1.4124000001174863E-2</v>
      </c>
      <c r="I60" s="1">
        <f t="shared" si="15"/>
        <v>-1.4124000001174863E-2</v>
      </c>
      <c r="P60" s="1">
        <f t="shared" si="4"/>
        <v>-4.0052077278390774E-5</v>
      </c>
      <c r="Q60" s="185">
        <f t="shared" si="5"/>
        <v>28861.949000000001</v>
      </c>
      <c r="S60" s="1">
        <f t="shared" si="6"/>
        <v>1.9835758912302776E-4</v>
      </c>
      <c r="T60" s="1">
        <v>0.1</v>
      </c>
      <c r="V60" s="1">
        <f t="shared" si="7"/>
        <v>1.79215126765295E-2</v>
      </c>
      <c r="W60" s="1">
        <f t="shared" si="8"/>
        <v>-3.2045512677704363E-2</v>
      </c>
      <c r="AD60" s="1">
        <v>19</v>
      </c>
      <c r="AF60" s="1" t="s">
        <v>55</v>
      </c>
      <c r="AI60" s="1" t="s">
        <v>56</v>
      </c>
    </row>
    <row r="61" spans="1:35" x14ac:dyDescent="0.2">
      <c r="A61" s="23" t="s">
        <v>47</v>
      </c>
      <c r="B61" s="11"/>
      <c r="C61" s="24">
        <v>43887.258000000002</v>
      </c>
      <c r="D61" s="24" t="s">
        <v>129</v>
      </c>
      <c r="E61" s="1">
        <f t="shared" si="2"/>
        <v>-343.01224091006242</v>
      </c>
      <c r="F61" s="1">
        <f t="shared" si="12"/>
        <v>-343</v>
      </c>
      <c r="G61" s="1">
        <f t="shared" si="3"/>
        <v>-4.8962000000756234E-3</v>
      </c>
      <c r="I61" s="1">
        <f t="shared" si="15"/>
        <v>-4.8962000000756234E-3</v>
      </c>
      <c r="P61" s="1">
        <f t="shared" si="4"/>
        <v>-2.7228655955526676E-5</v>
      </c>
      <c r="Q61" s="185">
        <f t="shared" si="5"/>
        <v>28868.758000000002</v>
      </c>
      <c r="S61" s="1">
        <f t="shared" si="6"/>
        <v>2.3706881949862662E-5</v>
      </c>
      <c r="T61" s="1">
        <v>0.1</v>
      </c>
      <c r="V61" s="1">
        <f t="shared" si="7"/>
        <v>1.7962763022238298E-2</v>
      </c>
      <c r="W61" s="1">
        <f t="shared" si="8"/>
        <v>-2.2858963022313921E-2</v>
      </c>
      <c r="AD61" s="1">
        <v>15</v>
      </c>
      <c r="AF61" s="1" t="s">
        <v>58</v>
      </c>
      <c r="AI61" s="1" t="s">
        <v>56</v>
      </c>
    </row>
    <row r="62" spans="1:35" x14ac:dyDescent="0.2">
      <c r="A62" s="23" t="s">
        <v>47</v>
      </c>
      <c r="B62" s="11"/>
      <c r="C62" s="24">
        <v>43887.45</v>
      </c>
      <c r="D62" s="24" t="s">
        <v>129</v>
      </c>
      <c r="E62" s="1">
        <f t="shared" si="2"/>
        <v>-342.5322248295351</v>
      </c>
      <c r="F62" s="1">
        <f t="shared" si="12"/>
        <v>-342.5</v>
      </c>
      <c r="G62" s="1">
        <f t="shared" si="3"/>
        <v>-1.2889500001620036E-2</v>
      </c>
      <c r="I62" s="1">
        <f t="shared" si="15"/>
        <v>-1.2889500001620036E-2</v>
      </c>
      <c r="P62" s="1">
        <f t="shared" si="4"/>
        <v>-2.685305439709823E-5</v>
      </c>
      <c r="Q62" s="185">
        <f t="shared" si="5"/>
        <v>28868.949999999997</v>
      </c>
      <c r="S62" s="1">
        <f t="shared" si="6"/>
        <v>1.6544768648890355E-4</v>
      </c>
      <c r="T62" s="1">
        <v>0.1</v>
      </c>
      <c r="V62" s="1">
        <f t="shared" si="7"/>
        <v>1.7963974416564336E-2</v>
      </c>
      <c r="W62" s="1">
        <f t="shared" si="8"/>
        <v>-3.0853474418184371E-2</v>
      </c>
      <c r="AD62" s="1">
        <v>11</v>
      </c>
      <c r="AF62" s="1" t="s">
        <v>58</v>
      </c>
      <c r="AI62" s="1" t="s">
        <v>56</v>
      </c>
    </row>
    <row r="63" spans="1:35" x14ac:dyDescent="0.2">
      <c r="A63" s="1" t="s">
        <v>138</v>
      </c>
      <c r="B63" s="11" t="s">
        <v>49</v>
      </c>
      <c r="C63" s="24">
        <v>44024.458299999998</v>
      </c>
      <c r="D63" s="24" t="s">
        <v>128</v>
      </c>
      <c r="E63" s="1">
        <f t="shared" si="2"/>
        <v>0</v>
      </c>
      <c r="F63" s="1">
        <f t="shared" si="12"/>
        <v>0</v>
      </c>
      <c r="G63" s="1">
        <f t="shared" si="3"/>
        <v>0</v>
      </c>
      <c r="H63" s="1">
        <f>G63</f>
        <v>0</v>
      </c>
      <c r="P63" s="1">
        <f t="shared" si="4"/>
        <v>2.0912096931180804E-4</v>
      </c>
      <c r="Q63" s="185">
        <f t="shared" si="5"/>
        <v>29005.958299999998</v>
      </c>
      <c r="S63" s="1">
        <f t="shared" si="6"/>
        <v>4.3731579805910158E-8</v>
      </c>
      <c r="T63" s="1">
        <v>0.1</v>
      </c>
      <c r="V63" s="1">
        <f t="shared" si="7"/>
        <v>1.8768529395582878E-2</v>
      </c>
      <c r="W63" s="1">
        <f t="shared" si="8"/>
        <v>-1.8768529395582878E-2</v>
      </c>
      <c r="AD63" s="1">
        <v>9</v>
      </c>
      <c r="AF63" s="1" t="s">
        <v>60</v>
      </c>
      <c r="AI63" s="1" t="s">
        <v>56</v>
      </c>
    </row>
    <row r="64" spans="1:35" x14ac:dyDescent="0.2">
      <c r="A64" s="23" t="s">
        <v>47</v>
      </c>
      <c r="B64" s="11"/>
      <c r="C64" s="24">
        <v>44236.440999999999</v>
      </c>
      <c r="D64" s="24"/>
      <c r="E64" s="1">
        <f t="shared" si="2"/>
        <v>529.97450414589002</v>
      </c>
      <c r="F64" s="1">
        <f t="shared" si="12"/>
        <v>530</v>
      </c>
      <c r="G64" s="1">
        <f t="shared" si="3"/>
        <v>-1.0197999996307772E-2</v>
      </c>
      <c r="I64" s="1">
        <f t="shared" ref="I64:I85" si="16">G64</f>
        <v>-1.0197999996307772E-2</v>
      </c>
      <c r="P64" s="1">
        <f t="shared" si="4"/>
        <v>4.8675026155442502E-4</v>
      </c>
      <c r="Q64" s="185">
        <f t="shared" si="5"/>
        <v>29217.940999999999</v>
      </c>
      <c r="S64" s="1">
        <f t="shared" si="6"/>
        <v>1.1416388807288628E-4</v>
      </c>
      <c r="T64" s="1">
        <v>0.1</v>
      </c>
      <c r="V64" s="1">
        <f t="shared" si="7"/>
        <v>1.9910509076543483E-2</v>
      </c>
      <c r="W64" s="1">
        <f t="shared" si="8"/>
        <v>-3.0108509072851255E-2</v>
      </c>
      <c r="AD64" s="1">
        <v>7</v>
      </c>
      <c r="AF64" s="1" t="s">
        <v>60</v>
      </c>
      <c r="AI64" s="1" t="s">
        <v>56</v>
      </c>
    </row>
    <row r="65" spans="1:35" x14ac:dyDescent="0.2">
      <c r="A65" s="23" t="s">
        <v>47</v>
      </c>
      <c r="B65" s="11"/>
      <c r="C65" s="24">
        <v>44241.436999999998</v>
      </c>
      <c r="D65" s="24" t="s">
        <v>129</v>
      </c>
      <c r="E65" s="1">
        <f t="shared" si="2"/>
        <v>542.46492257490536</v>
      </c>
      <c r="F65" s="1">
        <f t="shared" si="12"/>
        <v>542.5</v>
      </c>
      <c r="G65" s="1">
        <f t="shared" si="3"/>
        <v>-1.403050000226358E-2</v>
      </c>
      <c r="I65" s="1">
        <f t="shared" si="16"/>
        <v>-1.403050000226358E-2</v>
      </c>
      <c r="P65" s="1">
        <f t="shared" si="4"/>
        <v>4.9196288644225497E-4</v>
      </c>
      <c r="Q65" s="185">
        <f t="shared" si="5"/>
        <v>29222.936999999998</v>
      </c>
      <c r="S65" s="1">
        <f t="shared" si="6"/>
        <v>2.1090192835383821E-4</v>
      </c>
      <c r="T65" s="1">
        <v>0.1</v>
      </c>
      <c r="V65" s="1">
        <f t="shared" si="7"/>
        <v>1.9935880059905455E-2</v>
      </c>
      <c r="W65" s="1">
        <f t="shared" si="8"/>
        <v>-3.3966380062169038E-2</v>
      </c>
    </row>
    <row r="66" spans="1:35" x14ac:dyDescent="0.2">
      <c r="A66" s="23" t="s">
        <v>47</v>
      </c>
      <c r="B66" s="11"/>
      <c r="C66" s="24">
        <v>44267.447999999997</v>
      </c>
      <c r="D66" s="24" t="s">
        <v>129</v>
      </c>
      <c r="E66" s="1">
        <f t="shared" si="2"/>
        <v>607.49460106913148</v>
      </c>
      <c r="F66" s="1">
        <f t="shared" si="12"/>
        <v>607.5</v>
      </c>
      <c r="G66" s="1">
        <f t="shared" si="3"/>
        <v>-2.1594999998342246E-3</v>
      </c>
      <c r="I66" s="1">
        <f t="shared" si="16"/>
        <v>-2.1594999998342246E-3</v>
      </c>
      <c r="P66" s="1">
        <f t="shared" si="4"/>
        <v>5.1805159425404382E-4</v>
      </c>
      <c r="Q66" s="185">
        <f t="shared" si="5"/>
        <v>29248.947999999997</v>
      </c>
      <c r="S66" s="1">
        <f t="shared" si="6"/>
        <v>7.1692825390046269E-6</v>
      </c>
      <c r="T66" s="1">
        <v>0.1</v>
      </c>
      <c r="V66" s="1">
        <f t="shared" si="7"/>
        <v>2.0066623407170404E-2</v>
      </c>
      <c r="W66" s="1">
        <f t="shared" si="8"/>
        <v>-2.2226123407004628E-2</v>
      </c>
    </row>
    <row r="67" spans="1:35" x14ac:dyDescent="0.2">
      <c r="A67" s="23" t="s">
        <v>47</v>
      </c>
      <c r="B67" s="11"/>
      <c r="C67" s="24">
        <v>44280.447999999997</v>
      </c>
      <c r="D67" s="24" t="s">
        <v>129</v>
      </c>
      <c r="E67" s="1">
        <f t="shared" si="2"/>
        <v>639.99568985560575</v>
      </c>
      <c r="F67" s="1">
        <f t="shared" si="12"/>
        <v>640</v>
      </c>
      <c r="G67" s="1">
        <f t="shared" si="3"/>
        <v>-1.724000001559034E-3</v>
      </c>
      <c r="I67" s="1">
        <f t="shared" si="16"/>
        <v>-1.724000001559034E-3</v>
      </c>
      <c r="P67" s="1">
        <f t="shared" si="4"/>
        <v>5.3045350780083281E-4</v>
      </c>
      <c r="Q67" s="185">
        <f t="shared" si="5"/>
        <v>29261.947999999997</v>
      </c>
      <c r="S67" s="1">
        <f t="shared" si="6"/>
        <v>5.0825606258650189E-6</v>
      </c>
      <c r="T67" s="1">
        <v>0.1</v>
      </c>
      <c r="V67" s="1">
        <f t="shared" si="7"/>
        <v>2.0131246444316631E-2</v>
      </c>
      <c r="W67" s="1">
        <f t="shared" si="8"/>
        <v>-2.1855246445875665E-2</v>
      </c>
      <c r="AD67" s="1">
        <v>7</v>
      </c>
      <c r="AF67" s="1" t="s">
        <v>60</v>
      </c>
      <c r="AI67" s="1" t="s">
        <v>56</v>
      </c>
    </row>
    <row r="68" spans="1:35" x14ac:dyDescent="0.2">
      <c r="A68" s="23" t="s">
        <v>47</v>
      </c>
      <c r="B68" s="11"/>
      <c r="C68" s="24">
        <v>44288.432999999997</v>
      </c>
      <c r="D68" s="24" t="s">
        <v>129</v>
      </c>
      <c r="E68" s="1">
        <f t="shared" si="2"/>
        <v>659.9588586217609</v>
      </c>
      <c r="F68" s="1">
        <f t="shared" si="12"/>
        <v>660</v>
      </c>
      <c r="G68" s="1">
        <f t="shared" si="3"/>
        <v>-1.6455999997560866E-2</v>
      </c>
      <c r="I68" s="1">
        <f t="shared" si="16"/>
        <v>-1.6455999997560866E-2</v>
      </c>
      <c r="P68" s="1">
        <f t="shared" si="4"/>
        <v>5.3787160856869423E-4</v>
      </c>
      <c r="Q68" s="185">
        <f t="shared" si="5"/>
        <v>29269.932999999997</v>
      </c>
      <c r="S68" s="1">
        <f t="shared" si="6"/>
        <v>2.8879167216561651E-4</v>
      </c>
      <c r="T68" s="1">
        <v>0.1</v>
      </c>
      <c r="V68" s="1">
        <f t="shared" si="7"/>
        <v>2.0170765431896456E-2</v>
      </c>
      <c r="W68" s="1">
        <f t="shared" si="8"/>
        <v>-3.6626765429457322E-2</v>
      </c>
      <c r="AD68" s="1">
        <v>34</v>
      </c>
      <c r="AF68" s="1" t="s">
        <v>67</v>
      </c>
      <c r="AG68" s="1" t="s">
        <v>68</v>
      </c>
      <c r="AI68" s="1" t="s">
        <v>56</v>
      </c>
    </row>
    <row r="69" spans="1:35" x14ac:dyDescent="0.2">
      <c r="A69" s="23" t="s">
        <v>47</v>
      </c>
      <c r="B69" s="11"/>
      <c r="C69" s="24">
        <v>44522.642</v>
      </c>
      <c r="D69" s="24" t="s">
        <v>129</v>
      </c>
      <c r="E69" s="1">
        <f t="shared" si="2"/>
        <v>1245.5009742826419</v>
      </c>
      <c r="F69" s="1">
        <f t="shared" si="12"/>
        <v>1245.5</v>
      </c>
      <c r="G69" s="1">
        <f t="shared" si="3"/>
        <v>3.8969999877735972E-4</v>
      </c>
      <c r="I69" s="1">
        <f t="shared" si="16"/>
        <v>3.8969999877735972E-4</v>
      </c>
      <c r="P69" s="1">
        <f t="shared" si="4"/>
        <v>6.811370319640582E-4</v>
      </c>
      <c r="Q69" s="185">
        <f t="shared" si="5"/>
        <v>29504.142</v>
      </c>
      <c r="S69" s="1">
        <f t="shared" si="6"/>
        <v>8.4935544312664783E-8</v>
      </c>
      <c r="T69" s="1">
        <v>0.1</v>
      </c>
      <c r="V69" s="1">
        <f t="shared" si="7"/>
        <v>2.1241903077250514E-2</v>
      </c>
      <c r="W69" s="1">
        <f t="shared" si="8"/>
        <v>-2.0852203078473155E-2</v>
      </c>
      <c r="AD69" s="1">
        <v>7</v>
      </c>
      <c r="AF69" s="1" t="s">
        <v>60</v>
      </c>
      <c r="AI69" s="1" t="s">
        <v>56</v>
      </c>
    </row>
    <row r="70" spans="1:35" x14ac:dyDescent="0.2">
      <c r="A70" s="23" t="s">
        <v>47</v>
      </c>
      <c r="B70" s="11"/>
      <c r="C70" s="24">
        <v>44581.446000000004</v>
      </c>
      <c r="D70" s="24" t="s">
        <v>129</v>
      </c>
      <c r="E70" s="1">
        <f t="shared" si="2"/>
        <v>1392.5158992826387</v>
      </c>
      <c r="F70" s="1">
        <f t="shared" si="12"/>
        <v>1392.5</v>
      </c>
      <c r="G70" s="1">
        <f t="shared" si="3"/>
        <v>6.3595000028726645E-3</v>
      </c>
      <c r="I70" s="1">
        <f t="shared" si="16"/>
        <v>6.3595000028726645E-3</v>
      </c>
      <c r="P70" s="1">
        <f t="shared" si="4"/>
        <v>6.9408354812798903E-4</v>
      </c>
      <c r="Q70" s="185">
        <f t="shared" si="5"/>
        <v>29562.946000000004</v>
      </c>
      <c r="S70" s="1">
        <f t="shared" si="6"/>
        <v>3.2096943605691724E-5</v>
      </c>
      <c r="T70" s="1">
        <v>0.1</v>
      </c>
      <c r="V70" s="1">
        <f t="shared" si="7"/>
        <v>2.1484199461316477E-2</v>
      </c>
      <c r="W70" s="1">
        <f t="shared" si="8"/>
        <v>-1.5124699458443813E-2</v>
      </c>
      <c r="AD70" s="1">
        <v>7</v>
      </c>
      <c r="AF70" s="1" t="s">
        <v>60</v>
      </c>
      <c r="AI70" s="1" t="s">
        <v>56</v>
      </c>
    </row>
    <row r="71" spans="1:35" x14ac:dyDescent="0.2">
      <c r="A71" s="23" t="s">
        <v>47</v>
      </c>
      <c r="B71" s="11"/>
      <c r="C71" s="24">
        <v>44599.447999999997</v>
      </c>
      <c r="D71" s="24" t="s">
        <v>129</v>
      </c>
      <c r="E71" s="1">
        <f t="shared" si="2"/>
        <v>1437.52240700063</v>
      </c>
      <c r="F71" s="1">
        <f t="shared" si="12"/>
        <v>1437.5</v>
      </c>
      <c r="G71" s="1">
        <f t="shared" si="3"/>
        <v>8.9624999964144081E-3</v>
      </c>
      <c r="I71" s="1">
        <f t="shared" si="16"/>
        <v>8.9624999964144081E-3</v>
      </c>
      <c r="P71" s="1">
        <f t="shared" si="4"/>
        <v>6.9615415104865713E-4</v>
      </c>
      <c r="Q71" s="185">
        <f t="shared" si="5"/>
        <v>29580.947999999997</v>
      </c>
      <c r="S71" s="1">
        <f t="shared" si="6"/>
        <v>6.8332473635195607E-5</v>
      </c>
      <c r="T71" s="1">
        <v>0.1</v>
      </c>
      <c r="V71" s="1">
        <f t="shared" si="7"/>
        <v>2.1556189650221647E-2</v>
      </c>
      <c r="W71" s="1">
        <f t="shared" si="8"/>
        <v>-1.2593689653807239E-2</v>
      </c>
      <c r="AD71" s="1">
        <v>19</v>
      </c>
      <c r="AF71" s="1" t="s">
        <v>67</v>
      </c>
      <c r="AG71" s="1" t="s">
        <v>68</v>
      </c>
      <c r="AI71" s="1" t="s">
        <v>56</v>
      </c>
    </row>
    <row r="72" spans="1:35" x14ac:dyDescent="0.2">
      <c r="A72" s="23" t="s">
        <v>47</v>
      </c>
      <c r="B72" s="11"/>
      <c r="C72" s="24">
        <v>44616.432999999997</v>
      </c>
      <c r="D72" s="24" t="s">
        <v>129</v>
      </c>
      <c r="E72" s="1">
        <f t="shared" si="2"/>
        <v>1479.9863295420366</v>
      </c>
      <c r="F72" s="1">
        <f t="shared" si="12"/>
        <v>1480</v>
      </c>
      <c r="G72" s="1">
        <f t="shared" si="3"/>
        <v>-5.4680000030202791E-3</v>
      </c>
      <c r="I72" s="1">
        <f t="shared" si="16"/>
        <v>-5.4680000030202791E-3</v>
      </c>
      <c r="P72" s="1">
        <f t="shared" si="4"/>
        <v>6.9728959156034609E-4</v>
      </c>
      <c r="Q72" s="185">
        <f t="shared" si="5"/>
        <v>29597.932999999997</v>
      </c>
      <c r="S72" s="1">
        <f t="shared" si="6"/>
        <v>3.8010795785044127E-5</v>
      </c>
      <c r="T72" s="1">
        <v>0.1</v>
      </c>
      <c r="V72" s="1">
        <f t="shared" si="7"/>
        <v>2.1623235626683231E-2</v>
      </c>
      <c r="W72" s="1">
        <f t="shared" si="8"/>
        <v>-2.709123562970351E-2</v>
      </c>
      <c r="AD72" s="1">
        <v>10</v>
      </c>
      <c r="AF72" s="1" t="s">
        <v>60</v>
      </c>
      <c r="AI72" s="1" t="s">
        <v>56</v>
      </c>
    </row>
    <row r="73" spans="1:35" x14ac:dyDescent="0.2">
      <c r="A73" s="23" t="s">
        <v>47</v>
      </c>
      <c r="B73" s="11"/>
      <c r="C73" s="24">
        <v>44620.423000000003</v>
      </c>
      <c r="D73" s="24" t="s">
        <v>129</v>
      </c>
      <c r="E73" s="1">
        <f t="shared" si="2"/>
        <v>1489.9616637157446</v>
      </c>
      <c r="F73" s="1">
        <f t="shared" si="12"/>
        <v>1490</v>
      </c>
      <c r="G73" s="1">
        <f t="shared" si="3"/>
        <v>-1.5333999996073544E-2</v>
      </c>
      <c r="I73" s="1">
        <f t="shared" si="16"/>
        <v>-1.5333999996073544E-2</v>
      </c>
      <c r="P73" s="1">
        <f t="shared" si="4"/>
        <v>6.9744065298027111E-4</v>
      </c>
      <c r="Q73" s="185">
        <f t="shared" si="5"/>
        <v>29601.923000000003</v>
      </c>
      <c r="S73" s="1">
        <f t="shared" si="6"/>
        <v>2.57007089284135E-4</v>
      </c>
      <c r="T73" s="1">
        <v>0.1</v>
      </c>
      <c r="V73" s="1">
        <f t="shared" si="7"/>
        <v>2.1638877454878518E-2</v>
      </c>
      <c r="W73" s="1">
        <f t="shared" si="8"/>
        <v>-3.6972877450952062E-2</v>
      </c>
      <c r="AD73" s="1">
        <v>7</v>
      </c>
      <c r="AF73" s="1" t="s">
        <v>60</v>
      </c>
      <c r="AI73" s="1" t="s">
        <v>56</v>
      </c>
    </row>
    <row r="74" spans="1:35" x14ac:dyDescent="0.2">
      <c r="A74" s="23" t="s">
        <v>47</v>
      </c>
      <c r="B74" s="11"/>
      <c r="C74" s="24">
        <v>44630.447</v>
      </c>
      <c r="D74" s="24" t="s">
        <v>129</v>
      </c>
      <c r="E74" s="1">
        <f t="shared" si="2"/>
        <v>1515.0225032538631</v>
      </c>
      <c r="F74" s="1">
        <f t="shared" si="12"/>
        <v>1515</v>
      </c>
      <c r="G74" s="1">
        <f t="shared" si="3"/>
        <v>9.0009999985340983E-3</v>
      </c>
      <c r="I74" s="1">
        <f t="shared" si="16"/>
        <v>9.0009999985340983E-3</v>
      </c>
      <c r="P74" s="1">
        <f t="shared" si="4"/>
        <v>6.9762438745000002E-4</v>
      </c>
      <c r="Q74" s="185">
        <f t="shared" si="5"/>
        <v>29611.947</v>
      </c>
      <c r="S74" s="1">
        <f t="shared" si="6"/>
        <v>6.8946046538746219E-5</v>
      </c>
      <c r="T74" s="1">
        <v>0.1</v>
      </c>
      <c r="V74" s="1">
        <f t="shared" si="7"/>
        <v>2.1677758781912287E-2</v>
      </c>
      <c r="W74" s="1">
        <f t="shared" si="8"/>
        <v>-1.2676758783378188E-2</v>
      </c>
      <c r="AD74" s="1">
        <v>9</v>
      </c>
      <c r="AF74" s="1" t="s">
        <v>71</v>
      </c>
      <c r="AI74" s="1" t="s">
        <v>56</v>
      </c>
    </row>
    <row r="75" spans="1:35" x14ac:dyDescent="0.2">
      <c r="A75" s="23" t="s">
        <v>47</v>
      </c>
      <c r="B75" s="11"/>
      <c r="C75" s="24">
        <v>44633.449000000001</v>
      </c>
      <c r="D75" s="24" t="s">
        <v>129</v>
      </c>
      <c r="E75" s="1">
        <f t="shared" si="2"/>
        <v>1522.527754679787</v>
      </c>
      <c r="F75" s="1">
        <f t="shared" si="12"/>
        <v>1522.5</v>
      </c>
      <c r="G75" s="1">
        <f t="shared" si="3"/>
        <v>1.1101500000222586E-2</v>
      </c>
      <c r="I75" s="1">
        <f t="shared" si="16"/>
        <v>1.1101500000222586E-2</v>
      </c>
      <c r="P75" s="1">
        <f t="shared" si="4"/>
        <v>6.9762542416432205E-4</v>
      </c>
      <c r="Q75" s="185">
        <f t="shared" si="5"/>
        <v>29614.949000000001</v>
      </c>
      <c r="S75" s="1">
        <f t="shared" si="6"/>
        <v>1.0824060619435152E-4</v>
      </c>
      <c r="T75" s="1">
        <v>0.1</v>
      </c>
      <c r="V75" s="1">
        <f t="shared" si="7"/>
        <v>2.1689360927462965E-2</v>
      </c>
      <c r="W75" s="1">
        <f t="shared" si="8"/>
        <v>-1.0587860927240379E-2</v>
      </c>
      <c r="AD75" s="1">
        <v>8</v>
      </c>
      <c r="AF75" s="1" t="s">
        <v>71</v>
      </c>
      <c r="AI75" s="1" t="s">
        <v>56</v>
      </c>
    </row>
    <row r="76" spans="1:35" x14ac:dyDescent="0.2">
      <c r="A76" s="23" t="s">
        <v>47</v>
      </c>
      <c r="B76" s="11"/>
      <c r="C76" s="24">
        <v>44635.442999999999</v>
      </c>
      <c r="D76" s="24" t="s">
        <v>129</v>
      </c>
      <c r="E76" s="1">
        <f t="shared" si="2"/>
        <v>1527.5129216828784</v>
      </c>
      <c r="F76" s="1">
        <f t="shared" si="12"/>
        <v>1527.5</v>
      </c>
      <c r="G76" s="1">
        <f t="shared" si="3"/>
        <v>5.168499999854248E-3</v>
      </c>
      <c r="I76" s="1">
        <f t="shared" si="16"/>
        <v>5.168499999854248E-3</v>
      </c>
      <c r="P76" s="1">
        <f t="shared" si="4"/>
        <v>6.9761223344263351E-4</v>
      </c>
      <c r="Q76" s="185">
        <f t="shared" si="5"/>
        <v>29616.942999999999</v>
      </c>
      <c r="S76" s="1">
        <f t="shared" si="6"/>
        <v>1.9988837419849036E-5</v>
      </c>
      <c r="T76" s="1">
        <v>0.1</v>
      </c>
      <c r="V76" s="1">
        <f t="shared" si="7"/>
        <v>2.1697079714700678E-2</v>
      </c>
      <c r="W76" s="1">
        <f t="shared" si="8"/>
        <v>-1.652857971484643E-2</v>
      </c>
      <c r="AD76" s="1">
        <v>9</v>
      </c>
      <c r="AF76" s="1" t="s">
        <v>60</v>
      </c>
      <c r="AI76" s="1" t="s">
        <v>56</v>
      </c>
    </row>
    <row r="77" spans="1:35" x14ac:dyDescent="0.2">
      <c r="A77" s="23" t="s">
        <v>47</v>
      </c>
      <c r="B77" s="11"/>
      <c r="C77" s="24">
        <v>44636.436000000002</v>
      </c>
      <c r="D77" s="24" t="s">
        <v>129</v>
      </c>
      <c r="E77" s="1">
        <f t="shared" si="2"/>
        <v>1529.9955048494201</v>
      </c>
      <c r="F77" s="1">
        <f t="shared" si="12"/>
        <v>1530</v>
      </c>
      <c r="G77" s="1">
        <f t="shared" si="3"/>
        <v>-1.7979999975068495E-3</v>
      </c>
      <c r="I77" s="1">
        <f t="shared" si="16"/>
        <v>-1.7979999975068495E-3</v>
      </c>
      <c r="P77" s="1">
        <f t="shared" si="4"/>
        <v>6.9760147181591528E-4</v>
      </c>
      <c r="Q77" s="185">
        <f t="shared" si="5"/>
        <v>29617.936000000002</v>
      </c>
      <c r="S77" s="1">
        <f t="shared" si="6"/>
        <v>6.2280266936859422E-6</v>
      </c>
      <c r="T77" s="1">
        <v>0.1</v>
      </c>
      <c r="V77" s="1">
        <f t="shared" si="7"/>
        <v>2.1700934313674206E-2</v>
      </c>
      <c r="W77" s="1">
        <f t="shared" si="8"/>
        <v>-2.3498934311181056E-2</v>
      </c>
      <c r="AD77" s="1">
        <v>8</v>
      </c>
      <c r="AF77" s="1" t="s">
        <v>60</v>
      </c>
      <c r="AI77" s="1" t="s">
        <v>56</v>
      </c>
    </row>
    <row r="78" spans="1:35" x14ac:dyDescent="0.2">
      <c r="A78" s="23" t="s">
        <v>47</v>
      </c>
      <c r="B78" s="11"/>
      <c r="C78" s="24">
        <v>44637.432000000001</v>
      </c>
      <c r="D78" s="24" t="s">
        <v>129</v>
      </c>
      <c r="E78" s="1">
        <f t="shared" si="2"/>
        <v>1532.4855882672125</v>
      </c>
      <c r="F78" s="1">
        <f t="shared" si="12"/>
        <v>1532.5</v>
      </c>
      <c r="G78" s="1">
        <f t="shared" si="3"/>
        <v>-5.7644999978947453E-3</v>
      </c>
      <c r="I78" s="1">
        <f t="shared" si="16"/>
        <v>-5.7644999978947453E-3</v>
      </c>
      <c r="P78" s="1">
        <f t="shared" si="4"/>
        <v>6.9758793192123761E-4</v>
      </c>
      <c r="Q78" s="185">
        <f t="shared" si="5"/>
        <v>29618.932000000001</v>
      </c>
      <c r="S78" s="1">
        <f t="shared" si="6"/>
        <v>4.1758580412673417E-5</v>
      </c>
      <c r="T78" s="1">
        <v>0.1</v>
      </c>
      <c r="V78" s="1">
        <f t="shared" si="7"/>
        <v>2.1704785715460147E-2</v>
      </c>
      <c r="W78" s="1">
        <f t="shared" si="8"/>
        <v>-2.7469285713354892E-2</v>
      </c>
      <c r="AD78" s="1">
        <v>8</v>
      </c>
      <c r="AF78" s="1" t="s">
        <v>60</v>
      </c>
      <c r="AI78" s="1" t="s">
        <v>56</v>
      </c>
    </row>
    <row r="79" spans="1:35" x14ac:dyDescent="0.2">
      <c r="A79" s="23" t="s">
        <v>47</v>
      </c>
      <c r="B79" s="11"/>
      <c r="C79" s="24">
        <v>44650.446000000004</v>
      </c>
      <c r="D79" s="24" t="s">
        <v>129</v>
      </c>
      <c r="E79" s="1">
        <f t="shared" si="2"/>
        <v>1565.0216782262332</v>
      </c>
      <c r="F79" s="1">
        <f t="shared" si="12"/>
        <v>1565</v>
      </c>
      <c r="G79" s="1">
        <f t="shared" si="3"/>
        <v>8.6710000032326207E-3</v>
      </c>
      <c r="I79" s="1">
        <f t="shared" si="16"/>
        <v>8.6710000032326207E-3</v>
      </c>
      <c r="P79" s="1">
        <f t="shared" si="4"/>
        <v>6.9715883337277684E-4</v>
      </c>
      <c r="Q79" s="185">
        <f t="shared" si="5"/>
        <v>29631.946000000004</v>
      </c>
      <c r="S79" s="1">
        <f t="shared" si="6"/>
        <v>6.3582143002151802E-5</v>
      </c>
      <c r="T79" s="1">
        <v>0.1</v>
      </c>
      <c r="V79" s="1">
        <f t="shared" si="7"/>
        <v>2.1754562737073036E-2</v>
      </c>
      <c r="W79" s="1">
        <f t="shared" si="8"/>
        <v>-1.3083562733840415E-2</v>
      </c>
      <c r="AD79" s="1">
        <v>8</v>
      </c>
      <c r="AF79" s="1" t="s">
        <v>60</v>
      </c>
      <c r="AI79" s="1" t="s">
        <v>56</v>
      </c>
    </row>
    <row r="80" spans="1:35" x14ac:dyDescent="0.2">
      <c r="A80" s="23" t="s">
        <v>47</v>
      </c>
      <c r="B80" s="11"/>
      <c r="C80" s="24">
        <v>44958.438000000002</v>
      </c>
      <c r="D80" s="24" t="s">
        <v>129</v>
      </c>
      <c r="E80" s="1">
        <f t="shared" si="2"/>
        <v>2335.0274734203681</v>
      </c>
      <c r="F80" s="1">
        <f t="shared" si="12"/>
        <v>2335</v>
      </c>
      <c r="G80" s="1">
        <f t="shared" si="3"/>
        <v>1.098900000215508E-2</v>
      </c>
      <c r="I80" s="1">
        <f t="shared" si="16"/>
        <v>1.098900000215508E-2</v>
      </c>
      <c r="P80" s="1">
        <f t="shared" si="4"/>
        <v>5.4671261065248819E-4</v>
      </c>
      <c r="Q80" s="185">
        <f t="shared" si="5"/>
        <v>29939.938000000002</v>
      </c>
      <c r="S80" s="1">
        <f t="shared" si="6"/>
        <v>1.0904136596673401E-4</v>
      </c>
      <c r="T80" s="1">
        <v>0.1</v>
      </c>
      <c r="V80" s="1">
        <f t="shared" si="7"/>
        <v>2.2772906488080138E-2</v>
      </c>
      <c r="W80" s="1">
        <f t="shared" si="8"/>
        <v>-1.1783906485925057E-2</v>
      </c>
      <c r="AD80" s="1">
        <v>7</v>
      </c>
      <c r="AF80" s="1" t="s">
        <v>60</v>
      </c>
      <c r="AI80" s="1" t="s">
        <v>56</v>
      </c>
    </row>
    <row r="81" spans="1:35" x14ac:dyDescent="0.2">
      <c r="A81" s="23" t="s">
        <v>47</v>
      </c>
      <c r="B81" s="11"/>
      <c r="C81" s="24">
        <v>44982.427000000003</v>
      </c>
      <c r="D81" s="24" t="s">
        <v>129</v>
      </c>
      <c r="E81" s="1">
        <f t="shared" si="2"/>
        <v>2395.0019825664281</v>
      </c>
      <c r="F81" s="1">
        <f t="shared" si="12"/>
        <v>2395</v>
      </c>
      <c r="G81" s="1">
        <f t="shared" si="3"/>
        <v>7.930000065243803E-4</v>
      </c>
      <c r="I81" s="1">
        <f t="shared" si="16"/>
        <v>7.930000065243803E-4</v>
      </c>
      <c r="P81" s="1">
        <f t="shared" si="4"/>
        <v>5.2346143906630005E-4</v>
      </c>
      <c r="Q81" s="185">
        <f t="shared" si="5"/>
        <v>29963.927000000003</v>
      </c>
      <c r="S81" s="1">
        <f t="shared" si="6"/>
        <v>7.2651039347354079E-8</v>
      </c>
      <c r="T81" s="1">
        <v>0.1</v>
      </c>
      <c r="V81" s="1">
        <f t="shared" si="7"/>
        <v>2.2839060884080623E-2</v>
      </c>
      <c r="W81" s="1">
        <f t="shared" si="8"/>
        <v>-2.2046060877556242E-2</v>
      </c>
      <c r="AD81" s="1">
        <v>20</v>
      </c>
      <c r="AF81" s="1" t="s">
        <v>67</v>
      </c>
      <c r="AG81" s="1" t="s">
        <v>68</v>
      </c>
      <c r="AI81" s="1" t="s">
        <v>56</v>
      </c>
    </row>
    <row r="82" spans="1:35" x14ac:dyDescent="0.2">
      <c r="A82" s="23" t="s">
        <v>47</v>
      </c>
      <c r="B82" s="11"/>
      <c r="C82" s="24">
        <v>44986.421999999999</v>
      </c>
      <c r="D82" s="24" t="s">
        <v>129</v>
      </c>
      <c r="E82" s="1">
        <f t="shared" si="2"/>
        <v>2404.9898171588752</v>
      </c>
      <c r="F82" s="1">
        <f t="shared" si="12"/>
        <v>2405</v>
      </c>
      <c r="G82" s="1">
        <f t="shared" si="3"/>
        <v>-4.072999996424187E-3</v>
      </c>
      <c r="I82" s="1">
        <f t="shared" si="16"/>
        <v>-4.072999996424187E-3</v>
      </c>
      <c r="P82" s="1">
        <f t="shared" si="4"/>
        <v>5.1942142127706092E-4</v>
      </c>
      <c r="Q82" s="185">
        <f t="shared" si="5"/>
        <v>29967.921999999999</v>
      </c>
      <c r="S82" s="1">
        <f t="shared" si="6"/>
        <v>2.1090334477761141E-5</v>
      </c>
      <c r="T82" s="1">
        <v>0.1</v>
      </c>
      <c r="V82" s="1">
        <f t="shared" si="7"/>
        <v>2.2849898334723007E-2</v>
      </c>
      <c r="W82" s="1">
        <f t="shared" si="8"/>
        <v>-2.6922898331147194E-2</v>
      </c>
      <c r="AD82" s="1">
        <v>19</v>
      </c>
      <c r="AF82" s="1" t="s">
        <v>67</v>
      </c>
      <c r="AG82" s="1" t="s">
        <v>68</v>
      </c>
      <c r="AI82" s="1" t="s">
        <v>56</v>
      </c>
    </row>
    <row r="83" spans="1:35" x14ac:dyDescent="0.2">
      <c r="A83" s="23" t="s">
        <v>46</v>
      </c>
      <c r="B83" s="11"/>
      <c r="C83" s="24">
        <v>45022.415000000001</v>
      </c>
      <c r="D83" s="24" t="s">
        <v>128</v>
      </c>
      <c r="E83" s="1">
        <f t="shared" si="2"/>
        <v>2494.9753316736169</v>
      </c>
      <c r="F83" s="1">
        <f t="shared" si="12"/>
        <v>2495</v>
      </c>
      <c r="G83" s="1">
        <f t="shared" si="3"/>
        <v>-9.8670000006677583E-3</v>
      </c>
      <c r="I83" s="1">
        <f t="shared" si="16"/>
        <v>-9.8670000006677583E-3</v>
      </c>
      <c r="P83" s="1">
        <f t="shared" si="4"/>
        <v>4.809360060891478E-4</v>
      </c>
      <c r="Q83" s="185">
        <f t="shared" si="5"/>
        <v>30003.915000000001</v>
      </c>
      <c r="S83" s="1">
        <f t="shared" si="6"/>
        <v>1.0707977959993606E-4</v>
      </c>
      <c r="T83" s="1">
        <v>0.1</v>
      </c>
      <c r="V83" s="1">
        <f t="shared" si="7"/>
        <v>2.294500851328346E-2</v>
      </c>
      <c r="W83" s="1">
        <f t="shared" si="8"/>
        <v>-3.2812008513951219E-2</v>
      </c>
    </row>
    <row r="84" spans="1:35" x14ac:dyDescent="0.2">
      <c r="A84" s="23" t="s">
        <v>47</v>
      </c>
      <c r="B84" s="11"/>
      <c r="C84" s="24">
        <v>45022.427000000003</v>
      </c>
      <c r="D84" s="24" t="s">
        <v>129</v>
      </c>
      <c r="E84" s="1">
        <f t="shared" si="2"/>
        <v>2495.0053326786569</v>
      </c>
      <c r="F84" s="1">
        <f t="shared" si="12"/>
        <v>2495</v>
      </c>
      <c r="G84" s="1">
        <f t="shared" si="3"/>
        <v>2.1330000017769635E-3</v>
      </c>
      <c r="I84" s="1">
        <f t="shared" si="16"/>
        <v>2.1330000017769635E-3</v>
      </c>
      <c r="P84" s="1">
        <f t="shared" si="4"/>
        <v>4.809360060891478E-4</v>
      </c>
      <c r="Q84" s="185">
        <f t="shared" si="5"/>
        <v>30003.927000000003</v>
      </c>
      <c r="S84" s="1">
        <f t="shared" si="6"/>
        <v>2.7293154458479912E-6</v>
      </c>
      <c r="T84" s="1">
        <v>0.1</v>
      </c>
      <c r="V84" s="1">
        <f t="shared" si="7"/>
        <v>2.294500851328346E-2</v>
      </c>
      <c r="W84" s="1">
        <f t="shared" si="8"/>
        <v>-2.0812008511506497E-2</v>
      </c>
    </row>
    <row r="85" spans="1:35" x14ac:dyDescent="0.2">
      <c r="A85" s="23" t="s">
        <v>47</v>
      </c>
      <c r="B85" s="11"/>
      <c r="C85" s="24">
        <v>45042.423999999999</v>
      </c>
      <c r="D85" s="24" t="s">
        <v>129</v>
      </c>
      <c r="E85" s="1">
        <f t="shared" ref="E85:E148" si="17">+(C85-C$7)/C$8</f>
        <v>2544.9995074835024</v>
      </c>
      <c r="F85" s="1">
        <f t="shared" si="12"/>
        <v>2545</v>
      </c>
      <c r="G85" s="1">
        <f t="shared" ref="G85:G148" si="18">+C85-(C$7+F85*C$8)</f>
        <v>-1.9700000120792538E-4</v>
      </c>
      <c r="I85" s="1">
        <f t="shared" si="16"/>
        <v>-1.9700000120792538E-4</v>
      </c>
      <c r="P85" s="1">
        <f t="shared" ref="P85:P148" si="19">+I$2+I$3*F85+I$4*F85^2+I$5*SIN(RADIANS(I$6*F85+I$7))</f>
        <v>4.5789790651870263E-4</v>
      </c>
      <c r="Q85" s="185">
        <f t="shared" ref="Q85:Q148" si="20">+C85-15018.5</f>
        <v>30023.923999999999</v>
      </c>
      <c r="S85" s="1">
        <f t="shared" ref="S85:S148" si="21">+(P85-G85)^2</f>
        <v>4.28891269544715E-7</v>
      </c>
      <c r="T85" s="1">
        <v>0.1</v>
      </c>
      <c r="V85" s="1">
        <f t="shared" ref="V85:V148" si="22">+I$5*SIN(RADIANS(I$6*F85+I$7))</f>
        <v>2.2995955593022789E-2</v>
      </c>
      <c r="W85" s="1">
        <f t="shared" ref="W85:W148" si="23">G85-V85</f>
        <v>-2.3192955594230714E-2</v>
      </c>
    </row>
    <row r="86" spans="1:35" x14ac:dyDescent="0.2">
      <c r="A86" s="27" t="s">
        <v>48</v>
      </c>
      <c r="B86" s="28" t="s">
        <v>49</v>
      </c>
      <c r="C86" s="27">
        <v>45673.597999999998</v>
      </c>
      <c r="D86" s="27" t="s">
        <v>50</v>
      </c>
      <c r="E86" s="1">
        <f t="shared" si="17"/>
        <v>4122.9873700768967</v>
      </c>
      <c r="F86" s="1">
        <f t="shared" si="12"/>
        <v>4123</v>
      </c>
      <c r="G86" s="1">
        <f t="shared" si="18"/>
        <v>-5.0517999989097007E-3</v>
      </c>
      <c r="J86" s="1">
        <f>G86</f>
        <v>-5.0517999989097007E-3</v>
      </c>
      <c r="P86" s="1">
        <f t="shared" si="19"/>
        <v>-8.9154740408800906E-4</v>
      </c>
      <c r="Q86" s="185">
        <f t="shared" si="20"/>
        <v>30655.097999999998</v>
      </c>
      <c r="S86" s="1">
        <f t="shared" si="21"/>
        <v>1.7307701652720617E-5</v>
      </c>
      <c r="T86" s="1">
        <v>1</v>
      </c>
      <c r="V86" s="1">
        <f t="shared" si="22"/>
        <v>2.3895386714532004E-2</v>
      </c>
      <c r="W86" s="1">
        <f t="shared" si="23"/>
        <v>-2.8947186713441705E-2</v>
      </c>
    </row>
    <row r="87" spans="1:35" x14ac:dyDescent="0.2">
      <c r="A87" s="27" t="s">
        <v>48</v>
      </c>
      <c r="B87" s="28" t="s">
        <v>51</v>
      </c>
      <c r="C87" s="27">
        <v>45674.597999999998</v>
      </c>
      <c r="D87" s="27" t="s">
        <v>50</v>
      </c>
      <c r="E87" s="1">
        <f t="shared" si="17"/>
        <v>4125.4874538297026</v>
      </c>
      <c r="F87" s="1">
        <f t="shared" si="12"/>
        <v>4125.5</v>
      </c>
      <c r="G87" s="1">
        <f t="shared" si="18"/>
        <v>-5.0182999984826893E-3</v>
      </c>
      <c r="J87" s="1">
        <f>G87</f>
        <v>-5.0182999984826893E-3</v>
      </c>
      <c r="P87" s="1">
        <f t="shared" si="19"/>
        <v>-8.9465714709595356E-4</v>
      </c>
      <c r="Q87" s="185">
        <f t="shared" si="20"/>
        <v>30656.097999999998</v>
      </c>
      <c r="S87" s="1">
        <f t="shared" si="21"/>
        <v>1.7004430365792928E-5</v>
      </c>
      <c r="T87" s="1">
        <v>1</v>
      </c>
      <c r="V87" s="1">
        <f t="shared" si="22"/>
        <v>2.3895707409760603E-2</v>
      </c>
      <c r="W87" s="1">
        <f t="shared" si="23"/>
        <v>-2.8914007408243292E-2</v>
      </c>
    </row>
    <row r="88" spans="1:35" x14ac:dyDescent="0.2">
      <c r="A88" s="23" t="s">
        <v>36</v>
      </c>
      <c r="B88" s="11" t="s">
        <v>49</v>
      </c>
      <c r="C88" s="24">
        <v>45676.398000000001</v>
      </c>
      <c r="D88" s="24" t="s">
        <v>50</v>
      </c>
      <c r="E88" s="1">
        <f t="shared" si="17"/>
        <v>4129.9876045847595</v>
      </c>
      <c r="F88" s="1">
        <f t="shared" si="12"/>
        <v>4130</v>
      </c>
      <c r="G88" s="1">
        <f t="shared" si="18"/>
        <v>-4.9579999977140687E-3</v>
      </c>
      <c r="J88" s="1">
        <f>G88</f>
        <v>-4.9579999977140687E-3</v>
      </c>
      <c r="P88" s="1">
        <f t="shared" si="19"/>
        <v>-9.0026250063097654E-4</v>
      </c>
      <c r="Q88" s="185">
        <f t="shared" si="20"/>
        <v>30657.898000000001</v>
      </c>
      <c r="S88" s="1">
        <f t="shared" si="21"/>
        <v>1.6465233595234158E-5</v>
      </c>
      <c r="T88" s="1">
        <v>1</v>
      </c>
      <c r="V88" s="1">
        <f t="shared" si="22"/>
        <v>2.389627578937388E-2</v>
      </c>
      <c r="W88" s="1">
        <f t="shared" si="23"/>
        <v>-2.8854275787087949E-2</v>
      </c>
    </row>
    <row r="89" spans="1:35" x14ac:dyDescent="0.2">
      <c r="A89" s="23" t="s">
        <v>52</v>
      </c>
      <c r="B89" s="11"/>
      <c r="C89" s="24">
        <v>45681.411999999997</v>
      </c>
      <c r="D89" s="24" t="s">
        <v>129</v>
      </c>
      <c r="E89" s="1">
        <f t="shared" si="17"/>
        <v>4142.523024521317</v>
      </c>
      <c r="F89" s="1">
        <f t="shared" si="12"/>
        <v>4142.5</v>
      </c>
      <c r="G89" s="1">
        <f t="shared" si="18"/>
        <v>9.209499999997206E-3</v>
      </c>
      <c r="I89" s="1">
        <f>G89</f>
        <v>9.209499999997206E-3</v>
      </c>
      <c r="P89" s="1">
        <f t="shared" si="19"/>
        <v>-9.1588565694906282E-4</v>
      </c>
      <c r="Q89" s="185">
        <f t="shared" si="20"/>
        <v>30662.911999999997</v>
      </c>
      <c r="S89" s="1">
        <f t="shared" si="21"/>
        <v>1.0252343470189322E-4</v>
      </c>
      <c r="T89" s="1">
        <v>1</v>
      </c>
      <c r="V89" s="1">
        <f t="shared" si="22"/>
        <v>2.3897794770167312E-2</v>
      </c>
      <c r="W89" s="1">
        <f t="shared" si="23"/>
        <v>-1.4688294770170106E-2</v>
      </c>
    </row>
    <row r="90" spans="1:35" x14ac:dyDescent="0.2">
      <c r="A90" s="23" t="s">
        <v>139</v>
      </c>
      <c r="B90" s="1" t="s">
        <v>49</v>
      </c>
      <c r="C90" s="24">
        <v>46054.376400000001</v>
      </c>
      <c r="D90" s="24" t="s">
        <v>140</v>
      </c>
      <c r="E90" s="1">
        <f t="shared" si="17"/>
        <v>5074.9652613362605</v>
      </c>
      <c r="F90" s="1">
        <f t="shared" si="12"/>
        <v>5075</v>
      </c>
      <c r="G90" s="1">
        <f t="shared" si="18"/>
        <v>-1.3894999996409751E-2</v>
      </c>
      <c r="J90" s="1">
        <f>G90</f>
        <v>-1.3894999996409751E-2</v>
      </c>
      <c r="P90" s="1">
        <f t="shared" si="19"/>
        <v>-2.3000072663452685E-3</v>
      </c>
      <c r="Q90" s="185">
        <f t="shared" si="20"/>
        <v>31035.876400000001</v>
      </c>
      <c r="S90" s="1">
        <f t="shared" si="21"/>
        <v>1.3444385641024821E-4</v>
      </c>
      <c r="T90" s="1">
        <v>1</v>
      </c>
      <c r="V90" s="1">
        <f t="shared" si="22"/>
        <v>2.3762944011873163E-2</v>
      </c>
      <c r="W90" s="1">
        <f t="shared" si="23"/>
        <v>-3.7657944008282915E-2</v>
      </c>
    </row>
    <row r="91" spans="1:35" x14ac:dyDescent="0.2">
      <c r="A91" s="23" t="s">
        <v>139</v>
      </c>
      <c r="B91" s="1" t="s">
        <v>51</v>
      </c>
      <c r="C91" s="24">
        <v>46055.383800000003</v>
      </c>
      <c r="D91" s="24" t="s">
        <v>140</v>
      </c>
      <c r="E91" s="1">
        <f t="shared" si="17"/>
        <v>5077.4838457088426</v>
      </c>
      <c r="F91" s="1">
        <f t="shared" si="12"/>
        <v>5077.5</v>
      </c>
      <c r="G91" s="1">
        <f t="shared" si="18"/>
        <v>-6.4614999937475659E-3</v>
      </c>
      <c r="J91" s="1">
        <f>G91</f>
        <v>-6.4614999937475659E-3</v>
      </c>
      <c r="P91" s="1">
        <f t="shared" si="19"/>
        <v>-2.304296749517324E-3</v>
      </c>
      <c r="Q91" s="185">
        <f t="shared" si="20"/>
        <v>31036.883800000003</v>
      </c>
      <c r="S91" s="1">
        <f t="shared" si="21"/>
        <v>1.7282338813838447E-5</v>
      </c>
      <c r="T91" s="1">
        <v>1</v>
      </c>
      <c r="V91" s="1">
        <f t="shared" si="22"/>
        <v>2.3761925442341136E-2</v>
      </c>
      <c r="W91" s="1">
        <f t="shared" si="23"/>
        <v>-3.0223425436088702E-2</v>
      </c>
    </row>
    <row r="92" spans="1:35" x14ac:dyDescent="0.2">
      <c r="A92" s="23" t="s">
        <v>53</v>
      </c>
      <c r="B92" s="11"/>
      <c r="C92" s="24">
        <v>46114.377999999997</v>
      </c>
      <c r="D92" s="24" t="s">
        <v>129</v>
      </c>
      <c r="E92" s="1">
        <f t="shared" si="17"/>
        <v>5224.9742866385986</v>
      </c>
      <c r="F92" s="1">
        <f t="shared" si="12"/>
        <v>5225</v>
      </c>
      <c r="G92" s="1">
        <f t="shared" si="18"/>
        <v>-1.028500000393251E-2</v>
      </c>
      <c r="I92" s="1">
        <f>G92</f>
        <v>-1.028500000393251E-2</v>
      </c>
      <c r="P92" s="1">
        <f t="shared" si="19"/>
        <v>-2.5628258379104749E-3</v>
      </c>
      <c r="Q92" s="185">
        <f t="shared" si="20"/>
        <v>31095.877999999997</v>
      </c>
      <c r="S92" s="1">
        <f t="shared" si="21"/>
        <v>5.9631973850378104E-5</v>
      </c>
      <c r="T92" s="1">
        <v>1</v>
      </c>
      <c r="V92" s="1">
        <f t="shared" si="22"/>
        <v>2.3695638770958229E-2</v>
      </c>
      <c r="W92" s="1">
        <f t="shared" si="23"/>
        <v>-3.3980638774890742E-2</v>
      </c>
    </row>
    <row r="93" spans="1:35" x14ac:dyDescent="0.2">
      <c r="A93" s="23" t="s">
        <v>53</v>
      </c>
      <c r="B93" s="11"/>
      <c r="C93" s="24">
        <v>46136.372000000003</v>
      </c>
      <c r="D93" s="24" t="s">
        <v>129</v>
      </c>
      <c r="E93" s="1">
        <f t="shared" si="17"/>
        <v>5279.9611286978225</v>
      </c>
      <c r="F93" s="1">
        <f t="shared" si="12"/>
        <v>5280</v>
      </c>
      <c r="G93" s="1">
        <f t="shared" si="18"/>
        <v>-1.554799999576062E-2</v>
      </c>
      <c r="I93" s="1">
        <f>G93</f>
        <v>-1.554799999576062E-2</v>
      </c>
      <c r="P93" s="1">
        <f t="shared" si="19"/>
        <v>-2.6619656816597656E-3</v>
      </c>
      <c r="Q93" s="185">
        <f t="shared" si="20"/>
        <v>31117.872000000003</v>
      </c>
      <c r="S93" s="1">
        <f t="shared" si="21"/>
        <v>1.6604988034418466E-4</v>
      </c>
      <c r="T93" s="1">
        <v>1</v>
      </c>
      <c r="V93" s="1">
        <f t="shared" si="22"/>
        <v>2.3667809282937779E-2</v>
      </c>
      <c r="W93" s="1">
        <f t="shared" si="23"/>
        <v>-3.9215809278698402E-2</v>
      </c>
    </row>
    <row r="94" spans="1:35" x14ac:dyDescent="0.2">
      <c r="A94" s="23" t="s">
        <v>139</v>
      </c>
      <c r="B94" s="1" t="s">
        <v>49</v>
      </c>
      <c r="C94" s="24">
        <v>46351.572999999997</v>
      </c>
      <c r="D94" s="24" t="s">
        <v>140</v>
      </c>
      <c r="E94" s="1">
        <f t="shared" si="17"/>
        <v>5817.9816523853506</v>
      </c>
      <c r="F94" s="1">
        <f t="shared" si="12"/>
        <v>5818</v>
      </c>
      <c r="G94" s="1">
        <f t="shared" si="18"/>
        <v>-7.3388000018894672E-3</v>
      </c>
      <c r="J94" s="1">
        <f t="shared" ref="J94:J101" si="24">G94</f>
        <v>-7.3388000018894672E-3</v>
      </c>
      <c r="P94" s="1">
        <f t="shared" si="19"/>
        <v>-3.7096770463502307E-3</v>
      </c>
      <c r="Q94" s="185">
        <f t="shared" si="20"/>
        <v>31333.072999999997</v>
      </c>
      <c r="S94" s="1">
        <f t="shared" si="21"/>
        <v>1.3170533426421843E-5</v>
      </c>
      <c r="T94" s="1">
        <v>1</v>
      </c>
      <c r="V94" s="1">
        <f t="shared" si="22"/>
        <v>2.3306950883954198E-2</v>
      </c>
      <c r="W94" s="1">
        <f t="shared" si="23"/>
        <v>-3.0645750885843665E-2</v>
      </c>
    </row>
    <row r="95" spans="1:35" x14ac:dyDescent="0.2">
      <c r="A95" s="23" t="s">
        <v>139</v>
      </c>
      <c r="B95" s="1" t="s">
        <v>51</v>
      </c>
      <c r="C95" s="24">
        <v>46352.574999999997</v>
      </c>
      <c r="D95" s="24" t="s">
        <v>140</v>
      </c>
      <c r="E95" s="1">
        <f t="shared" si="17"/>
        <v>5820.4867363056628</v>
      </c>
      <c r="F95" s="1">
        <f t="shared" ref="F95:F158" si="25">ROUND(2*E95,0)/2</f>
        <v>5820.5</v>
      </c>
      <c r="G95" s="1">
        <f t="shared" si="18"/>
        <v>-5.3053000010550022E-3</v>
      </c>
      <c r="J95" s="1">
        <f t="shared" si="24"/>
        <v>-5.3053000010550022E-3</v>
      </c>
      <c r="P95" s="1">
        <f t="shared" si="19"/>
        <v>-3.7148736208276606E-3</v>
      </c>
      <c r="Q95" s="185">
        <f t="shared" si="20"/>
        <v>31334.074999999997</v>
      </c>
      <c r="S95" s="1">
        <f t="shared" si="21"/>
        <v>2.5294560709230446E-6</v>
      </c>
      <c r="T95" s="1">
        <v>1</v>
      </c>
      <c r="V95" s="1">
        <f t="shared" si="22"/>
        <v>2.3304900720201666E-2</v>
      </c>
      <c r="W95" s="1">
        <f t="shared" si="23"/>
        <v>-2.8610200721256668E-2</v>
      </c>
    </row>
    <row r="96" spans="1:35" x14ac:dyDescent="0.2">
      <c r="A96" s="23" t="s">
        <v>139</v>
      </c>
      <c r="B96" s="1" t="s">
        <v>49</v>
      </c>
      <c r="C96" s="24">
        <v>46353.576999999997</v>
      </c>
      <c r="D96" s="24" t="s">
        <v>140</v>
      </c>
      <c r="E96" s="1">
        <f t="shared" si="17"/>
        <v>5822.9918202259751</v>
      </c>
      <c r="F96" s="1">
        <f t="shared" si="25"/>
        <v>5823</v>
      </c>
      <c r="G96" s="1">
        <f t="shared" si="18"/>
        <v>-3.2718000002205372E-3</v>
      </c>
      <c r="J96" s="1">
        <f t="shared" si="24"/>
        <v>-3.2718000002205372E-3</v>
      </c>
      <c r="P96" s="1">
        <f t="shared" si="19"/>
        <v>-3.7200732098845793E-3</v>
      </c>
      <c r="Q96" s="185">
        <f t="shared" si="20"/>
        <v>31335.076999999997</v>
      </c>
      <c r="S96" s="1">
        <f t="shared" si="21"/>
        <v>2.0094887050250226E-7</v>
      </c>
      <c r="T96" s="1">
        <v>1</v>
      </c>
      <c r="V96" s="1">
        <f t="shared" si="22"/>
        <v>2.3302847122950009E-2</v>
      </c>
      <c r="W96" s="1">
        <f t="shared" si="23"/>
        <v>-2.6574647123170547E-2</v>
      </c>
    </row>
    <row r="97" spans="1:23" x14ac:dyDescent="0.2">
      <c r="A97" s="23" t="s">
        <v>139</v>
      </c>
      <c r="B97" s="1" t="s">
        <v>51</v>
      </c>
      <c r="C97" s="24">
        <v>46712.549899999998</v>
      </c>
      <c r="D97" s="24" t="s">
        <v>140</v>
      </c>
      <c r="E97" s="1">
        <f t="shared" si="17"/>
        <v>6720.4541352135284</v>
      </c>
      <c r="F97" s="1">
        <f t="shared" si="25"/>
        <v>6720.5</v>
      </c>
      <c r="G97" s="1">
        <f t="shared" si="18"/>
        <v>-1.8345299999054987E-2</v>
      </c>
      <c r="J97" s="1">
        <f t="shared" si="24"/>
        <v>-1.8345299999054987E-2</v>
      </c>
      <c r="P97" s="1">
        <f t="shared" si="19"/>
        <v>-5.7788255750655694E-3</v>
      </c>
      <c r="Q97" s="185">
        <f t="shared" si="20"/>
        <v>31694.049899999998</v>
      </c>
      <c r="S97" s="1">
        <f t="shared" si="21"/>
        <v>1.5791627944878017E-4</v>
      </c>
      <c r="T97" s="1">
        <v>1</v>
      </c>
      <c r="V97" s="1">
        <f t="shared" si="22"/>
        <v>2.2346435229128891E-2</v>
      </c>
      <c r="W97" s="1">
        <f t="shared" si="23"/>
        <v>-4.0691735228183881E-2</v>
      </c>
    </row>
    <row r="98" spans="1:23" x14ac:dyDescent="0.2">
      <c r="A98" s="23" t="s">
        <v>139</v>
      </c>
      <c r="B98" s="1" t="s">
        <v>49</v>
      </c>
      <c r="C98" s="24">
        <v>46713.558599999997</v>
      </c>
      <c r="D98" s="24" t="s">
        <v>140</v>
      </c>
      <c r="E98" s="1">
        <f t="shared" si="17"/>
        <v>6722.9759696949795</v>
      </c>
      <c r="F98" s="1">
        <f t="shared" si="25"/>
        <v>6723</v>
      </c>
      <c r="G98" s="1">
        <f t="shared" si="18"/>
        <v>-9.6118000001297332E-3</v>
      </c>
      <c r="J98" s="1">
        <f t="shared" si="24"/>
        <v>-9.6118000001297332E-3</v>
      </c>
      <c r="P98" s="1">
        <f t="shared" si="19"/>
        <v>-5.785086854286775E-3</v>
      </c>
      <c r="Q98" s="185">
        <f t="shared" si="20"/>
        <v>31695.058599999997</v>
      </c>
      <c r="S98" s="1">
        <f t="shared" si="21"/>
        <v>1.4643733500567309E-5</v>
      </c>
      <c r="T98" s="1">
        <v>1</v>
      </c>
      <c r="V98" s="1">
        <f t="shared" si="22"/>
        <v>2.2343169130644817E-2</v>
      </c>
      <c r="W98" s="1">
        <f t="shared" si="23"/>
        <v>-3.1954969130774551E-2</v>
      </c>
    </row>
    <row r="99" spans="1:23" x14ac:dyDescent="0.2">
      <c r="A99" s="23" t="s">
        <v>139</v>
      </c>
      <c r="B99" s="1" t="s">
        <v>51</v>
      </c>
      <c r="C99" s="24">
        <v>46714.558499999999</v>
      </c>
      <c r="D99" s="24" t="s">
        <v>140</v>
      </c>
      <c r="E99" s="1">
        <f t="shared" si="17"/>
        <v>6725.4758034394163</v>
      </c>
      <c r="F99" s="1">
        <f t="shared" si="25"/>
        <v>6725.5</v>
      </c>
      <c r="G99" s="1">
        <f t="shared" si="18"/>
        <v>-9.6782999971765094E-3</v>
      </c>
      <c r="J99" s="1">
        <f t="shared" si="24"/>
        <v>-9.6782999971765094E-3</v>
      </c>
      <c r="P99" s="1">
        <f t="shared" si="19"/>
        <v>-5.791351006396047E-3</v>
      </c>
      <c r="Q99" s="185">
        <f t="shared" si="20"/>
        <v>31696.058499999999</v>
      </c>
      <c r="S99" s="1">
        <f t="shared" si="21"/>
        <v>1.5108372456929255E-5</v>
      </c>
      <c r="T99" s="1">
        <v>1</v>
      </c>
      <c r="V99" s="1">
        <f t="shared" si="22"/>
        <v>2.2339899740353043E-2</v>
      </c>
      <c r="W99" s="1">
        <f t="shared" si="23"/>
        <v>-3.2018199737529549E-2</v>
      </c>
    </row>
    <row r="100" spans="1:23" x14ac:dyDescent="0.2">
      <c r="A100" s="23" t="s">
        <v>139</v>
      </c>
      <c r="B100" s="1" t="s">
        <v>49</v>
      </c>
      <c r="C100" s="24">
        <v>46715.558700000001</v>
      </c>
      <c r="D100" s="24" t="s">
        <v>140</v>
      </c>
      <c r="E100" s="1">
        <f t="shared" si="17"/>
        <v>6727.9763872089788</v>
      </c>
      <c r="F100" s="1">
        <f t="shared" si="25"/>
        <v>6728</v>
      </c>
      <c r="G100" s="1">
        <f t="shared" si="18"/>
        <v>-9.4447999945259653E-3</v>
      </c>
      <c r="J100" s="1">
        <f t="shared" si="24"/>
        <v>-9.4447999945259653E-3</v>
      </c>
      <c r="P100" s="1">
        <f t="shared" si="19"/>
        <v>-5.7976180309117116E-3</v>
      </c>
      <c r="Q100" s="185">
        <f t="shared" si="20"/>
        <v>31697.058700000001</v>
      </c>
      <c r="S100" s="1">
        <f t="shared" si="21"/>
        <v>1.3301936275713123E-5</v>
      </c>
      <c r="T100" s="1">
        <v>1</v>
      </c>
      <c r="V100" s="1">
        <f t="shared" si="22"/>
        <v>2.2336627058735244E-2</v>
      </c>
      <c r="W100" s="1">
        <f t="shared" si="23"/>
        <v>-3.1781427053261209E-2</v>
      </c>
    </row>
    <row r="101" spans="1:23" x14ac:dyDescent="0.2">
      <c r="A101" s="23" t="s">
        <v>139</v>
      </c>
      <c r="B101" s="1" t="s">
        <v>49</v>
      </c>
      <c r="C101" s="24">
        <v>46735.556400000001</v>
      </c>
      <c r="D101" s="24" t="s">
        <v>140</v>
      </c>
      <c r="E101" s="1">
        <f t="shared" si="17"/>
        <v>6777.9723120724611</v>
      </c>
      <c r="F101" s="1">
        <f t="shared" si="25"/>
        <v>6778</v>
      </c>
      <c r="G101" s="1">
        <f t="shared" si="18"/>
        <v>-1.1074800000642426E-2</v>
      </c>
      <c r="J101" s="1">
        <f t="shared" si="24"/>
        <v>-1.1074800000642426E-2</v>
      </c>
      <c r="P101" s="1">
        <f t="shared" si="19"/>
        <v>-5.9235609804922963E-3</v>
      </c>
      <c r="Q101" s="185">
        <f t="shared" si="20"/>
        <v>31717.056400000001</v>
      </c>
      <c r="S101" s="1">
        <f t="shared" si="21"/>
        <v>2.6535263442717273E-5</v>
      </c>
      <c r="T101" s="1">
        <v>1</v>
      </c>
      <c r="V101" s="1">
        <f t="shared" si="22"/>
        <v>2.2270482993988865E-2</v>
      </c>
      <c r="W101" s="1">
        <f t="shared" si="23"/>
        <v>-3.3345282994631291E-2</v>
      </c>
    </row>
    <row r="102" spans="1:23" x14ac:dyDescent="0.2">
      <c r="A102" s="23" t="s">
        <v>54</v>
      </c>
      <c r="B102" s="11" t="s">
        <v>51</v>
      </c>
      <c r="C102" s="24">
        <v>46795.362999999998</v>
      </c>
      <c r="D102" s="24" t="s">
        <v>129</v>
      </c>
      <c r="E102" s="1">
        <f t="shared" si="17"/>
        <v>6927.4938210430028</v>
      </c>
      <c r="F102" s="1">
        <f t="shared" si="25"/>
        <v>6927.5</v>
      </c>
      <c r="G102" s="1">
        <f t="shared" si="18"/>
        <v>-2.4715000035939738E-3</v>
      </c>
      <c r="I102" s="1">
        <f t="shared" ref="I102:I131" si="26">G102</f>
        <v>-2.4715000035939738E-3</v>
      </c>
      <c r="P102" s="1">
        <f t="shared" si="19"/>
        <v>-6.3069437732415183E-3</v>
      </c>
      <c r="Q102" s="185">
        <f t="shared" si="20"/>
        <v>31776.862999999998</v>
      </c>
      <c r="S102" s="1">
        <f t="shared" si="21"/>
        <v>1.4710628910128167E-5</v>
      </c>
      <c r="T102" s="1">
        <v>0.1</v>
      </c>
      <c r="V102" s="1">
        <f t="shared" si="22"/>
        <v>2.2064899316269534E-2</v>
      </c>
      <c r="W102" s="1">
        <f t="shared" si="23"/>
        <v>-2.4536399319863508E-2</v>
      </c>
    </row>
    <row r="103" spans="1:23" x14ac:dyDescent="0.2">
      <c r="A103" s="23" t="s">
        <v>54</v>
      </c>
      <c r="B103" s="11" t="s">
        <v>51</v>
      </c>
      <c r="C103" s="24">
        <v>46799.366999999998</v>
      </c>
      <c r="D103" s="24" t="s">
        <v>129</v>
      </c>
      <c r="E103" s="1">
        <f t="shared" si="17"/>
        <v>6937.5041563892382</v>
      </c>
      <c r="F103" s="1">
        <f t="shared" si="25"/>
        <v>6937.5</v>
      </c>
      <c r="G103" s="1">
        <f t="shared" si="18"/>
        <v>1.662499998928979E-3</v>
      </c>
      <c r="I103" s="1">
        <f t="shared" si="26"/>
        <v>1.662499998928979E-3</v>
      </c>
      <c r="P103" s="1">
        <f t="shared" si="19"/>
        <v>-6.3329506755528224E-3</v>
      </c>
      <c r="Q103" s="185">
        <f t="shared" si="20"/>
        <v>31780.866999999998</v>
      </c>
      <c r="S103" s="1">
        <f t="shared" si="21"/>
        <v>6.3927231488071495E-5</v>
      </c>
      <c r="T103" s="1">
        <v>0.1</v>
      </c>
      <c r="V103" s="1">
        <f t="shared" si="22"/>
        <v>2.2050731877206273E-2</v>
      </c>
      <c r="W103" s="1">
        <f t="shared" si="23"/>
        <v>-2.0388231878277294E-2</v>
      </c>
    </row>
    <row r="104" spans="1:23" x14ac:dyDescent="0.2">
      <c r="A104" s="23" t="s">
        <v>57</v>
      </c>
      <c r="B104" s="11"/>
      <c r="C104" s="24">
        <v>46804.355000000003</v>
      </c>
      <c r="D104" s="24" t="s">
        <v>129</v>
      </c>
      <c r="E104" s="1">
        <f t="shared" si="17"/>
        <v>6949.9745741482457</v>
      </c>
      <c r="F104" s="1">
        <f t="shared" si="25"/>
        <v>6950</v>
      </c>
      <c r="G104" s="1">
        <f t="shared" si="18"/>
        <v>-1.0169999994104728E-2</v>
      </c>
      <c r="I104" s="1">
        <f t="shared" si="26"/>
        <v>-1.0169999994104728E-2</v>
      </c>
      <c r="P104" s="1">
        <f t="shared" si="19"/>
        <v>-6.3655229700805317E-3</v>
      </c>
      <c r="Q104" s="185">
        <f t="shared" si="20"/>
        <v>31785.855000000003</v>
      </c>
      <c r="S104" s="1">
        <f t="shared" si="21"/>
        <v>1.4474045426328005E-5</v>
      </c>
      <c r="T104" s="1">
        <v>0.1</v>
      </c>
      <c r="V104" s="1">
        <f t="shared" si="22"/>
        <v>2.2032949486046859E-2</v>
      </c>
      <c r="W104" s="1">
        <f t="shared" si="23"/>
        <v>-3.2202949480151587E-2</v>
      </c>
    </row>
    <row r="105" spans="1:23" x14ac:dyDescent="0.2">
      <c r="A105" s="23" t="s">
        <v>57</v>
      </c>
      <c r="B105" s="11" t="s">
        <v>51</v>
      </c>
      <c r="C105" s="24">
        <v>46821.37</v>
      </c>
      <c r="D105" s="24" t="s">
        <v>129</v>
      </c>
      <c r="E105" s="1">
        <f t="shared" si="17"/>
        <v>6992.5134992022331</v>
      </c>
      <c r="F105" s="1">
        <f t="shared" si="25"/>
        <v>6992.5</v>
      </c>
      <c r="G105" s="1">
        <f t="shared" si="18"/>
        <v>5.3995000052964315E-3</v>
      </c>
      <c r="I105" s="1">
        <f t="shared" si="26"/>
        <v>5.3995000052964315E-3</v>
      </c>
      <c r="P105" s="1">
        <f t="shared" si="19"/>
        <v>-6.4767970602763424E-3</v>
      </c>
      <c r="Q105" s="185">
        <f t="shared" si="20"/>
        <v>31802.870000000003</v>
      </c>
      <c r="S105" s="1">
        <f t="shared" si="21"/>
        <v>1.4104643198973248E-4</v>
      </c>
      <c r="T105" s="1">
        <v>0.1</v>
      </c>
      <c r="V105" s="1">
        <f t="shared" si="22"/>
        <v>2.1971882729331753E-2</v>
      </c>
      <c r="W105" s="1">
        <f t="shared" si="23"/>
        <v>-1.6572382724035321E-2</v>
      </c>
    </row>
    <row r="106" spans="1:23" x14ac:dyDescent="0.2">
      <c r="A106" s="23" t="s">
        <v>59</v>
      </c>
      <c r="B106" s="11" t="s">
        <v>51</v>
      </c>
      <c r="C106" s="24">
        <v>47116.550999999999</v>
      </c>
      <c r="D106" s="24" t="s">
        <v>129</v>
      </c>
      <c r="E106" s="1">
        <f t="shared" si="17"/>
        <v>7730.4907214391706</v>
      </c>
      <c r="F106" s="1">
        <f t="shared" si="25"/>
        <v>7730.5</v>
      </c>
      <c r="G106" s="1">
        <f t="shared" si="18"/>
        <v>-3.7112999998498708E-3</v>
      </c>
      <c r="I106" s="1">
        <f t="shared" si="26"/>
        <v>-3.7112999998498708E-3</v>
      </c>
      <c r="P106" s="1">
        <f t="shared" si="19"/>
        <v>-8.5364747181862939E-3</v>
      </c>
      <c r="Q106" s="185">
        <f t="shared" si="20"/>
        <v>32098.050999999999</v>
      </c>
      <c r="S106" s="1">
        <f t="shared" si="21"/>
        <v>2.3282311062472978E-5</v>
      </c>
      <c r="T106" s="1">
        <v>0.1</v>
      </c>
      <c r="V106" s="1">
        <f t="shared" si="22"/>
        <v>2.0764736532108499E-2</v>
      </c>
      <c r="W106" s="1">
        <f t="shared" si="23"/>
        <v>-2.4476036531958369E-2</v>
      </c>
    </row>
    <row r="107" spans="1:23" x14ac:dyDescent="0.2">
      <c r="A107" s="23" t="s">
        <v>59</v>
      </c>
      <c r="B107" s="11" t="s">
        <v>51</v>
      </c>
      <c r="C107" s="24">
        <v>47157.345999999998</v>
      </c>
      <c r="D107" s="24" t="s">
        <v>129</v>
      </c>
      <c r="E107" s="1">
        <f t="shared" si="17"/>
        <v>7832.4816381348755</v>
      </c>
      <c r="F107" s="1">
        <f t="shared" si="25"/>
        <v>7832.5</v>
      </c>
      <c r="G107" s="1">
        <f t="shared" si="18"/>
        <v>-7.3445000016363338E-3</v>
      </c>
      <c r="I107" s="1">
        <f t="shared" si="26"/>
        <v>-7.3445000016363338E-3</v>
      </c>
      <c r="P107" s="1">
        <f t="shared" si="19"/>
        <v>-8.8396131867325492E-3</v>
      </c>
      <c r="Q107" s="185">
        <f t="shared" si="20"/>
        <v>32138.845999999998</v>
      </c>
      <c r="S107" s="1">
        <f t="shared" si="21"/>
        <v>2.2353634362485501E-6</v>
      </c>
      <c r="T107" s="1">
        <v>0.1</v>
      </c>
      <c r="V107" s="1">
        <f t="shared" si="22"/>
        <v>2.0576556172302047E-2</v>
      </c>
      <c r="W107" s="1">
        <f t="shared" si="23"/>
        <v>-2.7921056173938381E-2</v>
      </c>
    </row>
    <row r="108" spans="1:23" x14ac:dyDescent="0.2">
      <c r="A108" s="23" t="s">
        <v>61</v>
      </c>
      <c r="B108" s="11"/>
      <c r="C108" s="24">
        <v>47170.37</v>
      </c>
      <c r="D108" s="24" t="s">
        <v>129</v>
      </c>
      <c r="E108" s="1">
        <f t="shared" si="17"/>
        <v>7865.0427289314293</v>
      </c>
      <c r="F108" s="1">
        <f t="shared" si="25"/>
        <v>7865</v>
      </c>
      <c r="G108" s="1">
        <f t="shared" si="18"/>
        <v>1.70910000015283E-2</v>
      </c>
      <c r="I108" s="1">
        <f t="shared" si="26"/>
        <v>1.70910000015283E-2</v>
      </c>
      <c r="P108" s="1">
        <f t="shared" si="19"/>
        <v>-8.9371172700004331E-3</v>
      </c>
      <c r="Q108" s="185">
        <f t="shared" si="20"/>
        <v>32151.870000000003</v>
      </c>
      <c r="S108" s="1">
        <f t="shared" si="21"/>
        <v>6.7746288870045241E-4</v>
      </c>
      <c r="T108" s="1">
        <v>0.1</v>
      </c>
      <c r="V108" s="1">
        <f t="shared" si="22"/>
        <v>2.051553440199555E-2</v>
      </c>
      <c r="W108" s="1">
        <f t="shared" si="23"/>
        <v>-3.4245344004672496E-3</v>
      </c>
    </row>
    <row r="109" spans="1:23" x14ac:dyDescent="0.2">
      <c r="A109" s="23" t="s">
        <v>61</v>
      </c>
      <c r="B109" s="11"/>
      <c r="C109" s="24">
        <v>47206.347000000002</v>
      </c>
      <c r="D109" s="24" t="s">
        <v>129</v>
      </c>
      <c r="E109" s="1">
        <f t="shared" si="17"/>
        <v>7954.9882421061184</v>
      </c>
      <c r="F109" s="1">
        <f t="shared" si="25"/>
        <v>7955</v>
      </c>
      <c r="G109" s="1">
        <f t="shared" si="18"/>
        <v>-4.7029999986989424E-3</v>
      </c>
      <c r="I109" s="1">
        <f t="shared" si="26"/>
        <v>-4.7029999986989424E-3</v>
      </c>
      <c r="P109" s="1">
        <f t="shared" si="19"/>
        <v>-9.2094202450239485E-3</v>
      </c>
      <c r="Q109" s="185">
        <f t="shared" si="20"/>
        <v>32187.847000000002</v>
      </c>
      <c r="S109" s="1">
        <f t="shared" si="21"/>
        <v>2.0307823436487928E-5</v>
      </c>
      <c r="T109" s="1">
        <v>0.1</v>
      </c>
      <c r="V109" s="1">
        <f t="shared" si="22"/>
        <v>2.0343889883440481E-2</v>
      </c>
      <c r="W109" s="1">
        <f t="shared" si="23"/>
        <v>-2.5046889882139423E-2</v>
      </c>
    </row>
    <row r="110" spans="1:23" x14ac:dyDescent="0.2">
      <c r="A110" s="23" t="s">
        <v>61</v>
      </c>
      <c r="B110" s="11"/>
      <c r="C110" s="24">
        <v>47212.351999999999</v>
      </c>
      <c r="D110" s="24" t="s">
        <v>129</v>
      </c>
      <c r="E110" s="1">
        <f t="shared" si="17"/>
        <v>7970.0012450417098</v>
      </c>
      <c r="F110" s="1">
        <f t="shared" si="25"/>
        <v>7970</v>
      </c>
      <c r="G110" s="1">
        <f t="shared" si="18"/>
        <v>4.980000012437813E-4</v>
      </c>
      <c r="I110" s="1">
        <f t="shared" si="26"/>
        <v>4.980000012437813E-4</v>
      </c>
      <c r="P110" s="1">
        <f t="shared" si="19"/>
        <v>-9.2551298343949671E-3</v>
      </c>
      <c r="Q110" s="185">
        <f t="shared" si="20"/>
        <v>32193.851999999999</v>
      </c>
      <c r="S110" s="1">
        <f t="shared" si="21"/>
        <v>9.5123541590826715E-5</v>
      </c>
      <c r="T110" s="1">
        <v>0.1</v>
      </c>
      <c r="V110" s="1">
        <f t="shared" si="22"/>
        <v>2.0314903919607028E-2</v>
      </c>
      <c r="W110" s="1">
        <f t="shared" si="23"/>
        <v>-1.9816903918363247E-2</v>
      </c>
    </row>
    <row r="111" spans="1:23" x14ac:dyDescent="0.2">
      <c r="A111" s="23" t="s">
        <v>62</v>
      </c>
      <c r="B111" s="11"/>
      <c r="C111" s="24">
        <v>47230.339</v>
      </c>
      <c r="D111" s="24" t="s">
        <v>129</v>
      </c>
      <c r="E111" s="1">
        <f t="shared" si="17"/>
        <v>8014.9702515034287</v>
      </c>
      <c r="F111" s="1">
        <f t="shared" si="25"/>
        <v>8015</v>
      </c>
      <c r="G111" s="1">
        <f t="shared" si="18"/>
        <v>-1.1898999997356441E-2</v>
      </c>
      <c r="I111" s="1">
        <f t="shared" si="26"/>
        <v>-1.1898999997356441E-2</v>
      </c>
      <c r="P111" s="1">
        <f t="shared" si="19"/>
        <v>-9.3928139824186081E-3</v>
      </c>
      <c r="Q111" s="185">
        <f t="shared" si="20"/>
        <v>32211.839</v>
      </c>
      <c r="S111" s="1">
        <f t="shared" si="21"/>
        <v>6.2809683414699744E-6</v>
      </c>
      <c r="T111" s="1">
        <v>0.1</v>
      </c>
      <c r="V111" s="1">
        <f t="shared" si="22"/>
        <v>2.0227300161555196E-2</v>
      </c>
      <c r="W111" s="1">
        <f t="shared" si="23"/>
        <v>-3.2126300158911637E-2</v>
      </c>
    </row>
    <row r="112" spans="1:23" x14ac:dyDescent="0.2">
      <c r="A112" s="23" t="s">
        <v>62</v>
      </c>
      <c r="B112" s="11" t="s">
        <v>51</v>
      </c>
      <c r="C112" s="24">
        <v>47233.326000000001</v>
      </c>
      <c r="D112" s="24" t="s">
        <v>129</v>
      </c>
      <c r="E112" s="1">
        <f t="shared" si="17"/>
        <v>8022.438001673062</v>
      </c>
      <c r="F112" s="1">
        <f t="shared" si="25"/>
        <v>8022.5</v>
      </c>
      <c r="G112" s="1">
        <f t="shared" si="18"/>
        <v>-2.4798499995085876E-2</v>
      </c>
      <c r="I112" s="1">
        <f t="shared" si="26"/>
        <v>-2.4798499995085876E-2</v>
      </c>
      <c r="P112" s="1">
        <f t="shared" si="19"/>
        <v>-9.415842130140524E-3</v>
      </c>
      <c r="Q112" s="185">
        <f t="shared" si="20"/>
        <v>32214.826000000001</v>
      </c>
      <c r="S112" s="1">
        <f t="shared" si="21"/>
        <v>2.3662616298996512E-4</v>
      </c>
      <c r="T112" s="1">
        <v>0.1</v>
      </c>
      <c r="V112" s="1">
        <f t="shared" si="22"/>
        <v>2.021260554952679E-2</v>
      </c>
      <c r="W112" s="1">
        <f t="shared" si="23"/>
        <v>-4.501110554461267E-2</v>
      </c>
    </row>
    <row r="113" spans="1:23" x14ac:dyDescent="0.2">
      <c r="A113" s="23" t="s">
        <v>63</v>
      </c>
      <c r="B113" s="11" t="s">
        <v>51</v>
      </c>
      <c r="C113" s="24">
        <v>47528.521999999997</v>
      </c>
      <c r="D113" s="24" t="s">
        <v>129</v>
      </c>
      <c r="E113" s="1">
        <f t="shared" si="17"/>
        <v>8760.4527251662894</v>
      </c>
      <c r="F113" s="1">
        <f t="shared" si="25"/>
        <v>8760.5</v>
      </c>
      <c r="G113" s="1">
        <f t="shared" si="18"/>
        <v>-1.8909300000814255E-2</v>
      </c>
      <c r="I113" s="1">
        <f t="shared" si="26"/>
        <v>-1.8909300000814255E-2</v>
      </c>
      <c r="P113" s="1">
        <f t="shared" si="19"/>
        <v>-1.1791210908323749E-2</v>
      </c>
      <c r="Q113" s="185">
        <f t="shared" si="20"/>
        <v>32510.021999999997</v>
      </c>
      <c r="S113" s="1">
        <f t="shared" si="21"/>
        <v>5.0667192328632317E-5</v>
      </c>
      <c r="T113" s="1">
        <v>0.1</v>
      </c>
      <c r="V113" s="1">
        <f t="shared" si="22"/>
        <v>1.8638818220772724E-2</v>
      </c>
      <c r="W113" s="1">
        <f t="shared" si="23"/>
        <v>-3.7548118221586976E-2</v>
      </c>
    </row>
    <row r="114" spans="1:23" x14ac:dyDescent="0.2">
      <c r="A114" s="23" t="s">
        <v>63</v>
      </c>
      <c r="B114" s="11"/>
      <c r="C114" s="24">
        <v>47540.317000000003</v>
      </c>
      <c r="D114" s="24" t="s">
        <v>129</v>
      </c>
      <c r="E114" s="1">
        <f t="shared" si="17"/>
        <v>8789.9412130306464</v>
      </c>
      <c r="F114" s="1">
        <f t="shared" si="25"/>
        <v>8790</v>
      </c>
      <c r="G114" s="1">
        <f t="shared" si="18"/>
        <v>-2.3513999993156176E-2</v>
      </c>
      <c r="I114" s="1">
        <f t="shared" si="26"/>
        <v>-2.3513999993156176E-2</v>
      </c>
      <c r="P114" s="1">
        <f t="shared" si="19"/>
        <v>-1.1890516118185451E-2</v>
      </c>
      <c r="Q114" s="185">
        <f t="shared" si="20"/>
        <v>32521.817000000003</v>
      </c>
      <c r="S114" s="1">
        <f t="shared" si="21"/>
        <v>1.3510537739170445E-4</v>
      </c>
      <c r="T114" s="1">
        <v>0.1</v>
      </c>
      <c r="V114" s="1">
        <f t="shared" si="22"/>
        <v>1.8570795756681163E-2</v>
      </c>
      <c r="W114" s="1">
        <f t="shared" si="23"/>
        <v>-4.2084795749837339E-2</v>
      </c>
    </row>
    <row r="115" spans="1:23" x14ac:dyDescent="0.2">
      <c r="A115" s="23" t="s">
        <v>63</v>
      </c>
      <c r="B115" s="11"/>
      <c r="C115" s="24">
        <v>47554.332000000002</v>
      </c>
      <c r="D115" s="24" t="s">
        <v>129</v>
      </c>
      <c r="E115" s="1">
        <f t="shared" si="17"/>
        <v>8824.9798868262169</v>
      </c>
      <c r="F115" s="1">
        <f t="shared" si="25"/>
        <v>8825</v>
      </c>
      <c r="G115" s="1">
        <f t="shared" si="18"/>
        <v>-8.0449999950360507E-3</v>
      </c>
      <c r="I115" s="1">
        <f t="shared" si="26"/>
        <v>-8.0449999950360507E-3</v>
      </c>
      <c r="P115" s="1">
        <f t="shared" si="19"/>
        <v>-1.2008754214262108E-2</v>
      </c>
      <c r="Q115" s="185">
        <f t="shared" si="20"/>
        <v>32535.832000000002</v>
      </c>
      <c r="S115" s="1">
        <f t="shared" si="21"/>
        <v>1.5711347510432373E-5</v>
      </c>
      <c r="T115" s="1">
        <v>0.1</v>
      </c>
      <c r="V115" s="1">
        <f t="shared" si="22"/>
        <v>1.8489597125818824E-2</v>
      </c>
      <c r="W115" s="1">
        <f t="shared" si="23"/>
        <v>-2.6534597120854875E-2</v>
      </c>
    </row>
    <row r="116" spans="1:23" x14ac:dyDescent="0.2">
      <c r="A116" s="29" t="s">
        <v>65</v>
      </c>
      <c r="B116" s="30" t="s">
        <v>49</v>
      </c>
      <c r="C116" s="31">
        <v>47560.326000000001</v>
      </c>
      <c r="D116" s="31">
        <v>5.0000000000000001E-3</v>
      </c>
      <c r="E116" s="1">
        <f t="shared" si="17"/>
        <v>8839.9653888405319</v>
      </c>
      <c r="F116" s="1">
        <f t="shared" si="25"/>
        <v>8840</v>
      </c>
      <c r="G116" s="1">
        <f t="shared" si="18"/>
        <v>-1.3844000000972301E-2</v>
      </c>
      <c r="I116" s="1">
        <f t="shared" si="26"/>
        <v>-1.3844000000972301E-2</v>
      </c>
      <c r="P116" s="1">
        <f t="shared" si="19"/>
        <v>-1.2059566129480025E-2</v>
      </c>
      <c r="Q116" s="185">
        <f t="shared" si="20"/>
        <v>32541.826000000001</v>
      </c>
      <c r="S116" s="1">
        <f t="shared" si="21"/>
        <v>3.1842042417289129E-6</v>
      </c>
      <c r="T116" s="1">
        <v>0.1</v>
      </c>
      <c r="V116" s="1">
        <f t="shared" si="22"/>
        <v>1.8454634131943311E-2</v>
      </c>
      <c r="W116" s="1">
        <f t="shared" si="23"/>
        <v>-3.2298634132915616E-2</v>
      </c>
    </row>
    <row r="117" spans="1:23" x14ac:dyDescent="0.2">
      <c r="A117" s="23" t="s">
        <v>63</v>
      </c>
      <c r="B117" s="11" t="s">
        <v>51</v>
      </c>
      <c r="C117" s="24">
        <v>47587.315999999999</v>
      </c>
      <c r="D117" s="24" t="s">
        <v>129</v>
      </c>
      <c r="E117" s="1">
        <f t="shared" si="17"/>
        <v>8907.4426493287538</v>
      </c>
      <c r="F117" s="1">
        <f t="shared" si="25"/>
        <v>8907.5</v>
      </c>
      <c r="G117" s="1">
        <f t="shared" si="18"/>
        <v>-2.2939499998756219E-2</v>
      </c>
      <c r="I117" s="1">
        <f t="shared" si="26"/>
        <v>-2.2939499998756219E-2</v>
      </c>
      <c r="P117" s="1">
        <f t="shared" si="19"/>
        <v>-1.2289241704521298E-2</v>
      </c>
      <c r="Q117" s="185">
        <f t="shared" si="20"/>
        <v>32568.815999999999</v>
      </c>
      <c r="S117" s="1">
        <f t="shared" si="21"/>
        <v>1.1342800173391972E-4</v>
      </c>
      <c r="T117" s="1">
        <v>0.1</v>
      </c>
      <c r="V117" s="1">
        <f t="shared" si="22"/>
        <v>1.8296092074246022E-2</v>
      </c>
      <c r="W117" s="1">
        <f t="shared" si="23"/>
        <v>-4.1235592073002245E-2</v>
      </c>
    </row>
    <row r="118" spans="1:23" x14ac:dyDescent="0.2">
      <c r="A118" s="23" t="s">
        <v>66</v>
      </c>
      <c r="B118" s="11"/>
      <c r="C118" s="24">
        <v>47908.336000000003</v>
      </c>
      <c r="D118" s="24">
        <v>2E-3</v>
      </c>
      <c r="E118" s="1">
        <f t="shared" si="17"/>
        <v>9710.0195356544555</v>
      </c>
      <c r="F118" s="1">
        <f t="shared" si="25"/>
        <v>9710</v>
      </c>
      <c r="G118" s="1">
        <f t="shared" si="18"/>
        <v>7.8140000041457824E-3</v>
      </c>
      <c r="I118" s="1">
        <f t="shared" si="26"/>
        <v>7.8140000041457824E-3</v>
      </c>
      <c r="P118" s="1">
        <f t="shared" si="19"/>
        <v>-1.5142051397729731E-2</v>
      </c>
      <c r="Q118" s="185">
        <f t="shared" si="20"/>
        <v>32889.836000000003</v>
      </c>
      <c r="S118" s="1">
        <f t="shared" si="21"/>
        <v>5.269802959655507E-4</v>
      </c>
      <c r="T118" s="1">
        <v>0.1</v>
      </c>
      <c r="V118" s="1">
        <f t="shared" si="22"/>
        <v>1.6265582527795513E-2</v>
      </c>
      <c r="W118" s="1">
        <f t="shared" si="23"/>
        <v>-8.4515825236497304E-3</v>
      </c>
    </row>
    <row r="119" spans="1:23" x14ac:dyDescent="0.2">
      <c r="A119" s="23" t="s">
        <v>69</v>
      </c>
      <c r="B119" s="11"/>
      <c r="C119" s="24">
        <v>47912.305</v>
      </c>
      <c r="D119" s="24" t="s">
        <v>129</v>
      </c>
      <c r="E119" s="1">
        <f t="shared" si="17"/>
        <v>9719.9423680693344</v>
      </c>
      <c r="F119" s="1">
        <f t="shared" si="25"/>
        <v>9720</v>
      </c>
      <c r="G119" s="1">
        <f t="shared" si="18"/>
        <v>-2.3051999996823724E-2</v>
      </c>
      <c r="I119" s="1">
        <f t="shared" si="26"/>
        <v>-2.3051999996823724E-2</v>
      </c>
      <c r="P119" s="1">
        <f t="shared" si="19"/>
        <v>-1.5178951861620743E-2</v>
      </c>
      <c r="Q119" s="185">
        <f t="shared" si="20"/>
        <v>32893.805</v>
      </c>
      <c r="S119" s="1">
        <f t="shared" si="21"/>
        <v>6.1984886939223138E-5</v>
      </c>
      <c r="T119" s="1">
        <v>0.1</v>
      </c>
      <c r="V119" s="1">
        <f t="shared" si="22"/>
        <v>1.6238656496943317E-2</v>
      </c>
      <c r="W119" s="1">
        <f t="shared" si="23"/>
        <v>-3.9290656493767041E-2</v>
      </c>
    </row>
    <row r="120" spans="1:23" x14ac:dyDescent="0.2">
      <c r="A120" s="23" t="s">
        <v>69</v>
      </c>
      <c r="B120" s="11"/>
      <c r="C120" s="24">
        <v>47924.322999999997</v>
      </c>
      <c r="D120" s="24" t="s">
        <v>129</v>
      </c>
      <c r="E120" s="1">
        <f t="shared" si="17"/>
        <v>9749.9883746105443</v>
      </c>
      <c r="F120" s="1">
        <f t="shared" si="25"/>
        <v>9750</v>
      </c>
      <c r="G120" s="1">
        <f t="shared" si="18"/>
        <v>-4.6500000025844201E-3</v>
      </c>
      <c r="I120" s="1">
        <f t="shared" si="26"/>
        <v>-4.6500000025844201E-3</v>
      </c>
      <c r="P120" s="1">
        <f t="shared" si="19"/>
        <v>-1.5289842456193168E-2</v>
      </c>
      <c r="Q120" s="185">
        <f t="shared" si="20"/>
        <v>32905.822999999997</v>
      </c>
      <c r="S120" s="1">
        <f t="shared" si="21"/>
        <v>1.1320624743761502E-4</v>
      </c>
      <c r="T120" s="1">
        <v>0.1</v>
      </c>
      <c r="V120" s="1">
        <f t="shared" si="22"/>
        <v>1.615764898520251E-2</v>
      </c>
      <c r="W120" s="1">
        <f t="shared" si="23"/>
        <v>-2.080764898778693E-2</v>
      </c>
    </row>
    <row r="121" spans="1:23" x14ac:dyDescent="0.2">
      <c r="A121" s="23" t="s">
        <v>66</v>
      </c>
      <c r="B121" s="11" t="s">
        <v>51</v>
      </c>
      <c r="C121" s="24">
        <v>47951.313999999998</v>
      </c>
      <c r="D121" s="24">
        <v>4.0000000000000001E-3</v>
      </c>
      <c r="E121" s="1">
        <f t="shared" si="17"/>
        <v>9817.4681351825275</v>
      </c>
      <c r="F121" s="1">
        <f t="shared" si="25"/>
        <v>9817.5</v>
      </c>
      <c r="G121" s="1">
        <f t="shared" si="18"/>
        <v>-1.274550000380259E-2</v>
      </c>
      <c r="I121" s="1">
        <f t="shared" si="26"/>
        <v>-1.274550000380259E-2</v>
      </c>
      <c r="P121" s="1">
        <f t="shared" si="19"/>
        <v>-1.5540376432924188E-2</v>
      </c>
      <c r="Q121" s="185">
        <f t="shared" si="20"/>
        <v>32932.813999999998</v>
      </c>
      <c r="S121" s="1">
        <f t="shared" si="21"/>
        <v>7.8113342540594931E-6</v>
      </c>
      <c r="T121" s="1">
        <v>0.1</v>
      </c>
      <c r="V121" s="1">
        <f t="shared" si="22"/>
        <v>1.5974131383655495E-2</v>
      </c>
      <c r="W121" s="1">
        <f t="shared" si="23"/>
        <v>-2.8719631387458085E-2</v>
      </c>
    </row>
    <row r="122" spans="1:23" x14ac:dyDescent="0.2">
      <c r="A122" s="23" t="s">
        <v>69</v>
      </c>
      <c r="B122" s="11"/>
      <c r="C122" s="24">
        <v>47958.313000000002</v>
      </c>
      <c r="D122" s="24" t="s">
        <v>129</v>
      </c>
      <c r="E122" s="1">
        <f t="shared" si="17"/>
        <v>9834.9662213684242</v>
      </c>
      <c r="F122" s="1">
        <f t="shared" si="25"/>
        <v>9835</v>
      </c>
      <c r="G122" s="1">
        <f t="shared" si="18"/>
        <v>-1.3510999997379258E-2</v>
      </c>
      <c r="I122" s="1">
        <f t="shared" si="26"/>
        <v>-1.3510999997379258E-2</v>
      </c>
      <c r="P122" s="1">
        <f t="shared" si="19"/>
        <v>-1.5605560692666654E-2</v>
      </c>
      <c r="Q122" s="185">
        <f t="shared" si="20"/>
        <v>32939.813000000002</v>
      </c>
      <c r="S122" s="1">
        <f t="shared" si="21"/>
        <v>4.3871845062428194E-6</v>
      </c>
      <c r="T122" s="1">
        <v>0.1</v>
      </c>
      <c r="V122" s="1">
        <f t="shared" si="22"/>
        <v>1.5926271888265061E-2</v>
      </c>
      <c r="W122" s="1">
        <f t="shared" si="23"/>
        <v>-2.9437271885644319E-2</v>
      </c>
    </row>
    <row r="123" spans="1:23" x14ac:dyDescent="0.2">
      <c r="A123" s="23" t="s">
        <v>69</v>
      </c>
      <c r="B123" s="11" t="s">
        <v>51</v>
      </c>
      <c r="C123" s="24">
        <v>47969.322999999997</v>
      </c>
      <c r="D123" s="24" t="s">
        <v>129</v>
      </c>
      <c r="E123" s="1">
        <f t="shared" si="17"/>
        <v>9862.4921434868011</v>
      </c>
      <c r="F123" s="1">
        <f t="shared" si="25"/>
        <v>9862.5</v>
      </c>
      <c r="G123" s="1">
        <f t="shared" si="18"/>
        <v>-3.14250000519678E-3</v>
      </c>
      <c r="I123" s="1">
        <f t="shared" si="26"/>
        <v>-3.14250000519678E-3</v>
      </c>
      <c r="P123" s="1">
        <f t="shared" si="19"/>
        <v>-1.5708183788944952E-2</v>
      </c>
      <c r="Q123" s="185">
        <f t="shared" si="20"/>
        <v>32950.822999999997</v>
      </c>
      <c r="S123" s="1">
        <f t="shared" si="21"/>
        <v>1.5789640895315176E-4</v>
      </c>
      <c r="T123" s="1">
        <v>0.1</v>
      </c>
      <c r="V123" s="1">
        <f t="shared" si="22"/>
        <v>1.585083194863908E-2</v>
      </c>
      <c r="W123" s="1">
        <f t="shared" si="23"/>
        <v>-1.899333195383586E-2</v>
      </c>
    </row>
    <row r="124" spans="1:23" x14ac:dyDescent="0.2">
      <c r="A124" s="23" t="s">
        <v>70</v>
      </c>
      <c r="B124" s="11"/>
      <c r="C124" s="24">
        <v>48270.307999999997</v>
      </c>
      <c r="D124" s="24" t="s">
        <v>129</v>
      </c>
      <c r="E124" s="1">
        <f t="shared" si="17"/>
        <v>10614.979851825032</v>
      </c>
      <c r="F124" s="1">
        <f t="shared" si="25"/>
        <v>10615</v>
      </c>
      <c r="G124" s="1">
        <f t="shared" si="18"/>
        <v>-8.0589999997755513E-3</v>
      </c>
      <c r="I124" s="1">
        <f t="shared" si="26"/>
        <v>-8.0589999997755513E-3</v>
      </c>
      <c r="P124" s="1">
        <f t="shared" si="19"/>
        <v>-1.8601600698775353E-2</v>
      </c>
      <c r="Q124" s="185">
        <f t="shared" si="20"/>
        <v>33251.807999999997</v>
      </c>
      <c r="S124" s="1">
        <f t="shared" si="21"/>
        <v>1.111464294985511E-4</v>
      </c>
      <c r="T124" s="1">
        <v>0.1</v>
      </c>
      <c r="V124" s="1">
        <f t="shared" si="22"/>
        <v>1.3681574262338502E-2</v>
      </c>
      <c r="W124" s="1">
        <f t="shared" si="23"/>
        <v>-2.1740574262114051E-2</v>
      </c>
    </row>
    <row r="125" spans="1:23" x14ac:dyDescent="0.2">
      <c r="A125" s="23" t="s">
        <v>70</v>
      </c>
      <c r="B125" s="11" t="s">
        <v>51</v>
      </c>
      <c r="C125" s="24">
        <v>48270.504000000001</v>
      </c>
      <c r="D125" s="24" t="s">
        <v>129</v>
      </c>
      <c r="E125" s="1">
        <f t="shared" si="17"/>
        <v>10615.469868240591</v>
      </c>
      <c r="F125" s="1">
        <f t="shared" si="25"/>
        <v>10615.5</v>
      </c>
      <c r="G125" s="1">
        <f t="shared" si="18"/>
        <v>-1.2052300000505056E-2</v>
      </c>
      <c r="I125" s="1">
        <f t="shared" si="26"/>
        <v>-1.2052300000505056E-2</v>
      </c>
      <c r="P125" s="1">
        <f t="shared" si="19"/>
        <v>-1.8603574609121938E-2</v>
      </c>
      <c r="Q125" s="185">
        <f t="shared" si="20"/>
        <v>33252.004000000001</v>
      </c>
      <c r="S125" s="1">
        <f t="shared" si="21"/>
        <v>4.2919198997508278E-5</v>
      </c>
      <c r="T125" s="1">
        <v>0.1</v>
      </c>
      <c r="V125" s="1">
        <f t="shared" si="22"/>
        <v>1.3680068903051845E-2</v>
      </c>
      <c r="W125" s="1">
        <f t="shared" si="23"/>
        <v>-2.5732368903556901E-2</v>
      </c>
    </row>
    <row r="126" spans="1:23" x14ac:dyDescent="0.2">
      <c r="A126" s="23" t="s">
        <v>72</v>
      </c>
      <c r="B126" s="11"/>
      <c r="C126" s="24">
        <v>48290.29</v>
      </c>
      <c r="D126" s="24" t="s">
        <v>129</v>
      </c>
      <c r="E126" s="1">
        <f t="shared" si="17"/>
        <v>10664.936525373605</v>
      </c>
      <c r="F126" s="1">
        <f t="shared" si="25"/>
        <v>10665</v>
      </c>
      <c r="G126" s="1">
        <f t="shared" si="18"/>
        <v>-2.5388999994902406E-2</v>
      </c>
      <c r="I126" s="1">
        <f t="shared" si="26"/>
        <v>-2.5388999994902406E-2</v>
      </c>
      <c r="P126" s="1">
        <f t="shared" si="19"/>
        <v>-1.8799306415476051E-2</v>
      </c>
      <c r="Q126" s="185">
        <f t="shared" si="20"/>
        <v>33271.79</v>
      </c>
      <c r="S126" s="1">
        <f t="shared" si="21"/>
        <v>4.3424061470732926E-5</v>
      </c>
      <c r="T126" s="1">
        <v>0.1</v>
      </c>
      <c r="V126" s="1">
        <f t="shared" si="22"/>
        <v>1.3530640705542522E-2</v>
      </c>
      <c r="W126" s="1">
        <f t="shared" si="23"/>
        <v>-3.891964070044493E-2</v>
      </c>
    </row>
    <row r="127" spans="1:23" x14ac:dyDescent="0.2">
      <c r="A127" s="23" t="s">
        <v>72</v>
      </c>
      <c r="B127" s="11" t="s">
        <v>51</v>
      </c>
      <c r="C127" s="24">
        <v>48329.303999999996</v>
      </c>
      <c r="D127" s="24" t="s">
        <v>129</v>
      </c>
      <c r="E127" s="1">
        <f t="shared" si="17"/>
        <v>10762.474792905557</v>
      </c>
      <c r="F127" s="1">
        <f t="shared" si="25"/>
        <v>10762.5</v>
      </c>
      <c r="G127" s="1">
        <f t="shared" si="18"/>
        <v>-1.0082500004500616E-2</v>
      </c>
      <c r="I127" s="1">
        <f t="shared" si="26"/>
        <v>-1.0082500004500616E-2</v>
      </c>
      <c r="P127" s="1">
        <f t="shared" si="19"/>
        <v>-1.9186635919534997E-2</v>
      </c>
      <c r="Q127" s="185">
        <f t="shared" si="20"/>
        <v>33310.803999999996</v>
      </c>
      <c r="S127" s="1">
        <f t="shared" si="21"/>
        <v>8.2885290759418905E-5</v>
      </c>
      <c r="T127" s="1">
        <v>0.1</v>
      </c>
      <c r="V127" s="1">
        <f t="shared" si="22"/>
        <v>1.323403494625921E-2</v>
      </c>
      <c r="W127" s="1">
        <f t="shared" si="23"/>
        <v>-2.3316534950759825E-2</v>
      </c>
    </row>
    <row r="128" spans="1:23" x14ac:dyDescent="0.2">
      <c r="A128" s="23" t="s">
        <v>73</v>
      </c>
      <c r="B128" s="11" t="s">
        <v>51</v>
      </c>
      <c r="C128" s="24">
        <v>48651.294999999998</v>
      </c>
      <c r="D128" s="24">
        <v>7.0000000000000001E-3</v>
      </c>
      <c r="E128" s="1">
        <f t="shared" si="17"/>
        <v>11567.479260555227</v>
      </c>
      <c r="F128" s="1">
        <f t="shared" si="25"/>
        <v>11567.5</v>
      </c>
      <c r="G128" s="1">
        <f t="shared" si="18"/>
        <v>-8.2955000034417026E-3</v>
      </c>
      <c r="I128" s="1">
        <f t="shared" si="26"/>
        <v>-8.2955000034417026E-3</v>
      </c>
      <c r="P128" s="1">
        <f t="shared" si="19"/>
        <v>-2.2467263083272737E-2</v>
      </c>
      <c r="Q128" s="185">
        <f t="shared" si="20"/>
        <v>33632.794999999998</v>
      </c>
      <c r="S128" s="1">
        <f t="shared" si="21"/>
        <v>2.0083886879086201E-4</v>
      </c>
      <c r="T128" s="1">
        <v>1</v>
      </c>
      <c r="V128" s="1">
        <f t="shared" si="22"/>
        <v>1.0678112211356769E-2</v>
      </c>
      <c r="W128" s="1">
        <f t="shared" si="23"/>
        <v>-1.8973612214798471E-2</v>
      </c>
    </row>
    <row r="129" spans="1:23" x14ac:dyDescent="0.2">
      <c r="A129" s="23" t="s">
        <v>74</v>
      </c>
      <c r="B129" s="11" t="s">
        <v>51</v>
      </c>
      <c r="C129" s="24">
        <v>48689.29</v>
      </c>
      <c r="D129" s="24">
        <v>5.0000000000000001E-3</v>
      </c>
      <c r="E129" s="1">
        <f t="shared" si="17"/>
        <v>11662.469942743088</v>
      </c>
      <c r="F129" s="1">
        <f t="shared" si="25"/>
        <v>11662.5</v>
      </c>
      <c r="G129" s="1">
        <f t="shared" si="18"/>
        <v>-1.202249999914784E-2</v>
      </c>
      <c r="I129" s="1">
        <f t="shared" si="26"/>
        <v>-1.202249999914784E-2</v>
      </c>
      <c r="O129" s="1">
        <f t="shared" ref="O129:O160" ca="1" si="27">+C$11+C$12*F129</f>
        <v>-0.10677088510798713</v>
      </c>
      <c r="P129" s="1">
        <f t="shared" si="19"/>
        <v>-2.2863083619973482E-2</v>
      </c>
      <c r="Q129" s="185">
        <f t="shared" si="20"/>
        <v>33670.79</v>
      </c>
      <c r="S129" s="1">
        <f t="shared" si="21"/>
        <v>1.1751825324011319E-4</v>
      </c>
      <c r="T129" s="1">
        <v>1</v>
      </c>
      <c r="V129" s="1">
        <f t="shared" si="22"/>
        <v>1.0364950389503575E-2</v>
      </c>
      <c r="W129" s="1">
        <f t="shared" si="23"/>
        <v>-2.2387450388651413E-2</v>
      </c>
    </row>
    <row r="130" spans="1:23" x14ac:dyDescent="0.2">
      <c r="A130" s="23" t="s">
        <v>75</v>
      </c>
      <c r="B130" s="11" t="s">
        <v>51</v>
      </c>
      <c r="C130" s="24">
        <v>49005.279000000002</v>
      </c>
      <c r="D130" s="24">
        <v>6.0000000000000001E-3</v>
      </c>
      <c r="E130" s="1">
        <f t="shared" si="17"/>
        <v>12452.468907708417</v>
      </c>
      <c r="F130" s="1">
        <f t="shared" si="25"/>
        <v>12452.5</v>
      </c>
      <c r="G130" s="1">
        <f t="shared" si="18"/>
        <v>-1.243649999378249E-2</v>
      </c>
      <c r="I130" s="1">
        <f t="shared" si="26"/>
        <v>-1.243649999378249E-2</v>
      </c>
      <c r="O130" s="1">
        <f t="shared" ca="1" si="27"/>
        <v>-0.10431522726992248</v>
      </c>
      <c r="P130" s="1">
        <f t="shared" si="19"/>
        <v>-2.621022026727967E-2</v>
      </c>
      <c r="Q130" s="185">
        <f t="shared" si="20"/>
        <v>33986.779000000002</v>
      </c>
      <c r="S130" s="1">
        <f t="shared" si="21"/>
        <v>1.8971537017254721E-4</v>
      </c>
      <c r="T130" s="1">
        <v>1</v>
      </c>
      <c r="V130" s="1">
        <f t="shared" si="22"/>
        <v>7.681755200082927E-3</v>
      </c>
      <c r="W130" s="1">
        <f t="shared" si="23"/>
        <v>-2.0118255193865418E-2</v>
      </c>
    </row>
    <row r="131" spans="1:23" x14ac:dyDescent="0.2">
      <c r="A131" s="23" t="s">
        <v>76</v>
      </c>
      <c r="B131" s="11"/>
      <c r="C131" s="24">
        <v>49395.466</v>
      </c>
      <c r="D131" s="24">
        <v>5.0000000000000001E-3</v>
      </c>
      <c r="E131" s="1">
        <f t="shared" si="17"/>
        <v>13427.969086964416</v>
      </c>
      <c r="F131" s="1">
        <f t="shared" si="25"/>
        <v>13428</v>
      </c>
      <c r="G131" s="1">
        <f t="shared" si="18"/>
        <v>-1.2364800000796095E-2</v>
      </c>
      <c r="I131" s="1">
        <f t="shared" si="26"/>
        <v>-1.2364800000796095E-2</v>
      </c>
      <c r="O131" s="1">
        <f t="shared" ca="1" si="27"/>
        <v>-0.1012829561040591</v>
      </c>
      <c r="P131" s="1">
        <f t="shared" si="19"/>
        <v>-3.0436910099876181E-2</v>
      </c>
      <c r="Q131" s="185">
        <f t="shared" si="20"/>
        <v>34376.966</v>
      </c>
      <c r="S131" s="1">
        <f t="shared" si="21"/>
        <v>3.2660116343327249E-4</v>
      </c>
      <c r="T131" s="1">
        <v>1</v>
      </c>
      <c r="V131" s="1">
        <f t="shared" si="22"/>
        <v>4.2171884151997662E-3</v>
      </c>
      <c r="W131" s="1">
        <f t="shared" si="23"/>
        <v>-1.6581988415995862E-2</v>
      </c>
    </row>
    <row r="132" spans="1:23" x14ac:dyDescent="0.2">
      <c r="A132" s="23" t="s">
        <v>77</v>
      </c>
      <c r="B132" s="11"/>
      <c r="C132" s="24">
        <v>50479.394999999997</v>
      </c>
      <c r="D132" s="24">
        <v>4.0000000000000001E-3</v>
      </c>
      <c r="E132" s="1">
        <f t="shared" si="17"/>
        <v>16137.882369059358</v>
      </c>
      <c r="F132" s="1">
        <f t="shared" si="25"/>
        <v>16138</v>
      </c>
      <c r="G132" s="1">
        <f t="shared" si="18"/>
        <v>-4.7050799999851733E-2</v>
      </c>
      <c r="K132" s="1">
        <f t="shared" ref="K132:K139" si="28">G132</f>
        <v>-4.7050799999851733E-2</v>
      </c>
      <c r="O132" s="1">
        <f t="shared" ca="1" si="27"/>
        <v>-9.2859117191204432E-2</v>
      </c>
      <c r="P132" s="1">
        <f t="shared" si="19"/>
        <v>-4.2091613545799426E-2</v>
      </c>
      <c r="Q132" s="185">
        <f t="shared" si="20"/>
        <v>35460.894999999997</v>
      </c>
      <c r="S132" s="1">
        <f t="shared" si="21"/>
        <v>2.4593530286055894E-5</v>
      </c>
      <c r="T132" s="1">
        <v>1</v>
      </c>
      <c r="V132" s="1">
        <f t="shared" si="22"/>
        <v>-5.6550132046779261E-3</v>
      </c>
      <c r="W132" s="1">
        <f t="shared" si="23"/>
        <v>-4.1395786795173806E-2</v>
      </c>
    </row>
    <row r="133" spans="1:23" x14ac:dyDescent="0.2">
      <c r="A133" s="23" t="s">
        <v>78</v>
      </c>
      <c r="B133" s="11" t="s">
        <v>51</v>
      </c>
      <c r="C133" s="24">
        <v>51178.364600000001</v>
      </c>
      <c r="D133" s="24">
        <v>5.9999999999999995E-4</v>
      </c>
      <c r="E133" s="1">
        <f t="shared" si="17"/>
        <v>17885.364909724482</v>
      </c>
      <c r="F133" s="1">
        <f t="shared" si="25"/>
        <v>17885.5</v>
      </c>
      <c r="G133" s="1">
        <f t="shared" si="18"/>
        <v>-5.4034299995691981E-2</v>
      </c>
      <c r="K133" s="1">
        <f t="shared" si="28"/>
        <v>-5.4034299995691981E-2</v>
      </c>
      <c r="O133" s="1">
        <f t="shared" ca="1" si="27"/>
        <v>-8.7427139884852567E-2</v>
      </c>
      <c r="P133" s="1">
        <f t="shared" si="19"/>
        <v>-4.8936252258269128E-2</v>
      </c>
      <c r="Q133" s="185">
        <f t="shared" si="20"/>
        <v>36159.864600000001</v>
      </c>
      <c r="S133" s="1">
        <f t="shared" si="21"/>
        <v>2.5990090733042275E-5</v>
      </c>
      <c r="T133" s="1">
        <v>1</v>
      </c>
      <c r="V133" s="1">
        <f t="shared" si="22"/>
        <v>-1.1611287557292464E-2</v>
      </c>
      <c r="W133" s="1">
        <f t="shared" si="23"/>
        <v>-4.2423012438399521E-2</v>
      </c>
    </row>
    <row r="134" spans="1:23" x14ac:dyDescent="0.2">
      <c r="A134" s="1" t="s">
        <v>141</v>
      </c>
      <c r="B134" s="11" t="s">
        <v>49</v>
      </c>
      <c r="C134" s="24">
        <v>51194.966500000002</v>
      </c>
      <c r="D134" s="24" t="s">
        <v>130</v>
      </c>
      <c r="E134" s="1">
        <f t="shared" si="17"/>
        <v>17926.871050180191</v>
      </c>
      <c r="F134" s="1">
        <f t="shared" si="25"/>
        <v>17927</v>
      </c>
      <c r="G134" s="1">
        <f t="shared" si="18"/>
        <v>-5.1578199992945883E-2</v>
      </c>
      <c r="K134" s="1">
        <f t="shared" si="28"/>
        <v>-5.1578199992945883E-2</v>
      </c>
      <c r="O134" s="1">
        <f t="shared" ca="1" si="27"/>
        <v>-8.7298140137663099E-2</v>
      </c>
      <c r="P134" s="1">
        <f t="shared" si="19"/>
        <v>-4.9087801999868189E-2</v>
      </c>
      <c r="Q134" s="185">
        <f t="shared" si="20"/>
        <v>36176.466500000002</v>
      </c>
      <c r="S134" s="1">
        <f t="shared" si="21"/>
        <v>6.2020821639254098E-6</v>
      </c>
      <c r="T134" s="1">
        <v>1</v>
      </c>
      <c r="V134" s="1">
        <f t="shared" si="22"/>
        <v>-1.174422839876532E-2</v>
      </c>
      <c r="W134" s="1">
        <f t="shared" si="23"/>
        <v>-3.9833971594180562E-2</v>
      </c>
    </row>
    <row r="135" spans="1:23" x14ac:dyDescent="0.2">
      <c r="A135" s="23" t="s">
        <v>142</v>
      </c>
      <c r="B135" s="1" t="s">
        <v>49</v>
      </c>
      <c r="C135" s="24">
        <v>51194.966999999997</v>
      </c>
      <c r="D135" s="24" t="s">
        <v>143</v>
      </c>
      <c r="E135" s="1">
        <f t="shared" si="17"/>
        <v>17926.872300222054</v>
      </c>
      <c r="F135" s="1">
        <f t="shared" si="25"/>
        <v>17927</v>
      </c>
      <c r="G135" s="1">
        <f t="shared" si="18"/>
        <v>-5.1078199998300988E-2</v>
      </c>
      <c r="K135" s="1">
        <f t="shared" si="28"/>
        <v>-5.1078199998300988E-2</v>
      </c>
      <c r="O135" s="1">
        <f t="shared" ca="1" si="27"/>
        <v>-8.7298140137663099E-2</v>
      </c>
      <c r="P135" s="1">
        <f t="shared" si="19"/>
        <v>-4.9087801999868189E-2</v>
      </c>
      <c r="Q135" s="185">
        <f t="shared" si="20"/>
        <v>36176.466999999997</v>
      </c>
      <c r="S135" s="1">
        <f t="shared" si="21"/>
        <v>3.961684192165295E-6</v>
      </c>
      <c r="T135" s="1">
        <v>1</v>
      </c>
      <c r="V135" s="1">
        <f t="shared" si="22"/>
        <v>-1.174422839876532E-2</v>
      </c>
      <c r="W135" s="1">
        <f t="shared" si="23"/>
        <v>-3.9333971599535666E-2</v>
      </c>
    </row>
    <row r="136" spans="1:23" x14ac:dyDescent="0.2">
      <c r="A136" s="23" t="s">
        <v>142</v>
      </c>
      <c r="B136" s="1" t="s">
        <v>51</v>
      </c>
      <c r="C136" s="24">
        <v>51195.964</v>
      </c>
      <c r="D136" s="24" t="s">
        <v>143</v>
      </c>
      <c r="E136" s="1">
        <f t="shared" si="17"/>
        <v>17929.364883723607</v>
      </c>
      <c r="F136" s="1">
        <f t="shared" si="25"/>
        <v>17929.5</v>
      </c>
      <c r="G136" s="1">
        <f t="shared" si="18"/>
        <v>-5.4044700002123136E-2</v>
      </c>
      <c r="K136" s="1">
        <f t="shared" si="28"/>
        <v>-5.4044700002123136E-2</v>
      </c>
      <c r="O136" s="1">
        <f t="shared" ca="1" si="27"/>
        <v>-8.7290369068555293E-2</v>
      </c>
      <c r="P136" s="1">
        <f t="shared" si="19"/>
        <v>-4.9096912643438462E-2</v>
      </c>
      <c r="Q136" s="185">
        <f t="shared" si="20"/>
        <v>36177.464</v>
      </c>
      <c r="S136" s="1">
        <f t="shared" si="21"/>
        <v>2.4480599746759867E-5</v>
      </c>
      <c r="T136" s="1">
        <v>1</v>
      </c>
      <c r="V136" s="1">
        <f t="shared" si="22"/>
        <v>-1.1752221710748479E-2</v>
      </c>
      <c r="W136" s="1">
        <f t="shared" si="23"/>
        <v>-4.2292478291374655E-2</v>
      </c>
    </row>
    <row r="137" spans="1:23" x14ac:dyDescent="0.2">
      <c r="A137" s="1" t="s">
        <v>141</v>
      </c>
      <c r="B137" s="11" t="s">
        <v>51</v>
      </c>
      <c r="C137" s="24">
        <v>51195.964399999997</v>
      </c>
      <c r="D137" s="24" t="s">
        <v>130</v>
      </c>
      <c r="E137" s="1">
        <f t="shared" si="17"/>
        <v>17929.365883757102</v>
      </c>
      <c r="F137" s="1">
        <f t="shared" si="25"/>
        <v>17929.5</v>
      </c>
      <c r="G137" s="1">
        <f t="shared" si="18"/>
        <v>-5.3644700004952028E-2</v>
      </c>
      <c r="K137" s="1">
        <f t="shared" si="28"/>
        <v>-5.3644700004952028E-2</v>
      </c>
      <c r="O137" s="1">
        <f t="shared" ca="1" si="27"/>
        <v>-8.7290369068555293E-2</v>
      </c>
      <c r="P137" s="1">
        <f t="shared" si="19"/>
        <v>-4.9096912643438462E-2</v>
      </c>
      <c r="Q137" s="185">
        <f t="shared" si="20"/>
        <v>36177.464399999997</v>
      </c>
      <c r="S137" s="1">
        <f t="shared" si="21"/>
        <v>2.0682369885542527E-5</v>
      </c>
      <c r="T137" s="1">
        <v>1</v>
      </c>
      <c r="V137" s="1">
        <f t="shared" si="22"/>
        <v>-1.1752221710748479E-2</v>
      </c>
      <c r="W137" s="1">
        <f t="shared" si="23"/>
        <v>-4.1892478294203547E-2</v>
      </c>
    </row>
    <row r="138" spans="1:23" x14ac:dyDescent="0.2">
      <c r="A138" s="1" t="s">
        <v>144</v>
      </c>
      <c r="B138" s="11" t="s">
        <v>49</v>
      </c>
      <c r="C138" s="24">
        <v>51453.752</v>
      </c>
      <c r="D138" s="24" t="s">
        <v>130</v>
      </c>
      <c r="E138" s="1">
        <f t="shared" si="17"/>
        <v>18573.856474191889</v>
      </c>
      <c r="F138" s="1">
        <f t="shared" si="25"/>
        <v>18574</v>
      </c>
      <c r="G138" s="1">
        <f t="shared" si="18"/>
        <v>-5.7408399996347725E-2</v>
      </c>
      <c r="K138" s="1">
        <f t="shared" si="28"/>
        <v>-5.7408399996347725E-2</v>
      </c>
      <c r="O138" s="1">
        <f t="shared" ca="1" si="27"/>
        <v>-8.5286987452564578E-2</v>
      </c>
      <c r="P138" s="1">
        <f t="shared" si="19"/>
        <v>-5.1370587819231733E-2</v>
      </c>
      <c r="Q138" s="185">
        <f t="shared" si="20"/>
        <v>36435.252</v>
      </c>
      <c r="S138" s="1">
        <f t="shared" si="21"/>
        <v>3.6455175886130153E-5</v>
      </c>
      <c r="T138" s="1">
        <v>1</v>
      </c>
      <c r="V138" s="1">
        <f t="shared" si="22"/>
        <v>-1.3751823677498417E-2</v>
      </c>
      <c r="W138" s="1">
        <f t="shared" si="23"/>
        <v>-4.3656576318849311E-2</v>
      </c>
    </row>
    <row r="139" spans="1:23" x14ac:dyDescent="0.2">
      <c r="A139" s="23" t="s">
        <v>145</v>
      </c>
      <c r="B139" s="1" t="s">
        <v>49</v>
      </c>
      <c r="C139" s="24">
        <v>51554.55</v>
      </c>
      <c r="D139" s="24" t="s">
        <v>143</v>
      </c>
      <c r="E139" s="1">
        <f t="shared" si="17"/>
        <v>18825.859916307207</v>
      </c>
      <c r="F139" s="1">
        <f t="shared" si="25"/>
        <v>18826</v>
      </c>
      <c r="G139" s="1">
        <f t="shared" si="18"/>
        <v>-5.6031599997368176E-2</v>
      </c>
      <c r="K139" s="1">
        <f t="shared" si="28"/>
        <v>-5.6031599997368176E-2</v>
      </c>
      <c r="O139" s="1">
        <f t="shared" ca="1" si="27"/>
        <v>-8.4503663686498393E-2</v>
      </c>
      <c r="P139" s="1">
        <f t="shared" si="19"/>
        <v>-5.221647595028367E-2</v>
      </c>
      <c r="Q139" s="185">
        <f t="shared" si="20"/>
        <v>36536.050000000003</v>
      </c>
      <c r="S139" s="1">
        <f t="shared" si="21"/>
        <v>1.455517149464246E-5</v>
      </c>
      <c r="T139" s="1">
        <v>1</v>
      </c>
      <c r="V139" s="1">
        <f t="shared" si="22"/>
        <v>-1.4498120290054199E-2</v>
      </c>
      <c r="W139" s="1">
        <f t="shared" si="23"/>
        <v>-4.1533479707313976E-2</v>
      </c>
    </row>
    <row r="140" spans="1:23" x14ac:dyDescent="0.2">
      <c r="A140" s="23" t="s">
        <v>79</v>
      </c>
      <c r="B140" s="11"/>
      <c r="C140" s="24">
        <v>51602.339200000002</v>
      </c>
      <c r="D140" s="24"/>
      <c r="E140" s="1">
        <f t="shared" si="17"/>
        <v>18945.336918786787</v>
      </c>
      <c r="F140" s="1">
        <f t="shared" si="25"/>
        <v>18945.5</v>
      </c>
      <c r="G140" s="1">
        <f t="shared" si="18"/>
        <v>-6.5230299995164387E-2</v>
      </c>
      <c r="J140" s="1">
        <f>G140</f>
        <v>-6.5230299995164387E-2</v>
      </c>
      <c r="O140" s="1">
        <f t="shared" ca="1" si="27"/>
        <v>-8.4132206583145575E-2</v>
      </c>
      <c r="P140" s="1">
        <f t="shared" si="19"/>
        <v>-5.260859573729687E-2</v>
      </c>
      <c r="Q140" s="185">
        <f t="shared" si="20"/>
        <v>36583.839200000002</v>
      </c>
      <c r="S140" s="1">
        <f t="shared" si="21"/>
        <v>1.5930741837307099E-4</v>
      </c>
      <c r="T140" s="1">
        <v>1</v>
      </c>
      <c r="V140" s="1">
        <f t="shared" si="22"/>
        <v>-1.484450095650529E-2</v>
      </c>
      <c r="W140" s="1">
        <f t="shared" si="23"/>
        <v>-5.0385799038659099E-2</v>
      </c>
    </row>
    <row r="141" spans="1:23" x14ac:dyDescent="0.2">
      <c r="A141" s="23" t="s">
        <v>79</v>
      </c>
      <c r="B141" s="11"/>
      <c r="C141" s="24">
        <v>51603.355000000003</v>
      </c>
      <c r="D141" s="24"/>
      <c r="E141" s="1">
        <f t="shared" si="17"/>
        <v>18947.876503862892</v>
      </c>
      <c r="F141" s="1">
        <f t="shared" si="25"/>
        <v>18948</v>
      </c>
      <c r="G141" s="1">
        <f t="shared" si="18"/>
        <v>-4.9396799993701279E-2</v>
      </c>
      <c r="J141" s="1">
        <f>G141</f>
        <v>-4.9396799993701279E-2</v>
      </c>
      <c r="O141" s="1">
        <f t="shared" ca="1" si="27"/>
        <v>-8.4124435514037782E-2</v>
      </c>
      <c r="P141" s="1">
        <f t="shared" si="19"/>
        <v>-5.2616735899811244E-2</v>
      </c>
      <c r="Q141" s="185">
        <f t="shared" si="20"/>
        <v>36584.855000000003</v>
      </c>
      <c r="S141" s="1">
        <f t="shared" si="21"/>
        <v>1.0367987239456201E-5</v>
      </c>
      <c r="T141" s="1">
        <v>1</v>
      </c>
      <c r="V141" s="1">
        <f t="shared" si="22"/>
        <v>-1.4851694455291319E-2</v>
      </c>
      <c r="W141" s="1">
        <f t="shared" si="23"/>
        <v>-3.4545105538409962E-2</v>
      </c>
    </row>
    <row r="142" spans="1:23" x14ac:dyDescent="0.2">
      <c r="A142" s="23" t="s">
        <v>146</v>
      </c>
      <c r="B142" s="1" t="s">
        <v>49</v>
      </c>
      <c r="C142" s="24">
        <v>51934.133000000002</v>
      </c>
      <c r="D142" s="24" t="s">
        <v>140</v>
      </c>
      <c r="E142" s="1">
        <f t="shared" si="17"/>
        <v>19774.849207448457</v>
      </c>
      <c r="F142" s="1">
        <f t="shared" si="25"/>
        <v>19775</v>
      </c>
      <c r="G142" s="1">
        <f t="shared" si="18"/>
        <v>-6.0314999995171092E-2</v>
      </c>
      <c r="J142" s="1">
        <f>G142</f>
        <v>-6.0314999995171092E-2</v>
      </c>
      <c r="O142" s="1">
        <f t="shared" ca="1" si="27"/>
        <v>-8.1553765853177695E-2</v>
      </c>
      <c r="P142" s="1">
        <f t="shared" si="19"/>
        <v>-5.5160202462396973E-2</v>
      </c>
      <c r="Q142" s="185">
        <f t="shared" si="20"/>
        <v>36915.633000000002</v>
      </c>
      <c r="S142" s="1">
        <f t="shared" si="21"/>
        <v>2.6571937603894146E-5</v>
      </c>
      <c r="T142" s="1">
        <v>1</v>
      </c>
      <c r="V142" s="1">
        <f t="shared" si="22"/>
        <v>-1.7104994848740101E-2</v>
      </c>
      <c r="W142" s="1">
        <f t="shared" si="23"/>
        <v>-4.3210005146430988E-2</v>
      </c>
    </row>
    <row r="143" spans="1:23" x14ac:dyDescent="0.2">
      <c r="A143" s="23" t="s">
        <v>80</v>
      </c>
      <c r="B143" s="11" t="s">
        <v>51</v>
      </c>
      <c r="C143" s="24">
        <v>51954.330999999998</v>
      </c>
      <c r="D143" s="24">
        <v>5.9999999999999995E-4</v>
      </c>
      <c r="E143" s="1">
        <f t="shared" si="17"/>
        <v>19825.345899087617</v>
      </c>
      <c r="F143" s="1">
        <f t="shared" si="25"/>
        <v>19825.5</v>
      </c>
      <c r="G143" s="1">
        <f t="shared" si="18"/>
        <v>-6.1638300001504831E-2</v>
      </c>
      <c r="K143" s="1">
        <f>G143</f>
        <v>-6.1638300001504831E-2</v>
      </c>
      <c r="O143" s="1">
        <f t="shared" ca="1" si="27"/>
        <v>-8.1396790257200147E-2</v>
      </c>
      <c r="P143" s="1">
        <f t="shared" si="19"/>
        <v>-5.530545570548466E-2</v>
      </c>
      <c r="Q143" s="185">
        <f t="shared" si="20"/>
        <v>36935.830999999998</v>
      </c>
      <c r="S143" s="1">
        <f t="shared" si="21"/>
        <v>4.0104916877635211E-5</v>
      </c>
      <c r="T143" s="1">
        <v>1</v>
      </c>
      <c r="V143" s="1">
        <f t="shared" si="22"/>
        <v>-1.7234014471606673E-2</v>
      </c>
      <c r="W143" s="1">
        <f t="shared" si="23"/>
        <v>-4.4404285529898155E-2</v>
      </c>
    </row>
    <row r="144" spans="1:23" x14ac:dyDescent="0.2">
      <c r="A144" s="23" t="s">
        <v>80</v>
      </c>
      <c r="B144" s="11"/>
      <c r="C144" s="24">
        <v>51965.333700000003</v>
      </c>
      <c r="D144" s="24">
        <v>1.4E-3</v>
      </c>
      <c r="E144" s="1">
        <f t="shared" si="17"/>
        <v>19852.853570594623</v>
      </c>
      <c r="F144" s="1">
        <f t="shared" si="25"/>
        <v>19853</v>
      </c>
      <c r="G144" s="1">
        <f t="shared" si="18"/>
        <v>-5.8569799992255867E-2</v>
      </c>
      <c r="K144" s="1">
        <f>G144</f>
        <v>-5.8569799992255867E-2</v>
      </c>
      <c r="O144" s="1">
        <f t="shared" ca="1" si="27"/>
        <v>-8.1311308497014345E-2</v>
      </c>
      <c r="P144" s="1">
        <f t="shared" si="19"/>
        <v>-5.5384046908534539E-2</v>
      </c>
      <c r="Q144" s="185">
        <f t="shared" si="20"/>
        <v>36946.833700000003</v>
      </c>
      <c r="S144" s="1">
        <f t="shared" si="21"/>
        <v>1.0149022710439951E-5</v>
      </c>
      <c r="T144" s="1">
        <v>1</v>
      </c>
      <c r="V144" s="1">
        <f t="shared" si="22"/>
        <v>-1.7303837471046288E-2</v>
      </c>
      <c r="W144" s="1">
        <f t="shared" si="23"/>
        <v>-4.1265962521209579E-2</v>
      </c>
    </row>
    <row r="145" spans="1:23" x14ac:dyDescent="0.2">
      <c r="A145" s="23" t="s">
        <v>81</v>
      </c>
      <c r="B145" s="11"/>
      <c r="C145" s="24">
        <v>51967.330999999998</v>
      </c>
      <c r="D145" s="24"/>
      <c r="E145" s="1">
        <f t="shared" si="17"/>
        <v>19857.846987874091</v>
      </c>
      <c r="F145" s="1">
        <f t="shared" si="25"/>
        <v>19858</v>
      </c>
      <c r="G145" s="1">
        <f t="shared" si="18"/>
        <v>-6.120280000322964E-2</v>
      </c>
      <c r="J145" s="1">
        <f>G145</f>
        <v>-6.120280000322964E-2</v>
      </c>
      <c r="O145" s="1">
        <f t="shared" ca="1" si="27"/>
        <v>-8.1295766358798746E-2</v>
      </c>
      <c r="P145" s="1">
        <f t="shared" si="19"/>
        <v>-5.5398297666905738E-2</v>
      </c>
      <c r="Q145" s="185">
        <f t="shared" si="20"/>
        <v>36948.830999999998</v>
      </c>
      <c r="S145" s="1">
        <f t="shared" si="21"/>
        <v>3.3692247372389644E-5</v>
      </c>
      <c r="T145" s="1">
        <v>1</v>
      </c>
      <c r="V145" s="1">
        <f t="shared" si="22"/>
        <v>-1.7316499456534493E-2</v>
      </c>
      <c r="W145" s="1">
        <f t="shared" si="23"/>
        <v>-4.3886300546695151E-2</v>
      </c>
    </row>
    <row r="146" spans="1:23" x14ac:dyDescent="0.2">
      <c r="A146" s="32" t="s">
        <v>82</v>
      </c>
      <c r="B146" s="33" t="s">
        <v>49</v>
      </c>
      <c r="C146" s="34">
        <v>52213.520199999999</v>
      </c>
      <c r="D146" s="34">
        <v>1.3100000000000001E-2</v>
      </c>
      <c r="E146" s="1">
        <f t="shared" si="17"/>
        <v>20473.340606910333</v>
      </c>
      <c r="F146" s="1">
        <f t="shared" si="25"/>
        <v>20473.5</v>
      </c>
      <c r="G146" s="1">
        <f t="shared" si="18"/>
        <v>-6.3755099996342324E-2</v>
      </c>
      <c r="K146" s="1">
        <f>G146</f>
        <v>-6.3755099996342324E-2</v>
      </c>
      <c r="O146" s="1">
        <f t="shared" ca="1" si="27"/>
        <v>-7.9382529144458508E-2</v>
      </c>
      <c r="P146" s="1">
        <f t="shared" si="19"/>
        <v>-5.7059557480674067E-2</v>
      </c>
      <c r="Q146" s="185">
        <f t="shared" si="20"/>
        <v>37195.020199999999</v>
      </c>
      <c r="S146" s="1">
        <f t="shared" si="21"/>
        <v>4.483028957912121E-5</v>
      </c>
      <c r="T146" s="1">
        <v>1</v>
      </c>
      <c r="V146" s="1">
        <f t="shared" si="22"/>
        <v>-1.879498075592102E-2</v>
      </c>
      <c r="W146" s="1">
        <f t="shared" si="23"/>
        <v>-4.4960119240421301E-2</v>
      </c>
    </row>
    <row r="147" spans="1:23" x14ac:dyDescent="0.2">
      <c r="A147" s="23" t="s">
        <v>145</v>
      </c>
      <c r="B147" s="1" t="s">
        <v>51</v>
      </c>
      <c r="C147" s="24">
        <v>52220.719599999997</v>
      </c>
      <c r="D147" s="24" t="s">
        <v>143</v>
      </c>
      <c r="E147" s="1">
        <f t="shared" si="17"/>
        <v>20491.339709880274</v>
      </c>
      <c r="F147" s="1">
        <f t="shared" si="25"/>
        <v>20491.5</v>
      </c>
      <c r="G147" s="1">
        <f t="shared" si="18"/>
        <v>-6.411389999993844E-2</v>
      </c>
      <c r="K147" s="1">
        <f>G147</f>
        <v>-6.411389999993844E-2</v>
      </c>
      <c r="O147" s="1">
        <f t="shared" ca="1" si="27"/>
        <v>-7.9326577446882346E-2</v>
      </c>
      <c r="P147" s="1">
        <f t="shared" si="19"/>
        <v>-5.7105294564002221E-2</v>
      </c>
      <c r="Q147" s="185">
        <f t="shared" si="20"/>
        <v>37202.219599999997</v>
      </c>
      <c r="S147" s="1">
        <f t="shared" si="21"/>
        <v>4.9120550156634717E-5</v>
      </c>
      <c r="T147" s="1">
        <v>1</v>
      </c>
      <c r="V147" s="1">
        <f t="shared" si="22"/>
        <v>-1.8835754725188131E-2</v>
      </c>
      <c r="W147" s="1">
        <f t="shared" si="23"/>
        <v>-4.5278145274750312E-2</v>
      </c>
    </row>
    <row r="148" spans="1:23" x14ac:dyDescent="0.2">
      <c r="A148" s="23" t="s">
        <v>146</v>
      </c>
      <c r="B148" s="1" t="s">
        <v>49</v>
      </c>
      <c r="C148" s="24">
        <v>52230.122000000003</v>
      </c>
      <c r="D148" s="24" t="s">
        <v>140</v>
      </c>
      <c r="E148" s="1">
        <f t="shared" si="17"/>
        <v>20514.84649735767</v>
      </c>
      <c r="F148" s="1">
        <f t="shared" si="25"/>
        <v>20515</v>
      </c>
      <c r="G148" s="1">
        <f t="shared" si="18"/>
        <v>-6.1398999998345971E-2</v>
      </c>
      <c r="J148" s="1">
        <f>G148</f>
        <v>-6.1398999998345971E-2</v>
      </c>
      <c r="O148" s="1">
        <f t="shared" ca="1" si="27"/>
        <v>-7.925352939726904E-2</v>
      </c>
      <c r="P148" s="1">
        <f t="shared" si="19"/>
        <v>-5.7164757625317184E-2</v>
      </c>
      <c r="Q148" s="185">
        <f t="shared" si="20"/>
        <v>37211.622000000003</v>
      </c>
      <c r="S148" s="1">
        <f t="shared" si="21"/>
        <v>1.7928808473552457E-5</v>
      </c>
      <c r="T148" s="1">
        <v>1</v>
      </c>
      <c r="V148" s="1">
        <f t="shared" si="22"/>
        <v>-1.8888770849477692E-2</v>
      </c>
      <c r="W148" s="1">
        <f t="shared" si="23"/>
        <v>-4.2510229148868275E-2</v>
      </c>
    </row>
    <row r="149" spans="1:23" x14ac:dyDescent="0.2">
      <c r="A149" s="23" t="s">
        <v>146</v>
      </c>
      <c r="B149" s="1" t="s">
        <v>49</v>
      </c>
      <c r="C149" s="24">
        <v>52238.121800000001</v>
      </c>
      <c r="D149" s="24" t="s">
        <v>140</v>
      </c>
      <c r="E149" s="1">
        <f t="shared" ref="E149:E212" si="29">+(C149-C$7)/C$8</f>
        <v>20534.846667363363</v>
      </c>
      <c r="F149" s="1">
        <f t="shared" si="25"/>
        <v>20535</v>
      </c>
      <c r="G149" s="1">
        <f t="shared" ref="G149:G212" si="30">+C149-(C$7+F149*C$8)</f>
        <v>-6.1330999997153413E-2</v>
      </c>
      <c r="J149" s="1">
        <f>G149</f>
        <v>-6.1330999997153413E-2</v>
      </c>
      <c r="O149" s="1">
        <f t="shared" ca="1" si="27"/>
        <v>-7.9191360844406644E-2</v>
      </c>
      <c r="P149" s="1">
        <f t="shared" ref="P149:P212" si="31">+I$2+I$3*F149+I$4*F149^2+I$5*SIN(RADIANS(I$6*F149+I$7))</f>
        <v>-5.721514166835321E-2</v>
      </c>
      <c r="Q149" s="185">
        <f t="shared" ref="Q149:Q212" si="32">+C149-15018.5</f>
        <v>37219.621800000001</v>
      </c>
      <c r="S149" s="1">
        <f t="shared" ref="S149:S212" si="33">+(P149-G149)^2</f>
        <v>1.6940289782753996E-5</v>
      </c>
      <c r="T149" s="1">
        <v>1</v>
      </c>
      <c r="V149" s="1">
        <f t="shared" ref="V149:V212" si="34">+I$5*SIN(RADIANS(I$6*F149+I$7))</f>
        <v>-1.8933697294404986E-2</v>
      </c>
      <c r="W149" s="1">
        <f t="shared" ref="W149:W212" si="35">G149-V149</f>
        <v>-4.2397302702748427E-2</v>
      </c>
    </row>
    <row r="150" spans="1:23" x14ac:dyDescent="0.2">
      <c r="A150" s="23" t="s">
        <v>145</v>
      </c>
      <c r="B150" s="1" t="s">
        <v>51</v>
      </c>
      <c r="C150" s="24">
        <v>52291.517599999999</v>
      </c>
      <c r="D150" s="24" t="s">
        <v>143</v>
      </c>
      <c r="E150" s="1">
        <f t="shared" si="29"/>
        <v>20668.340639411421</v>
      </c>
      <c r="F150" s="1">
        <f t="shared" si="25"/>
        <v>20668.5</v>
      </c>
      <c r="G150" s="1">
        <f t="shared" si="30"/>
        <v>-6.3742099999217317E-2</v>
      </c>
      <c r="K150" s="1">
        <f>G150</f>
        <v>-6.3742099999217317E-2</v>
      </c>
      <c r="O150" s="1">
        <f t="shared" ca="1" si="27"/>
        <v>-7.8776385754050146E-2</v>
      </c>
      <c r="P150" s="1">
        <f t="shared" si="31"/>
        <v>-5.7546175004115921E-2</v>
      </c>
      <c r="Q150" s="185">
        <f t="shared" si="32"/>
        <v>37273.017599999999</v>
      </c>
      <c r="S150" s="1">
        <f t="shared" si="33"/>
        <v>3.8389486544922232E-5</v>
      </c>
      <c r="T150" s="1">
        <v>1</v>
      </c>
      <c r="V150" s="1">
        <f t="shared" si="34"/>
        <v>-1.9228987931260978E-2</v>
      </c>
      <c r="W150" s="1">
        <f t="shared" si="35"/>
        <v>-4.4513112067956342E-2</v>
      </c>
    </row>
    <row r="151" spans="1:23" x14ac:dyDescent="0.2">
      <c r="A151" s="23" t="s">
        <v>145</v>
      </c>
      <c r="B151" s="1" t="s">
        <v>51</v>
      </c>
      <c r="C151" s="24">
        <v>52299.517200000002</v>
      </c>
      <c r="D151" s="24" t="s">
        <v>143</v>
      </c>
      <c r="E151" s="1">
        <f t="shared" si="29"/>
        <v>20688.340309400373</v>
      </c>
      <c r="F151" s="1">
        <f t="shared" si="25"/>
        <v>20688.5</v>
      </c>
      <c r="G151" s="1">
        <f t="shared" si="30"/>
        <v>-6.3874100000248291E-2</v>
      </c>
      <c r="K151" s="1">
        <f>G151</f>
        <v>-6.3874100000248291E-2</v>
      </c>
      <c r="O151" s="1">
        <f t="shared" ca="1" si="27"/>
        <v>-7.871421720118775E-2</v>
      </c>
      <c r="P151" s="1">
        <f t="shared" si="31"/>
        <v>-5.7594972350510025E-2</v>
      </c>
      <c r="Q151" s="185">
        <f t="shared" si="32"/>
        <v>37281.017200000002</v>
      </c>
      <c r="S151" s="1">
        <f t="shared" si="33"/>
        <v>3.9427444041707592E-5</v>
      </c>
      <c r="T151" s="1">
        <v>1</v>
      </c>
      <c r="V151" s="1">
        <f t="shared" si="34"/>
        <v>-1.9272533452870416E-2</v>
      </c>
      <c r="W151" s="1">
        <f t="shared" si="35"/>
        <v>-4.4601566547377874E-2</v>
      </c>
    </row>
    <row r="152" spans="1:23" x14ac:dyDescent="0.2">
      <c r="A152" s="23" t="s">
        <v>83</v>
      </c>
      <c r="B152" s="11"/>
      <c r="C152" s="24">
        <v>52310.317900000002</v>
      </c>
      <c r="D152" s="24"/>
      <c r="E152" s="1">
        <f t="shared" si="29"/>
        <v>20715.3429639893</v>
      </c>
      <c r="F152" s="1">
        <f t="shared" si="25"/>
        <v>20715.5</v>
      </c>
      <c r="G152" s="1">
        <f t="shared" si="30"/>
        <v>-6.281229999876814E-2</v>
      </c>
      <c r="K152" s="1">
        <f>G152</f>
        <v>-6.281229999876814E-2</v>
      </c>
      <c r="O152" s="1">
        <f t="shared" ca="1" si="27"/>
        <v>-7.8630289654823507E-2</v>
      </c>
      <c r="P152" s="1">
        <f t="shared" si="31"/>
        <v>-5.7660517906765095E-2</v>
      </c>
      <c r="Q152" s="185">
        <f t="shared" si="32"/>
        <v>37291.817900000002</v>
      </c>
      <c r="S152" s="1">
        <f t="shared" si="33"/>
        <v>2.6540858723483268E-5</v>
      </c>
      <c r="T152" s="1">
        <v>1</v>
      </c>
      <c r="V152" s="1">
        <f t="shared" si="34"/>
        <v>-1.9331031574387404E-2</v>
      </c>
      <c r="W152" s="1">
        <f t="shared" si="35"/>
        <v>-4.3481268424380735E-2</v>
      </c>
    </row>
    <row r="153" spans="1:23" x14ac:dyDescent="0.2">
      <c r="A153" s="23" t="s">
        <v>147</v>
      </c>
      <c r="B153" s="1" t="s">
        <v>49</v>
      </c>
      <c r="C153" s="24">
        <v>52314.919000000002</v>
      </c>
      <c r="D153" s="24" t="s">
        <v>140</v>
      </c>
      <c r="E153" s="1">
        <f t="shared" si="29"/>
        <v>20726.846099344333</v>
      </c>
      <c r="F153" s="1">
        <f t="shared" si="25"/>
        <v>20727</v>
      </c>
      <c r="G153" s="1">
        <f t="shared" si="30"/>
        <v>-6.1558199995488394E-2</v>
      </c>
      <c r="J153" s="1">
        <f>G153</f>
        <v>-6.1558199995488394E-2</v>
      </c>
      <c r="O153" s="1">
        <f t="shared" ca="1" si="27"/>
        <v>-7.8594542736927633E-2</v>
      </c>
      <c r="P153" s="1">
        <f t="shared" si="31"/>
        <v>-5.7688319801468893E-2</v>
      </c>
      <c r="Q153" s="185">
        <f t="shared" si="32"/>
        <v>37296.419000000002</v>
      </c>
      <c r="S153" s="1">
        <f t="shared" si="33"/>
        <v>1.497597271606441E-5</v>
      </c>
      <c r="T153" s="1">
        <v>1</v>
      </c>
      <c r="V153" s="1">
        <f t="shared" si="34"/>
        <v>-1.9355846622058404E-2</v>
      </c>
      <c r="W153" s="1">
        <f t="shared" si="35"/>
        <v>-4.2202353373429993E-2</v>
      </c>
    </row>
    <row r="154" spans="1:23" x14ac:dyDescent="0.2">
      <c r="A154" s="23" t="s">
        <v>145</v>
      </c>
      <c r="B154" s="1" t="s">
        <v>51</v>
      </c>
      <c r="C154" s="24">
        <v>52575.906799999997</v>
      </c>
      <c r="D154" s="24" t="s">
        <v>143</v>
      </c>
      <c r="E154" s="1">
        <f t="shared" si="29"/>
        <v>21379.337457804832</v>
      </c>
      <c r="F154" s="1">
        <f t="shared" si="25"/>
        <v>21379.5</v>
      </c>
      <c r="G154" s="1">
        <f t="shared" si="30"/>
        <v>-6.5014699997846037E-2</v>
      </c>
      <c r="K154" s="1">
        <f>G154</f>
        <v>-6.5014699997846037E-2</v>
      </c>
      <c r="O154" s="1">
        <f t="shared" ca="1" si="27"/>
        <v>-7.6566293699791968E-2</v>
      </c>
      <c r="P154" s="1">
        <f t="shared" si="31"/>
        <v>-5.9150144126028759E-2</v>
      </c>
      <c r="Q154" s="185">
        <f t="shared" si="32"/>
        <v>37557.406799999997</v>
      </c>
      <c r="S154" s="1">
        <f t="shared" si="33"/>
        <v>3.4393015573666523E-5</v>
      </c>
      <c r="T154" s="1">
        <v>1</v>
      </c>
      <c r="V154" s="1">
        <f t="shared" si="34"/>
        <v>-2.0662719932875474E-2</v>
      </c>
      <c r="W154" s="1">
        <f t="shared" si="35"/>
        <v>-4.4351980064970563E-2</v>
      </c>
    </row>
    <row r="155" spans="1:23" x14ac:dyDescent="0.2">
      <c r="A155" s="23" t="s">
        <v>148</v>
      </c>
      <c r="B155" s="1" t="s">
        <v>49</v>
      </c>
      <c r="C155" s="24">
        <v>52642.106200000002</v>
      </c>
      <c r="D155" s="24" t="s">
        <v>140</v>
      </c>
      <c r="E155" s="1">
        <f t="shared" si="29"/>
        <v>21544.841502190331</v>
      </c>
      <c r="F155" s="1">
        <f t="shared" si="25"/>
        <v>21545</v>
      </c>
      <c r="G155" s="1">
        <f t="shared" si="30"/>
        <v>-6.3396999998076353E-2</v>
      </c>
      <c r="J155" s="1">
        <f>G155</f>
        <v>-6.3396999998076353E-2</v>
      </c>
      <c r="O155" s="1">
        <f t="shared" ca="1" si="27"/>
        <v>-7.6051848924855628E-2</v>
      </c>
      <c r="P155" s="1">
        <f t="shared" si="31"/>
        <v>-5.9483914581401912E-2</v>
      </c>
      <c r="Q155" s="185">
        <f t="shared" si="32"/>
        <v>37623.606200000002</v>
      </c>
      <c r="S155" s="1">
        <f t="shared" si="33"/>
        <v>1.5312237478190187E-5</v>
      </c>
      <c r="T155" s="1">
        <v>1</v>
      </c>
      <c r="V155" s="1">
        <f t="shared" si="34"/>
        <v>-2.0961725670557426E-2</v>
      </c>
      <c r="W155" s="1">
        <f t="shared" si="35"/>
        <v>-4.2435274327518924E-2</v>
      </c>
    </row>
    <row r="156" spans="1:23" x14ac:dyDescent="0.2">
      <c r="A156" s="35" t="s">
        <v>84</v>
      </c>
      <c r="B156" s="33" t="s">
        <v>49</v>
      </c>
      <c r="C156" s="34">
        <v>52725.310100000002</v>
      </c>
      <c r="D156" s="34">
        <v>2.0000000000000001E-4</v>
      </c>
      <c r="E156" s="1">
        <f t="shared" si="29"/>
        <v>21752.858220750404</v>
      </c>
      <c r="F156" s="1">
        <f t="shared" si="25"/>
        <v>21753</v>
      </c>
      <c r="G156" s="1">
        <f t="shared" si="30"/>
        <v>-5.6709799995587673E-2</v>
      </c>
      <c r="K156" s="1">
        <f t="shared" ref="K156:K161" si="36">G156</f>
        <v>-5.6709799995587673E-2</v>
      </c>
      <c r="O156" s="1">
        <f t="shared" ca="1" si="27"/>
        <v>-7.5405295975086717E-2</v>
      </c>
      <c r="P156" s="1">
        <f t="shared" si="31"/>
        <v>-5.9881577554481764E-2</v>
      </c>
      <c r="Q156" s="185">
        <f t="shared" si="32"/>
        <v>37706.810100000002</v>
      </c>
      <c r="S156" s="1">
        <f t="shared" si="33"/>
        <v>1.0060172883104161E-5</v>
      </c>
      <c r="T156" s="1">
        <v>1</v>
      </c>
      <c r="V156" s="1">
        <f t="shared" si="34"/>
        <v>-2.1318300032746679E-2</v>
      </c>
      <c r="W156" s="1">
        <f t="shared" si="35"/>
        <v>-3.5391499962840994E-2</v>
      </c>
    </row>
    <row r="157" spans="1:23" x14ac:dyDescent="0.2">
      <c r="A157" s="35" t="s">
        <v>85</v>
      </c>
      <c r="B157" s="33" t="s">
        <v>51</v>
      </c>
      <c r="C157" s="34">
        <v>52921.494200000001</v>
      </c>
      <c r="D157" s="34">
        <v>2.0000000000000001E-4</v>
      </c>
      <c r="E157" s="1">
        <f t="shared" si="29"/>
        <v>22243.334901719212</v>
      </c>
      <c r="F157" s="1">
        <f t="shared" si="25"/>
        <v>22243.5</v>
      </c>
      <c r="G157" s="1">
        <f t="shared" si="30"/>
        <v>-6.6037099997629412E-2</v>
      </c>
      <c r="K157" s="1">
        <f t="shared" si="36"/>
        <v>-6.6037099997629412E-2</v>
      </c>
      <c r="O157" s="1">
        <f t="shared" ca="1" si="27"/>
        <v>-7.3880612216136454E-2</v>
      </c>
      <c r="P157" s="1">
        <f t="shared" si="31"/>
        <v>-6.0721165262990359E-2</v>
      </c>
      <c r="Q157" s="185">
        <f t="shared" si="32"/>
        <v>37902.994200000001</v>
      </c>
      <c r="S157" s="1">
        <f t="shared" si="33"/>
        <v>2.8259162102941972E-5</v>
      </c>
      <c r="T157" s="1">
        <v>1</v>
      </c>
      <c r="V157" s="1">
        <f t="shared" si="34"/>
        <v>-2.2072475912173702E-2</v>
      </c>
      <c r="W157" s="1">
        <f t="shared" si="35"/>
        <v>-4.3964624085455706E-2</v>
      </c>
    </row>
    <row r="158" spans="1:23" x14ac:dyDescent="0.2">
      <c r="A158" s="36" t="s">
        <v>86</v>
      </c>
      <c r="B158" s="11"/>
      <c r="C158" s="24">
        <v>52949.893300000003</v>
      </c>
      <c r="D158" s="24">
        <v>2.0000000000000001E-4</v>
      </c>
      <c r="E158" s="1">
        <f t="shared" si="29"/>
        <v>22314.335030223523</v>
      </c>
      <c r="F158" s="1">
        <f t="shared" si="25"/>
        <v>22314.5</v>
      </c>
      <c r="G158" s="1">
        <f t="shared" si="30"/>
        <v>-6.5985699991870206E-2</v>
      </c>
      <c r="K158" s="1">
        <f t="shared" si="36"/>
        <v>-6.5985699991870206E-2</v>
      </c>
      <c r="O158" s="1">
        <f t="shared" ca="1" si="27"/>
        <v>-7.3659913853474937E-2</v>
      </c>
      <c r="P158" s="1">
        <f t="shared" si="31"/>
        <v>-6.083108529452845E-2</v>
      </c>
      <c r="Q158" s="185">
        <f t="shared" si="32"/>
        <v>37931.393300000003</v>
      </c>
      <c r="S158" s="1">
        <f t="shared" si="33"/>
        <v>2.657005267805164E-5</v>
      </c>
      <c r="T158" s="1">
        <v>1</v>
      </c>
      <c r="V158" s="1">
        <f t="shared" si="34"/>
        <v>-2.2171368628451853E-2</v>
      </c>
      <c r="W158" s="1">
        <f t="shared" si="35"/>
        <v>-4.3814331363418349E-2</v>
      </c>
    </row>
    <row r="159" spans="1:23" x14ac:dyDescent="0.2">
      <c r="A159" s="37" t="s">
        <v>87</v>
      </c>
      <c r="B159" s="38" t="s">
        <v>49</v>
      </c>
      <c r="C159" s="37">
        <v>52956.493900000001</v>
      </c>
      <c r="D159" s="37">
        <v>2.9999999999999997E-4</v>
      </c>
      <c r="E159" s="1">
        <f t="shared" si="29"/>
        <v>22330.837083042286</v>
      </c>
      <c r="F159" s="1">
        <f t="shared" ref="F159:F222" si="37">ROUND(2*E159,0)/2</f>
        <v>22331</v>
      </c>
      <c r="G159" s="1">
        <f t="shared" si="30"/>
        <v>-6.5164599996933248E-2</v>
      </c>
      <c r="K159" s="1">
        <f t="shared" si="36"/>
        <v>-6.5164599996933248E-2</v>
      </c>
      <c r="O159" s="1">
        <f t="shared" ca="1" si="27"/>
        <v>-7.3608624797363464E-2</v>
      </c>
      <c r="P159" s="1">
        <f t="shared" si="31"/>
        <v>-6.0856204852949763E-2</v>
      </c>
      <c r="Q159" s="185">
        <f t="shared" si="32"/>
        <v>37937.993900000001</v>
      </c>
      <c r="S159" s="1">
        <f t="shared" si="33"/>
        <v>1.8562268716700468E-5</v>
      </c>
      <c r="T159" s="1">
        <v>1</v>
      </c>
      <c r="V159" s="1">
        <f t="shared" si="34"/>
        <v>-2.2193973886150176E-2</v>
      </c>
      <c r="W159" s="1">
        <f t="shared" si="35"/>
        <v>-4.2970626110783075E-2</v>
      </c>
    </row>
    <row r="160" spans="1:23" x14ac:dyDescent="0.2">
      <c r="A160" s="39" t="s">
        <v>88</v>
      </c>
      <c r="B160" s="38" t="s">
        <v>49</v>
      </c>
      <c r="C160" s="37">
        <v>52957.293799999999</v>
      </c>
      <c r="D160" s="31">
        <v>6.9999999999999999E-4</v>
      </c>
      <c r="E160" s="1">
        <f t="shared" si="29"/>
        <v>22332.836900036153</v>
      </c>
      <c r="F160" s="1">
        <f t="shared" si="37"/>
        <v>22333</v>
      </c>
      <c r="G160" s="1">
        <f t="shared" si="30"/>
        <v>-6.5237800001341384E-2</v>
      </c>
      <c r="K160" s="1">
        <f t="shared" si="36"/>
        <v>-6.5237800001341384E-2</v>
      </c>
      <c r="O160" s="1">
        <f t="shared" ca="1" si="27"/>
        <v>-7.360240794207723E-2</v>
      </c>
      <c r="P160" s="1">
        <f t="shared" si="31"/>
        <v>-6.0859238732103471E-2</v>
      </c>
      <c r="Q160" s="185">
        <f t="shared" si="32"/>
        <v>37938.793799999999</v>
      </c>
      <c r="S160" s="1">
        <f t="shared" si="33"/>
        <v>1.9171798788470322E-5</v>
      </c>
      <c r="T160" s="1">
        <v>1</v>
      </c>
      <c r="V160" s="1">
        <f t="shared" si="34"/>
        <v>-2.2196704241582002E-2</v>
      </c>
      <c r="W160" s="1">
        <f t="shared" si="35"/>
        <v>-4.3041095759759382E-2</v>
      </c>
    </row>
    <row r="161" spans="1:23" x14ac:dyDescent="0.2">
      <c r="A161" s="23" t="s">
        <v>145</v>
      </c>
      <c r="B161" s="1" t="s">
        <v>51</v>
      </c>
      <c r="C161" s="24">
        <v>52965.894200000002</v>
      </c>
      <c r="D161" s="24" t="s">
        <v>143</v>
      </c>
      <c r="E161" s="1">
        <f t="shared" si="29"/>
        <v>22354.338620343791</v>
      </c>
      <c r="F161" s="1">
        <f t="shared" si="37"/>
        <v>22354.5</v>
      </c>
      <c r="G161" s="1">
        <f t="shared" si="30"/>
        <v>-6.4549700000497978E-2</v>
      </c>
      <c r="K161" s="1">
        <f t="shared" si="36"/>
        <v>-6.4549700000497978E-2</v>
      </c>
      <c r="O161" s="1">
        <f t="shared" ref="O161:O192" ca="1" si="38">+C$11+C$12*F161</f>
        <v>-7.3535576747750145E-2</v>
      </c>
      <c r="P161" s="1">
        <f t="shared" si="31"/>
        <v>-6.0891703764899219E-2</v>
      </c>
      <c r="Q161" s="185">
        <f t="shared" si="32"/>
        <v>37947.394200000002</v>
      </c>
      <c r="S161" s="1">
        <f t="shared" si="33"/>
        <v>1.3380936459654695E-5</v>
      </c>
      <c r="T161" s="1">
        <v>1</v>
      </c>
      <c r="V161" s="1">
        <f t="shared" si="34"/>
        <v>-2.2225923327099089E-2</v>
      </c>
      <c r="W161" s="1">
        <f t="shared" si="35"/>
        <v>-4.2323776673398886E-2</v>
      </c>
    </row>
    <row r="162" spans="1:23" x14ac:dyDescent="0.2">
      <c r="A162" s="23" t="s">
        <v>148</v>
      </c>
      <c r="B162" s="1" t="s">
        <v>49</v>
      </c>
      <c r="C162" s="24">
        <v>52988.093099999998</v>
      </c>
      <c r="D162" s="24" t="s">
        <v>140</v>
      </c>
      <c r="E162" s="1">
        <f t="shared" si="29"/>
        <v>22409.83772956394</v>
      </c>
      <c r="F162" s="1">
        <f t="shared" si="37"/>
        <v>22410</v>
      </c>
      <c r="G162" s="1">
        <f t="shared" si="30"/>
        <v>-6.4905999999609776E-2</v>
      </c>
      <c r="J162" s="1">
        <f>G162</f>
        <v>-6.4905999999609776E-2</v>
      </c>
      <c r="O162" s="1">
        <f t="shared" ca="1" si="38"/>
        <v>-7.3363059013556997E-2</v>
      </c>
      <c r="P162" s="1">
        <f t="shared" si="31"/>
        <v>-6.0974245364221205E-2</v>
      </c>
      <c r="Q162" s="185">
        <f t="shared" si="32"/>
        <v>37969.593099999998</v>
      </c>
      <c r="S162" s="1">
        <f t="shared" si="33"/>
        <v>1.5458694512899512E-5</v>
      </c>
      <c r="T162" s="1">
        <v>1</v>
      </c>
      <c r="V162" s="1">
        <f t="shared" si="34"/>
        <v>-2.2300229073457748E-2</v>
      </c>
      <c r="W162" s="1">
        <f t="shared" si="35"/>
        <v>-4.2605770926152031E-2</v>
      </c>
    </row>
    <row r="163" spans="1:23" x14ac:dyDescent="0.2">
      <c r="A163" s="23" t="s">
        <v>89</v>
      </c>
      <c r="B163" s="30" t="s">
        <v>51</v>
      </c>
      <c r="C163" s="31">
        <v>52994.686800000003</v>
      </c>
      <c r="D163" s="31"/>
      <c r="E163" s="1">
        <f t="shared" si="29"/>
        <v>22426.322531804824</v>
      </c>
      <c r="F163" s="1">
        <f t="shared" si="37"/>
        <v>22426.5</v>
      </c>
      <c r="G163" s="1">
        <f t="shared" si="30"/>
        <v>-7.0984899997711182E-2</v>
      </c>
      <c r="K163" s="1">
        <f>G163</f>
        <v>-7.0984899997711182E-2</v>
      </c>
      <c r="O163" s="1">
        <f t="shared" ca="1" si="38"/>
        <v>-7.3311769957445524E-2</v>
      </c>
      <c r="P163" s="1">
        <f t="shared" si="31"/>
        <v>-6.099843293488813E-2</v>
      </c>
      <c r="Q163" s="185">
        <f t="shared" si="32"/>
        <v>37976.186800000003</v>
      </c>
      <c r="S163" s="1">
        <f t="shared" si="33"/>
        <v>9.9729524396849654E-5</v>
      </c>
      <c r="T163" s="1">
        <v>1</v>
      </c>
      <c r="V163" s="1">
        <f t="shared" si="34"/>
        <v>-2.2322007961419737E-2</v>
      </c>
      <c r="W163" s="1">
        <f t="shared" si="35"/>
        <v>-4.8662892036291441E-2</v>
      </c>
    </row>
    <row r="164" spans="1:23" x14ac:dyDescent="0.2">
      <c r="A164" s="23" t="s">
        <v>148</v>
      </c>
      <c r="B164" s="1" t="s">
        <v>51</v>
      </c>
      <c r="C164" s="24">
        <v>52995.091399999998</v>
      </c>
      <c r="D164" s="24" t="s">
        <v>140</v>
      </c>
      <c r="E164" s="1">
        <f t="shared" si="29"/>
        <v>22427.334065691197</v>
      </c>
      <c r="F164" s="1">
        <f t="shared" si="37"/>
        <v>22427.5</v>
      </c>
      <c r="G164" s="1">
        <f t="shared" si="30"/>
        <v>-6.6371500004606787E-2</v>
      </c>
      <c r="J164" s="1">
        <f>G164</f>
        <v>-6.6371500004606787E-2</v>
      </c>
      <c r="O164" s="1">
        <f t="shared" ca="1" si="38"/>
        <v>-7.3308661529802407E-2</v>
      </c>
      <c r="P164" s="1">
        <f t="shared" si="31"/>
        <v>-6.0999893659012636E-2</v>
      </c>
      <c r="Q164" s="185">
        <f t="shared" si="32"/>
        <v>37976.591399999998</v>
      </c>
      <c r="S164" s="1">
        <f t="shared" si="33"/>
        <v>2.8854154732027354E-5</v>
      </c>
      <c r="T164" s="1">
        <v>1</v>
      </c>
      <c r="V164" s="1">
        <f t="shared" si="34"/>
        <v>-2.2323323291261712E-2</v>
      </c>
      <c r="W164" s="1">
        <f t="shared" si="35"/>
        <v>-4.4048176713345072E-2</v>
      </c>
    </row>
    <row r="165" spans="1:23" x14ac:dyDescent="0.2">
      <c r="A165" s="23" t="s">
        <v>89</v>
      </c>
      <c r="B165" s="30" t="s">
        <v>49</v>
      </c>
      <c r="C165" s="31">
        <v>52995.686300000001</v>
      </c>
      <c r="D165" s="31"/>
      <c r="E165" s="1">
        <f t="shared" si="29"/>
        <v>22428.821365515749</v>
      </c>
      <c r="F165" s="1">
        <f t="shared" si="37"/>
        <v>22429</v>
      </c>
      <c r="G165" s="1">
        <f t="shared" si="30"/>
        <v>-7.1451399999205023E-2</v>
      </c>
      <c r="K165" s="1">
        <f>G165</f>
        <v>-7.1451399999205023E-2</v>
      </c>
      <c r="O165" s="1">
        <f t="shared" ca="1" si="38"/>
        <v>-7.3303998888337732E-2</v>
      </c>
      <c r="P165" s="1">
        <f t="shared" si="31"/>
        <v>-6.1002083632848619E-2</v>
      </c>
      <c r="Q165" s="185">
        <f t="shared" si="32"/>
        <v>37977.186300000001</v>
      </c>
      <c r="S165" s="1">
        <f t="shared" si="33"/>
        <v>1.091882125242038E-4</v>
      </c>
      <c r="T165" s="1">
        <v>1</v>
      </c>
      <c r="V165" s="1">
        <f t="shared" si="34"/>
        <v>-2.2325295299349821E-2</v>
      </c>
      <c r="W165" s="1">
        <f t="shared" si="35"/>
        <v>-4.9126104699855205E-2</v>
      </c>
    </row>
    <row r="166" spans="1:23" x14ac:dyDescent="0.2">
      <c r="A166" s="23" t="s">
        <v>89</v>
      </c>
      <c r="B166" s="30" t="s">
        <v>51</v>
      </c>
      <c r="C166" s="31">
        <v>52995.886500000001</v>
      </c>
      <c r="D166" s="31"/>
      <c r="E166" s="1">
        <f t="shared" si="29"/>
        <v>22429.32188228306</v>
      </c>
      <c r="F166" s="1">
        <f t="shared" si="37"/>
        <v>22429.5</v>
      </c>
      <c r="G166" s="1">
        <f t="shared" si="30"/>
        <v>-7.1244699996896088E-2</v>
      </c>
      <c r="K166" s="1">
        <f>G166</f>
        <v>-7.1244699996896088E-2</v>
      </c>
      <c r="O166" s="1">
        <f t="shared" ca="1" si="38"/>
        <v>-7.330244467451616E-2</v>
      </c>
      <c r="P166" s="1">
        <f t="shared" si="31"/>
        <v>-6.1002813327484917E-2</v>
      </c>
      <c r="Q166" s="185">
        <f t="shared" si="32"/>
        <v>37977.386500000001</v>
      </c>
      <c r="S166" s="1">
        <f t="shared" si="33"/>
        <v>1.0489624254906225E-4</v>
      </c>
      <c r="T166" s="1">
        <v>1</v>
      </c>
      <c r="V166" s="1">
        <f t="shared" si="34"/>
        <v>-2.2325952372250407E-2</v>
      </c>
      <c r="W166" s="1">
        <f t="shared" si="35"/>
        <v>-4.8918747624645681E-2</v>
      </c>
    </row>
    <row r="167" spans="1:23" x14ac:dyDescent="0.2">
      <c r="A167" s="23" t="s">
        <v>148</v>
      </c>
      <c r="B167" s="1" t="s">
        <v>51</v>
      </c>
      <c r="C167" s="24">
        <v>53001.091999999997</v>
      </c>
      <c r="D167" s="24" t="s">
        <v>140</v>
      </c>
      <c r="E167" s="1">
        <f t="shared" si="29"/>
        <v>22442.336068258282</v>
      </c>
      <c r="F167" s="1">
        <f t="shared" si="37"/>
        <v>22442.5</v>
      </c>
      <c r="G167" s="1">
        <f t="shared" si="30"/>
        <v>-6.5570500002650078E-2</v>
      </c>
      <c r="J167" s="1">
        <f>G167</f>
        <v>-6.5570500002650078E-2</v>
      </c>
      <c r="O167" s="1">
        <f t="shared" ca="1" si="38"/>
        <v>-7.326203511515561E-2</v>
      </c>
      <c r="P167" s="1">
        <f t="shared" si="31"/>
        <v>-6.1021733313719018E-2</v>
      </c>
      <c r="Q167" s="185">
        <f t="shared" si="32"/>
        <v>37982.591999999997</v>
      </c>
      <c r="S167" s="1">
        <f t="shared" si="33"/>
        <v>2.0691278390328845E-5</v>
      </c>
      <c r="T167" s="1">
        <v>1</v>
      </c>
      <c r="V167" s="1">
        <f t="shared" si="34"/>
        <v>-2.234299007498743E-2</v>
      </c>
      <c r="W167" s="1">
        <f t="shared" si="35"/>
        <v>-4.3227509927662652E-2</v>
      </c>
    </row>
    <row r="168" spans="1:23" x14ac:dyDescent="0.2">
      <c r="A168" s="23" t="s">
        <v>148</v>
      </c>
      <c r="B168" s="1" t="s">
        <v>51</v>
      </c>
      <c r="C168" s="24">
        <v>53003.092499999999</v>
      </c>
      <c r="D168" s="24" t="s">
        <v>140</v>
      </c>
      <c r="E168" s="1">
        <f t="shared" si="29"/>
        <v>22447.337485805772</v>
      </c>
      <c r="F168" s="1">
        <f t="shared" si="37"/>
        <v>22447.5</v>
      </c>
      <c r="G168" s="1">
        <f t="shared" si="30"/>
        <v>-6.5003499999875203E-2</v>
      </c>
      <c r="J168" s="1">
        <f>G168</f>
        <v>-6.5003499999875203E-2</v>
      </c>
      <c r="O168" s="1">
        <f t="shared" ca="1" si="38"/>
        <v>-7.3246492976940011E-2</v>
      </c>
      <c r="P168" s="1">
        <f t="shared" si="31"/>
        <v>-6.1028983518157824E-2</v>
      </c>
      <c r="Q168" s="185">
        <f t="shared" si="32"/>
        <v>37984.592499999999</v>
      </c>
      <c r="S168" s="1">
        <f t="shared" si="33"/>
        <v>1.5796781263443088E-5</v>
      </c>
      <c r="T168" s="1">
        <v>1</v>
      </c>
      <c r="V168" s="1">
        <f t="shared" si="34"/>
        <v>-2.2349519340456404E-2</v>
      </c>
      <c r="W168" s="1">
        <f t="shared" si="35"/>
        <v>-4.2653980659418798E-2</v>
      </c>
    </row>
    <row r="169" spans="1:23" x14ac:dyDescent="0.2">
      <c r="A169" s="32" t="s">
        <v>82</v>
      </c>
      <c r="B169" s="40" t="s">
        <v>49</v>
      </c>
      <c r="C169" s="32">
        <v>53028.290699999998</v>
      </c>
      <c r="D169" s="32">
        <v>4.1999999999999997E-3</v>
      </c>
      <c r="E169" s="1">
        <f t="shared" si="29"/>
        <v>22510.335096225721</v>
      </c>
      <c r="F169" s="1">
        <f t="shared" si="37"/>
        <v>22510.5</v>
      </c>
      <c r="G169" s="1">
        <f t="shared" si="30"/>
        <v>-6.5959300001850352E-2</v>
      </c>
      <c r="K169" s="1">
        <f>G169</f>
        <v>-6.5959300001850352E-2</v>
      </c>
      <c r="O169" s="1">
        <f t="shared" ca="1" si="38"/>
        <v>-7.3050662035423458E-2</v>
      </c>
      <c r="P169" s="1">
        <f t="shared" si="31"/>
        <v>-6.1119062767642299E-2</v>
      </c>
      <c r="Q169" s="185">
        <f t="shared" si="32"/>
        <v>38009.790699999998</v>
      </c>
      <c r="S169" s="1">
        <f t="shared" si="33"/>
        <v>2.3427896483414021E-5</v>
      </c>
      <c r="T169" s="1">
        <v>1</v>
      </c>
      <c r="V169" s="1">
        <f t="shared" si="34"/>
        <v>-2.2430658331057979E-2</v>
      </c>
      <c r="W169" s="1">
        <f t="shared" si="35"/>
        <v>-4.3528641670792373E-2</v>
      </c>
    </row>
    <row r="170" spans="1:23" x14ac:dyDescent="0.2">
      <c r="A170" s="39" t="s">
        <v>90</v>
      </c>
      <c r="B170" s="38"/>
      <c r="C170" s="31">
        <v>53302.480900000002</v>
      </c>
      <c r="D170" s="31">
        <v>2.9999999999999997E-4</v>
      </c>
      <c r="E170" s="1">
        <f t="shared" si="29"/>
        <v>23195.833560424282</v>
      </c>
      <c r="F170" s="1">
        <f t="shared" si="37"/>
        <v>23196</v>
      </c>
      <c r="G170" s="1">
        <f t="shared" si="30"/>
        <v>-6.6573600000992883E-2</v>
      </c>
      <c r="K170" s="1">
        <f>G170</f>
        <v>-6.6573600000992883E-2</v>
      </c>
      <c r="O170" s="1">
        <f t="shared" ca="1" si="38"/>
        <v>-7.0919834886064834E-2</v>
      </c>
      <c r="P170" s="1">
        <f t="shared" si="31"/>
        <v>-6.1944885049078718E-2</v>
      </c>
      <c r="Q170" s="185">
        <f t="shared" si="32"/>
        <v>38283.980900000002</v>
      </c>
      <c r="S170" s="1">
        <f t="shared" si="33"/>
        <v>2.1425002106073747E-5</v>
      </c>
      <c r="T170" s="1">
        <v>1</v>
      </c>
      <c r="V170" s="1">
        <f t="shared" si="34"/>
        <v>-2.3176397785521011E-2</v>
      </c>
      <c r="W170" s="1">
        <f t="shared" si="35"/>
        <v>-4.3397202215471872E-2</v>
      </c>
    </row>
    <row r="171" spans="1:23" x14ac:dyDescent="0.2">
      <c r="A171" s="23" t="s">
        <v>149</v>
      </c>
      <c r="B171" s="1" t="s">
        <v>49</v>
      </c>
      <c r="C171" s="24">
        <v>53331.2817</v>
      </c>
      <c r="D171" s="24" t="s">
        <v>140</v>
      </c>
      <c r="E171" s="1">
        <f t="shared" si="29"/>
        <v>23267.837972572084</v>
      </c>
      <c r="F171" s="1">
        <f t="shared" si="37"/>
        <v>23268</v>
      </c>
      <c r="G171" s="1">
        <f t="shared" si="30"/>
        <v>-6.4808800001628697E-2</v>
      </c>
      <c r="J171" s="1">
        <f>G171</f>
        <v>-6.4808800001628697E-2</v>
      </c>
      <c r="O171" s="1">
        <f t="shared" ca="1" si="38"/>
        <v>-7.0696028095760213E-2</v>
      </c>
      <c r="P171" s="1">
        <f t="shared" si="31"/>
        <v>-6.2015028250634083E-2</v>
      </c>
      <c r="Q171" s="185">
        <f t="shared" si="32"/>
        <v>38312.7817</v>
      </c>
      <c r="S171" s="1">
        <f t="shared" si="33"/>
        <v>7.8051605966555121E-6</v>
      </c>
      <c r="T171" s="1">
        <v>1</v>
      </c>
      <c r="V171" s="1">
        <f t="shared" si="34"/>
        <v>-2.3239957491850732E-2</v>
      </c>
      <c r="W171" s="1">
        <f t="shared" si="35"/>
        <v>-4.1568842509777965E-2</v>
      </c>
    </row>
    <row r="172" spans="1:23" x14ac:dyDescent="0.2">
      <c r="A172" s="23" t="s">
        <v>145</v>
      </c>
      <c r="B172" s="1" t="s">
        <v>49</v>
      </c>
      <c r="C172" s="24">
        <v>53363.680200000003</v>
      </c>
      <c r="D172" s="24" t="s">
        <v>143</v>
      </c>
      <c r="E172" s="1">
        <f t="shared" si="29"/>
        <v>23348.836936037365</v>
      </c>
      <c r="F172" s="1">
        <f t="shared" si="37"/>
        <v>23349</v>
      </c>
      <c r="G172" s="1">
        <f t="shared" si="30"/>
        <v>-6.5223400000832044E-2</v>
      </c>
      <c r="K172" s="1">
        <f>G172</f>
        <v>-6.5223400000832044E-2</v>
      </c>
      <c r="O172" s="1">
        <f t="shared" ca="1" si="38"/>
        <v>-7.0444245456667498E-2</v>
      </c>
      <c r="P172" s="1">
        <f t="shared" si="31"/>
        <v>-6.2090129057669641E-2</v>
      </c>
      <c r="Q172" s="185">
        <f t="shared" si="32"/>
        <v>38345.180200000003</v>
      </c>
      <c r="S172" s="1">
        <f t="shared" si="33"/>
        <v>9.8173868032658132E-6</v>
      </c>
      <c r="T172" s="1">
        <v>1</v>
      </c>
      <c r="V172" s="1">
        <f t="shared" si="34"/>
        <v>-2.3308067200439098E-2</v>
      </c>
      <c r="W172" s="1">
        <f t="shared" si="35"/>
        <v>-4.1915332800392946E-2</v>
      </c>
    </row>
    <row r="173" spans="1:23" x14ac:dyDescent="0.2">
      <c r="A173" s="23" t="s">
        <v>145</v>
      </c>
      <c r="B173" s="1" t="s">
        <v>49</v>
      </c>
      <c r="C173" s="24">
        <v>53381.680999999997</v>
      </c>
      <c r="D173" s="24" t="s">
        <v>143</v>
      </c>
      <c r="E173" s="1">
        <f t="shared" si="29"/>
        <v>23393.840443654855</v>
      </c>
      <c r="F173" s="1">
        <f t="shared" si="37"/>
        <v>23394</v>
      </c>
      <c r="G173" s="1">
        <f t="shared" si="30"/>
        <v>-6.3820399998803623E-2</v>
      </c>
      <c r="K173" s="1">
        <f>G173</f>
        <v>-6.3820399998803623E-2</v>
      </c>
      <c r="O173" s="1">
        <f t="shared" ca="1" si="38"/>
        <v>-7.0304366212727107E-2</v>
      </c>
      <c r="P173" s="1">
        <f t="shared" si="31"/>
        <v>-6.2130104731071389E-2</v>
      </c>
      <c r="Q173" s="185">
        <f t="shared" si="32"/>
        <v>38363.180999999997</v>
      </c>
      <c r="S173" s="1">
        <f t="shared" si="33"/>
        <v>2.8570980921179832E-6</v>
      </c>
      <c r="T173" s="1">
        <v>1</v>
      </c>
      <c r="V173" s="1">
        <f t="shared" si="34"/>
        <v>-2.3344348952204913E-2</v>
      </c>
      <c r="W173" s="1">
        <f t="shared" si="35"/>
        <v>-4.047605104659871E-2</v>
      </c>
    </row>
    <row r="174" spans="1:23" x14ac:dyDescent="0.2">
      <c r="A174" s="23" t="s">
        <v>150</v>
      </c>
      <c r="B174" s="1" t="s">
        <v>51</v>
      </c>
      <c r="C174" s="24">
        <v>53713.072099999998</v>
      </c>
      <c r="D174" s="24" t="s">
        <v>140</v>
      </c>
      <c r="E174" s="1">
        <f t="shared" si="29"/>
        <v>24222.345948589274</v>
      </c>
      <c r="F174" s="1">
        <f t="shared" si="37"/>
        <v>24222.5</v>
      </c>
      <c r="G174" s="1">
        <f t="shared" si="30"/>
        <v>-6.1618500003532972E-2</v>
      </c>
      <c r="J174" s="1">
        <f>G174</f>
        <v>-6.1618500003532972E-2</v>
      </c>
      <c r="O174" s="1">
        <f t="shared" ca="1" si="38"/>
        <v>-6.7729033910402359E-2</v>
      </c>
      <c r="P174" s="1">
        <f t="shared" si="31"/>
        <v>-6.2641214265540715E-2</v>
      </c>
      <c r="Q174" s="185">
        <f t="shared" si="32"/>
        <v>38694.572099999998</v>
      </c>
      <c r="S174" s="1">
        <f t="shared" si="33"/>
        <v>1.045944461714042E-6</v>
      </c>
      <c r="T174" s="1">
        <v>1</v>
      </c>
      <c r="V174" s="1">
        <f t="shared" si="34"/>
        <v>-2.3811702880165705E-2</v>
      </c>
      <c r="W174" s="1">
        <f t="shared" si="35"/>
        <v>-3.7806797123367264E-2</v>
      </c>
    </row>
    <row r="175" spans="1:23" x14ac:dyDescent="0.2">
      <c r="A175" s="23" t="s">
        <v>145</v>
      </c>
      <c r="B175" s="1" t="s">
        <v>49</v>
      </c>
      <c r="C175" s="24">
        <v>53745.6679</v>
      </c>
      <c r="D175" s="24" t="s">
        <v>143</v>
      </c>
      <c r="E175" s="1">
        <f t="shared" si="29"/>
        <v>24303.838178578986</v>
      </c>
      <c r="F175" s="1">
        <f t="shared" si="37"/>
        <v>24304</v>
      </c>
      <c r="G175" s="1">
        <f t="shared" si="30"/>
        <v>-6.4726399999926798E-2</v>
      </c>
      <c r="K175" s="1">
        <f>G175</f>
        <v>-6.4726399999926798E-2</v>
      </c>
      <c r="O175" s="1">
        <f t="shared" ca="1" si="38"/>
        <v>-6.7475697057488085E-2</v>
      </c>
      <c r="P175" s="1">
        <f t="shared" si="31"/>
        <v>-6.2668290144087521E-2</v>
      </c>
      <c r="Q175" s="185">
        <f t="shared" si="32"/>
        <v>38727.1679</v>
      </c>
      <c r="S175" s="1">
        <f t="shared" si="33"/>
        <v>4.235816178702769E-6</v>
      </c>
      <c r="T175" s="1">
        <v>1</v>
      </c>
      <c r="V175" s="1">
        <f t="shared" si="34"/>
        <v>-2.3836960029640999E-2</v>
      </c>
      <c r="W175" s="1">
        <f t="shared" si="35"/>
        <v>-4.0889439970285796E-2</v>
      </c>
    </row>
    <row r="176" spans="1:23" x14ac:dyDescent="0.2">
      <c r="A176" s="29" t="s">
        <v>91</v>
      </c>
      <c r="B176" s="38" t="s">
        <v>49</v>
      </c>
      <c r="C176" s="37">
        <v>53771.267999999996</v>
      </c>
      <c r="D176" s="37">
        <v>2.0000000000000001E-4</v>
      </c>
      <c r="E176" s="1">
        <f t="shared" si="29"/>
        <v>24367.840572659177</v>
      </c>
      <c r="F176" s="1">
        <f t="shared" si="37"/>
        <v>24368</v>
      </c>
      <c r="G176" s="1">
        <f t="shared" si="30"/>
        <v>-6.3768799998797476E-2</v>
      </c>
      <c r="K176" s="1">
        <f>G176</f>
        <v>-6.3768799998797476E-2</v>
      </c>
      <c r="O176" s="1">
        <f t="shared" ca="1" si="38"/>
        <v>-6.7276757688328415E-2</v>
      </c>
      <c r="P176" s="1">
        <f t="shared" si="31"/>
        <v>-6.2686624101960395E-2</v>
      </c>
      <c r="Q176" s="185">
        <f t="shared" si="32"/>
        <v>38752.767999999996</v>
      </c>
      <c r="S176" s="1">
        <f t="shared" si="33"/>
        <v>1.1711046716951417E-6</v>
      </c>
      <c r="T176" s="1">
        <v>1</v>
      </c>
      <c r="V176" s="1">
        <f t="shared" si="34"/>
        <v>-2.3854177861459935E-2</v>
      </c>
      <c r="W176" s="1">
        <f t="shared" si="35"/>
        <v>-3.9914622137337541E-2</v>
      </c>
    </row>
    <row r="177" spans="1:23" x14ac:dyDescent="0.2">
      <c r="A177" s="23" t="s">
        <v>151</v>
      </c>
      <c r="B177" s="1" t="s">
        <v>51</v>
      </c>
      <c r="C177" s="24">
        <v>54048.261100000003</v>
      </c>
      <c r="D177" s="24" t="s">
        <v>140</v>
      </c>
      <c r="E177" s="1">
        <f t="shared" si="29"/>
        <v>25060.346521608484</v>
      </c>
      <c r="F177" s="1">
        <f t="shared" si="37"/>
        <v>25060.5</v>
      </c>
      <c r="G177" s="1">
        <f t="shared" si="30"/>
        <v>-6.1389299997244962E-2</v>
      </c>
      <c r="J177" s="1">
        <f>G177</f>
        <v>-6.1389299997244962E-2</v>
      </c>
      <c r="O177" s="1">
        <f t="shared" ca="1" si="38"/>
        <v>-6.5124171545467957E-2</v>
      </c>
      <c r="P177" s="1">
        <f t="shared" si="31"/>
        <v>-6.2719958948224366E-2</v>
      </c>
      <c r="Q177" s="185">
        <f t="shared" si="32"/>
        <v>39029.761100000003</v>
      </c>
      <c r="S177" s="1">
        <f t="shared" si="33"/>
        <v>1.77065324382161E-6</v>
      </c>
      <c r="T177" s="1">
        <v>1</v>
      </c>
      <c r="V177" s="1">
        <f t="shared" si="34"/>
        <v>-2.3892992838771155E-2</v>
      </c>
      <c r="W177" s="1">
        <f t="shared" si="35"/>
        <v>-3.749630715847381E-2</v>
      </c>
    </row>
    <row r="178" spans="1:23" x14ac:dyDescent="0.2">
      <c r="A178" s="23" t="s">
        <v>151</v>
      </c>
      <c r="B178" s="1" t="s">
        <v>51</v>
      </c>
      <c r="C178" s="24">
        <v>54089.062299999998</v>
      </c>
      <c r="D178" s="24" t="s">
        <v>140</v>
      </c>
      <c r="E178" s="1">
        <f t="shared" si="29"/>
        <v>25162.352938823446</v>
      </c>
      <c r="F178" s="1">
        <f t="shared" si="37"/>
        <v>25162.5</v>
      </c>
      <c r="G178" s="1">
        <f t="shared" si="30"/>
        <v>-5.8822500002861489E-2</v>
      </c>
      <c r="J178" s="1">
        <f>G178</f>
        <v>-5.8822500002861489E-2</v>
      </c>
      <c r="O178" s="1">
        <f t="shared" ca="1" si="38"/>
        <v>-6.4807111925869729E-2</v>
      </c>
      <c r="P178" s="1">
        <f t="shared" si="31"/>
        <v>-6.2699324171466106E-2</v>
      </c>
      <c r="Q178" s="185">
        <f t="shared" si="32"/>
        <v>39070.562299999998</v>
      </c>
      <c r="S178" s="1">
        <f t="shared" si="33"/>
        <v>1.5029765634276883E-5</v>
      </c>
      <c r="T178" s="1">
        <v>1</v>
      </c>
      <c r="V178" s="1">
        <f t="shared" si="34"/>
        <v>-2.3875881150025657E-2</v>
      </c>
      <c r="W178" s="1">
        <f t="shared" si="35"/>
        <v>-3.4946618852835828E-2</v>
      </c>
    </row>
    <row r="179" spans="1:23" x14ac:dyDescent="0.2">
      <c r="A179" s="23" t="s">
        <v>152</v>
      </c>
      <c r="B179" s="1" t="s">
        <v>51</v>
      </c>
      <c r="C179" s="24">
        <v>54093.461000000003</v>
      </c>
      <c r="D179" s="24" t="s">
        <v>143</v>
      </c>
      <c r="E179" s="1">
        <f t="shared" si="29"/>
        <v>25173.350057226926</v>
      </c>
      <c r="F179" s="1">
        <f t="shared" si="37"/>
        <v>25173.5</v>
      </c>
      <c r="G179" s="1">
        <f t="shared" si="30"/>
        <v>-5.9975099997245707E-2</v>
      </c>
      <c r="K179" s="1">
        <f t="shared" ref="K179:K189" si="39">G179</f>
        <v>-5.9975099997245707E-2</v>
      </c>
      <c r="O179" s="1">
        <f t="shared" ca="1" si="38"/>
        <v>-6.4772919221795414E-2</v>
      </c>
      <c r="P179" s="1">
        <f t="shared" si="31"/>
        <v>-6.2696707321911183E-2</v>
      </c>
      <c r="Q179" s="185">
        <f t="shared" si="32"/>
        <v>39074.961000000003</v>
      </c>
      <c r="S179" s="1">
        <f t="shared" si="33"/>
        <v>7.407146429672769E-6</v>
      </c>
      <c r="T179" s="1">
        <v>1</v>
      </c>
      <c r="V179" s="1">
        <f t="shared" si="34"/>
        <v>-2.3873685898703225E-2</v>
      </c>
      <c r="W179" s="1">
        <f t="shared" si="35"/>
        <v>-3.6101414098542478E-2</v>
      </c>
    </row>
    <row r="180" spans="1:23" x14ac:dyDescent="0.2">
      <c r="A180" s="23" t="s">
        <v>152</v>
      </c>
      <c r="B180" s="1" t="s">
        <v>49</v>
      </c>
      <c r="C180" s="24">
        <v>54094.459900000002</v>
      </c>
      <c r="D180" s="24" t="s">
        <v>143</v>
      </c>
      <c r="E180" s="1">
        <f t="shared" si="29"/>
        <v>25175.8473908876</v>
      </c>
      <c r="F180" s="1">
        <f t="shared" si="37"/>
        <v>25176</v>
      </c>
      <c r="G180" s="1">
        <f t="shared" si="30"/>
        <v>-6.1041599998134188E-2</v>
      </c>
      <c r="K180" s="1">
        <f t="shared" si="39"/>
        <v>-6.1041599998134188E-2</v>
      </c>
      <c r="O180" s="1">
        <f t="shared" ca="1" si="38"/>
        <v>-6.4765148152687621E-2</v>
      </c>
      <c r="P180" s="1">
        <f t="shared" si="31"/>
        <v>-6.2696101955361794E-2</v>
      </c>
      <c r="Q180" s="185">
        <f t="shared" si="32"/>
        <v>39075.959900000002</v>
      </c>
      <c r="S180" s="1">
        <f t="shared" si="33"/>
        <v>2.737376726469977E-6</v>
      </c>
      <c r="T180" s="1">
        <v>1</v>
      </c>
      <c r="V180" s="1">
        <f t="shared" si="34"/>
        <v>-2.3873177481016972E-2</v>
      </c>
      <c r="W180" s="1">
        <f t="shared" si="35"/>
        <v>-3.7168422517117217E-2</v>
      </c>
    </row>
    <row r="181" spans="1:23" x14ac:dyDescent="0.2">
      <c r="A181" s="1" t="s">
        <v>153</v>
      </c>
      <c r="B181" s="11" t="s">
        <v>51</v>
      </c>
      <c r="C181" s="24">
        <v>54097.458100000003</v>
      </c>
      <c r="D181" s="24" t="s">
        <v>130</v>
      </c>
      <c r="E181" s="1">
        <f t="shared" si="29"/>
        <v>25183.343141995269</v>
      </c>
      <c r="F181" s="1">
        <f t="shared" si="37"/>
        <v>25183.5</v>
      </c>
      <c r="G181" s="1">
        <f t="shared" si="30"/>
        <v>-6.2741099995037075E-2</v>
      </c>
      <c r="K181" s="1">
        <f t="shared" si="39"/>
        <v>-6.2741099995037075E-2</v>
      </c>
      <c r="O181" s="1">
        <f t="shared" ca="1" si="38"/>
        <v>-6.4741834945364216E-2</v>
      </c>
      <c r="P181" s="1">
        <f t="shared" si="31"/>
        <v>-6.2694262239159748E-2</v>
      </c>
      <c r="Q181" s="185">
        <f t="shared" si="32"/>
        <v>39078.958100000003</v>
      </c>
      <c r="S181" s="1">
        <f t="shared" si="33"/>
        <v>2.1937753756240772E-9</v>
      </c>
      <c r="T181" s="1">
        <v>1</v>
      </c>
      <c r="V181" s="1">
        <f t="shared" si="34"/>
        <v>-2.3871631124922101E-2</v>
      </c>
      <c r="W181" s="1">
        <f t="shared" si="35"/>
        <v>-3.886946887011497E-2</v>
      </c>
    </row>
    <row r="182" spans="1:23" x14ac:dyDescent="0.2">
      <c r="A182" s="35" t="s">
        <v>92</v>
      </c>
      <c r="B182" s="41" t="s">
        <v>51</v>
      </c>
      <c r="C182" s="35">
        <v>54097.45811</v>
      </c>
      <c r="D182" s="35">
        <v>2.8E-3</v>
      </c>
      <c r="E182" s="1">
        <f t="shared" si="29"/>
        <v>25183.343166996096</v>
      </c>
      <c r="F182" s="1">
        <f t="shared" si="37"/>
        <v>25183.5</v>
      </c>
      <c r="G182" s="1">
        <f t="shared" si="30"/>
        <v>-6.2731099998927675E-2</v>
      </c>
      <c r="K182" s="1">
        <f t="shared" si="39"/>
        <v>-6.2731099998927675E-2</v>
      </c>
      <c r="O182" s="1">
        <f t="shared" ca="1" si="38"/>
        <v>-6.4741834945364216E-2</v>
      </c>
      <c r="P182" s="1">
        <f t="shared" si="31"/>
        <v>-6.2694262239159748E-2</v>
      </c>
      <c r="Q182" s="185">
        <f t="shared" si="32"/>
        <v>39078.95811</v>
      </c>
      <c r="S182" s="1">
        <f t="shared" si="33"/>
        <v>1.357020544719503E-9</v>
      </c>
      <c r="T182" s="1">
        <v>1</v>
      </c>
      <c r="V182" s="1">
        <f t="shared" si="34"/>
        <v>-2.3871631124922101E-2</v>
      </c>
      <c r="W182" s="1">
        <f t="shared" si="35"/>
        <v>-3.885946887400557E-2</v>
      </c>
    </row>
    <row r="183" spans="1:23" x14ac:dyDescent="0.2">
      <c r="A183" s="23" t="s">
        <v>154</v>
      </c>
      <c r="B183" s="1" t="s">
        <v>51</v>
      </c>
      <c r="C183" s="24">
        <v>54099.458350000001</v>
      </c>
      <c r="D183" s="24" t="s">
        <v>143</v>
      </c>
      <c r="E183" s="1">
        <f t="shared" si="29"/>
        <v>25188.34393452181</v>
      </c>
      <c r="F183" s="1">
        <f t="shared" si="37"/>
        <v>25188.5</v>
      </c>
      <c r="G183" s="1">
        <f t="shared" si="30"/>
        <v>-6.2424099996860605E-2</v>
      </c>
      <c r="K183" s="1">
        <f t="shared" si="39"/>
        <v>-6.2424099996860605E-2</v>
      </c>
      <c r="O183" s="1">
        <f t="shared" ca="1" si="38"/>
        <v>-6.4726292807148617E-2</v>
      </c>
      <c r="P183" s="1">
        <f t="shared" si="31"/>
        <v>-6.2693016081990863E-2</v>
      </c>
      <c r="Q183" s="185">
        <f t="shared" si="32"/>
        <v>39080.958350000001</v>
      </c>
      <c r="S183" s="1">
        <f t="shared" si="33"/>
        <v>7.2315860841784168E-8</v>
      </c>
      <c r="T183" s="1">
        <v>1</v>
      </c>
      <c r="V183" s="1">
        <f t="shared" si="34"/>
        <v>-2.3870582635756147E-2</v>
      </c>
      <c r="W183" s="1">
        <f t="shared" si="35"/>
        <v>-3.8553517361104461E-2</v>
      </c>
    </row>
    <row r="184" spans="1:23" x14ac:dyDescent="0.2">
      <c r="A184" s="1" t="s">
        <v>155</v>
      </c>
      <c r="B184" s="11" t="s">
        <v>51</v>
      </c>
      <c r="C184" s="24">
        <v>54099.458400000003</v>
      </c>
      <c r="D184" s="24" t="s">
        <v>130</v>
      </c>
      <c r="E184" s="1">
        <f t="shared" si="29"/>
        <v>25188.344059526004</v>
      </c>
      <c r="F184" s="1">
        <f t="shared" si="37"/>
        <v>25188.5</v>
      </c>
      <c r="G184" s="1">
        <f t="shared" si="30"/>
        <v>-6.2374099994485732E-2</v>
      </c>
      <c r="K184" s="1">
        <f t="shared" si="39"/>
        <v>-6.2374099994485732E-2</v>
      </c>
      <c r="O184" s="1">
        <f t="shared" ca="1" si="38"/>
        <v>-6.4726292807148617E-2</v>
      </c>
      <c r="P184" s="1">
        <f t="shared" si="31"/>
        <v>-6.2693016081990863E-2</v>
      </c>
      <c r="Q184" s="185">
        <f t="shared" si="32"/>
        <v>39080.958400000003</v>
      </c>
      <c r="S184" s="1">
        <f t="shared" si="33"/>
        <v>1.017074708695801E-7</v>
      </c>
      <c r="T184" s="1">
        <v>1</v>
      </c>
      <c r="V184" s="1">
        <f t="shared" si="34"/>
        <v>-2.3870582635756147E-2</v>
      </c>
      <c r="W184" s="1">
        <f t="shared" si="35"/>
        <v>-3.8503517358729589E-2</v>
      </c>
    </row>
    <row r="185" spans="1:23" x14ac:dyDescent="0.2">
      <c r="A185" s="23" t="s">
        <v>154</v>
      </c>
      <c r="B185" s="1" t="s">
        <v>49</v>
      </c>
      <c r="C185" s="24">
        <v>54102.458879999998</v>
      </c>
      <c r="D185" s="24" t="s">
        <v>143</v>
      </c>
      <c r="E185" s="1">
        <f t="shared" si="29"/>
        <v>25195.845510824613</v>
      </c>
      <c r="F185" s="1">
        <f t="shared" si="37"/>
        <v>25196</v>
      </c>
      <c r="G185" s="1">
        <f t="shared" si="30"/>
        <v>-6.179359999805456E-2</v>
      </c>
      <c r="K185" s="1">
        <f t="shared" si="39"/>
        <v>-6.179359999805456E-2</v>
      </c>
      <c r="O185" s="1">
        <f t="shared" ca="1" si="38"/>
        <v>-6.4702979599825225E-2</v>
      </c>
      <c r="P185" s="1">
        <f t="shared" si="31"/>
        <v>-6.2691117328230905E-2</v>
      </c>
      <c r="Q185" s="185">
        <f t="shared" si="32"/>
        <v>39083.958879999998</v>
      </c>
      <c r="S185" s="1">
        <f t="shared" si="33"/>
        <v>8.0553735796687439E-7</v>
      </c>
      <c r="T185" s="1">
        <v>1</v>
      </c>
      <c r="V185" s="1">
        <f t="shared" si="34"/>
        <v>-2.3868983525897877E-2</v>
      </c>
      <c r="W185" s="1">
        <f t="shared" si="35"/>
        <v>-3.7924616472156683E-2</v>
      </c>
    </row>
    <row r="186" spans="1:23" x14ac:dyDescent="0.2">
      <c r="A186" s="1" t="s">
        <v>155</v>
      </c>
      <c r="B186" s="11" t="s">
        <v>49</v>
      </c>
      <c r="C186" s="24">
        <v>54102.458899999998</v>
      </c>
      <c r="D186" s="24" t="s">
        <v>130</v>
      </c>
      <c r="E186" s="1">
        <f t="shared" si="29"/>
        <v>25195.845560826285</v>
      </c>
      <c r="F186" s="1">
        <f t="shared" si="37"/>
        <v>25196</v>
      </c>
      <c r="G186" s="1">
        <f t="shared" si="30"/>
        <v>-6.1773599998559803E-2</v>
      </c>
      <c r="K186" s="1">
        <f t="shared" si="39"/>
        <v>-6.1773599998559803E-2</v>
      </c>
      <c r="O186" s="1">
        <f t="shared" ca="1" si="38"/>
        <v>-6.4702979599825225E-2</v>
      </c>
      <c r="P186" s="1">
        <f t="shared" si="31"/>
        <v>-6.2691117328230905E-2</v>
      </c>
      <c r="Q186" s="185">
        <f t="shared" si="32"/>
        <v>39083.958899999998</v>
      </c>
      <c r="S186" s="1">
        <f t="shared" si="33"/>
        <v>8.4183805024679067E-7</v>
      </c>
      <c r="T186" s="1">
        <v>1</v>
      </c>
      <c r="V186" s="1">
        <f t="shared" si="34"/>
        <v>-2.3868983525897877E-2</v>
      </c>
      <c r="W186" s="1">
        <f t="shared" si="35"/>
        <v>-3.7904616472661926E-2</v>
      </c>
    </row>
    <row r="187" spans="1:23" x14ac:dyDescent="0.2">
      <c r="A187" s="23" t="s">
        <v>156</v>
      </c>
      <c r="B187" s="1" t="s">
        <v>49</v>
      </c>
      <c r="C187" s="24">
        <v>54103.659800000001</v>
      </c>
      <c r="D187" s="24" t="s">
        <v>143</v>
      </c>
      <c r="E187" s="1">
        <f t="shared" si="29"/>
        <v>25198.847911405039</v>
      </c>
      <c r="F187" s="1">
        <f t="shared" si="37"/>
        <v>25199</v>
      </c>
      <c r="G187" s="1">
        <f t="shared" si="30"/>
        <v>-6.0833399998955429E-2</v>
      </c>
      <c r="K187" s="1">
        <f t="shared" si="39"/>
        <v>-6.0833399998955429E-2</v>
      </c>
      <c r="O187" s="1">
        <f t="shared" ca="1" si="38"/>
        <v>-6.469365431689586E-2</v>
      </c>
      <c r="P187" s="1">
        <f t="shared" si="31"/>
        <v>-6.2690347909085176E-2</v>
      </c>
      <c r="Q187" s="185">
        <f t="shared" si="32"/>
        <v>39085.159800000001</v>
      </c>
      <c r="S187" s="1">
        <f t="shared" si="33"/>
        <v>3.4482555409352351E-6</v>
      </c>
      <c r="T187" s="1">
        <v>1</v>
      </c>
      <c r="V187" s="1">
        <f t="shared" si="34"/>
        <v>-2.3868335019990288E-2</v>
      </c>
      <c r="W187" s="1">
        <f t="shared" si="35"/>
        <v>-3.6965064978965137E-2</v>
      </c>
    </row>
    <row r="188" spans="1:23" x14ac:dyDescent="0.2">
      <c r="A188" s="23" t="s">
        <v>154</v>
      </c>
      <c r="B188" s="1" t="s">
        <v>51</v>
      </c>
      <c r="C188" s="24">
        <v>54109.459260000003</v>
      </c>
      <c r="D188" s="24" t="s">
        <v>143</v>
      </c>
      <c r="E188" s="1">
        <f t="shared" si="29"/>
        <v>25213.347047126088</v>
      </c>
      <c r="F188" s="1">
        <f t="shared" si="37"/>
        <v>25213.5</v>
      </c>
      <c r="G188" s="1">
        <f t="shared" si="30"/>
        <v>-6.117909999738913E-2</v>
      </c>
      <c r="K188" s="1">
        <f t="shared" si="39"/>
        <v>-6.117909999738913E-2</v>
      </c>
      <c r="O188" s="1">
        <f t="shared" ca="1" si="38"/>
        <v>-6.4648582116070621E-2</v>
      </c>
      <c r="P188" s="1">
        <f t="shared" si="31"/>
        <v>-6.2686549163178784E-2</v>
      </c>
      <c r="Q188" s="185">
        <f t="shared" si="32"/>
        <v>39090.959260000003</v>
      </c>
      <c r="S188" s="1">
        <f t="shared" si="33"/>
        <v>2.2724029874399231E-6</v>
      </c>
      <c r="T188" s="1">
        <v>1</v>
      </c>
      <c r="V188" s="1">
        <f t="shared" si="34"/>
        <v>-2.3865129192136847E-2</v>
      </c>
      <c r="W188" s="1">
        <f t="shared" si="35"/>
        <v>-3.7313970805252283E-2</v>
      </c>
    </row>
    <row r="189" spans="1:23" x14ac:dyDescent="0.2">
      <c r="A189" s="1" t="s">
        <v>155</v>
      </c>
      <c r="B189" s="11" t="s">
        <v>51</v>
      </c>
      <c r="C189" s="24">
        <v>54109.459300000002</v>
      </c>
      <c r="D189" s="24" t="s">
        <v>130</v>
      </c>
      <c r="E189" s="1">
        <f t="shared" si="29"/>
        <v>25213.347147129436</v>
      </c>
      <c r="F189" s="1">
        <f t="shared" si="37"/>
        <v>25213.5</v>
      </c>
      <c r="G189" s="1">
        <f t="shared" si="30"/>
        <v>-6.1139099998399615E-2</v>
      </c>
      <c r="K189" s="1">
        <f t="shared" si="39"/>
        <v>-6.1139099998399615E-2</v>
      </c>
      <c r="O189" s="1">
        <f t="shared" ca="1" si="38"/>
        <v>-6.4648582116070621E-2</v>
      </c>
      <c r="P189" s="1">
        <f t="shared" si="31"/>
        <v>-6.2686549163178784E-2</v>
      </c>
      <c r="Q189" s="185">
        <f t="shared" si="32"/>
        <v>39090.959300000002</v>
      </c>
      <c r="S189" s="1">
        <f t="shared" si="33"/>
        <v>2.394598917575747E-6</v>
      </c>
      <c r="T189" s="1">
        <v>1</v>
      </c>
      <c r="V189" s="1">
        <f t="shared" si="34"/>
        <v>-2.3865129192136847E-2</v>
      </c>
      <c r="W189" s="1">
        <f t="shared" si="35"/>
        <v>-3.7273970806262768E-2</v>
      </c>
    </row>
    <row r="190" spans="1:23" x14ac:dyDescent="0.2">
      <c r="A190" s="1" t="s">
        <v>157</v>
      </c>
      <c r="B190" s="11" t="s">
        <v>49</v>
      </c>
      <c r="C190" s="24">
        <v>54114.457000000002</v>
      </c>
      <c r="D190" s="24" t="s">
        <v>129</v>
      </c>
      <c r="E190" s="1">
        <f t="shared" si="29"/>
        <v>25225.841815700835</v>
      </c>
      <c r="F190" s="1">
        <f t="shared" si="37"/>
        <v>25226</v>
      </c>
      <c r="G190" s="1">
        <f t="shared" si="30"/>
        <v>-6.3271599996369332E-2</v>
      </c>
      <c r="I190" s="1">
        <f>G190</f>
        <v>-6.3271599996369332E-2</v>
      </c>
      <c r="O190" s="1">
        <f t="shared" ca="1" si="38"/>
        <v>-6.4609726770531631E-2</v>
      </c>
      <c r="P190" s="1">
        <f t="shared" si="31"/>
        <v>-6.2683168137823958E-2</v>
      </c>
      <c r="Q190" s="185">
        <f t="shared" si="32"/>
        <v>39095.957000000002</v>
      </c>
      <c r="S190" s="1">
        <f t="shared" si="33"/>
        <v>3.4625205215116309E-7</v>
      </c>
      <c r="T190" s="1">
        <v>0.1</v>
      </c>
      <c r="V190" s="1">
        <f t="shared" si="34"/>
        <v>-2.386227061386469E-2</v>
      </c>
      <c r="W190" s="1">
        <f t="shared" si="35"/>
        <v>-3.9409329382504646E-2</v>
      </c>
    </row>
    <row r="191" spans="1:23" x14ac:dyDescent="0.2">
      <c r="A191" s="31" t="s">
        <v>93</v>
      </c>
      <c r="B191" s="38"/>
      <c r="C191" s="31">
        <v>54114.457399999999</v>
      </c>
      <c r="D191" s="31">
        <v>1.2999999999999999E-3</v>
      </c>
      <c r="E191" s="1">
        <f t="shared" si="29"/>
        <v>25225.842815734326</v>
      </c>
      <c r="F191" s="1">
        <f t="shared" si="37"/>
        <v>25226</v>
      </c>
      <c r="G191" s="1">
        <f t="shared" si="30"/>
        <v>-6.2871599999198224E-2</v>
      </c>
      <c r="K191" s="1">
        <f t="shared" ref="K191:K236" si="40">G191</f>
        <v>-6.2871599999198224E-2</v>
      </c>
      <c r="O191" s="1">
        <f t="shared" ca="1" si="38"/>
        <v>-6.4609726770531631E-2</v>
      </c>
      <c r="P191" s="1">
        <f t="shared" si="31"/>
        <v>-6.2683168137823958E-2</v>
      </c>
      <c r="Q191" s="185">
        <f t="shared" si="32"/>
        <v>39095.957399999999</v>
      </c>
      <c r="S191" s="1">
        <f t="shared" si="33"/>
        <v>3.5506566380970739E-8</v>
      </c>
      <c r="T191" s="1">
        <v>1</v>
      </c>
      <c r="V191" s="1">
        <f t="shared" si="34"/>
        <v>-2.386227061386469E-2</v>
      </c>
      <c r="W191" s="1">
        <f t="shared" si="35"/>
        <v>-3.9009329385333538E-2</v>
      </c>
    </row>
    <row r="192" spans="1:23" x14ac:dyDescent="0.2">
      <c r="A192" s="23" t="s">
        <v>152</v>
      </c>
      <c r="B192" s="1" t="s">
        <v>49</v>
      </c>
      <c r="C192" s="24">
        <v>54116.455699999999</v>
      </c>
      <c r="D192" s="24" t="s">
        <v>143</v>
      </c>
      <c r="E192" s="1">
        <f t="shared" si="29"/>
        <v>25230.838733097557</v>
      </c>
      <c r="F192" s="1">
        <f t="shared" si="37"/>
        <v>25231</v>
      </c>
      <c r="G192" s="1">
        <f t="shared" si="30"/>
        <v>-6.4504599999054335E-2</v>
      </c>
      <c r="K192" s="1">
        <f t="shared" si="40"/>
        <v>-6.4504599999054335E-2</v>
      </c>
      <c r="O192" s="1">
        <f t="shared" ca="1" si="38"/>
        <v>-6.4594184632316032E-2</v>
      </c>
      <c r="P192" s="1">
        <f t="shared" si="31"/>
        <v>-6.2681788185338316E-2</v>
      </c>
      <c r="Q192" s="185">
        <f t="shared" si="32"/>
        <v>39097.955699999999</v>
      </c>
      <c r="S192" s="1">
        <f t="shared" si="33"/>
        <v>3.322642908222682E-6</v>
      </c>
      <c r="T192" s="1">
        <v>1</v>
      </c>
      <c r="V192" s="1">
        <f t="shared" si="34"/>
        <v>-2.3861102572649541E-2</v>
      </c>
      <c r="W192" s="1">
        <f t="shared" si="35"/>
        <v>-4.0643497426404794E-2</v>
      </c>
    </row>
    <row r="193" spans="1:23" x14ac:dyDescent="0.2">
      <c r="A193" s="37" t="s">
        <v>94</v>
      </c>
      <c r="B193" s="38" t="s">
        <v>49</v>
      </c>
      <c r="C193" s="37">
        <v>54117.257100000003</v>
      </c>
      <c r="D193" s="37">
        <v>5.0000000000000001E-4</v>
      </c>
      <c r="E193" s="1">
        <f t="shared" si="29"/>
        <v>25232.842300217068</v>
      </c>
      <c r="F193" s="1">
        <f t="shared" si="37"/>
        <v>25233</v>
      </c>
      <c r="G193" s="1">
        <f t="shared" si="30"/>
        <v>-6.3077799997699913E-2</v>
      </c>
      <c r="K193" s="1">
        <f t="shared" si="40"/>
        <v>-6.3077799997699913E-2</v>
      </c>
      <c r="O193" s="1">
        <f t="shared" ref="O193:O224" ca="1" si="41">+C$11+C$12*F193</f>
        <v>-6.4587967777029784E-2</v>
      </c>
      <c r="P193" s="1">
        <f t="shared" si="31"/>
        <v>-6.2681231797818038E-2</v>
      </c>
      <c r="Q193" s="185">
        <f t="shared" si="32"/>
        <v>39098.757100000003</v>
      </c>
      <c r="S193" s="1">
        <f t="shared" si="33"/>
        <v>1.5726633715755065E-7</v>
      </c>
      <c r="T193" s="1">
        <v>1</v>
      </c>
      <c r="V193" s="1">
        <f t="shared" si="34"/>
        <v>-2.3860631418827452E-2</v>
      </c>
      <c r="W193" s="1">
        <f t="shared" si="35"/>
        <v>-3.9217168578872461E-2</v>
      </c>
    </row>
    <row r="194" spans="1:23" x14ac:dyDescent="0.2">
      <c r="A194" s="23" t="s">
        <v>152</v>
      </c>
      <c r="B194" s="1" t="s">
        <v>49</v>
      </c>
      <c r="C194" s="24">
        <v>54128.459000000003</v>
      </c>
      <c r="D194" s="24" t="s">
        <v>143</v>
      </c>
      <c r="E194" s="1">
        <f t="shared" si="29"/>
        <v>25260.847988407619</v>
      </c>
      <c r="F194" s="1">
        <f t="shared" si="37"/>
        <v>25261</v>
      </c>
      <c r="G194" s="1">
        <f t="shared" si="30"/>
        <v>-6.0802599997259676E-2</v>
      </c>
      <c r="K194" s="1">
        <f t="shared" si="40"/>
        <v>-6.0802599997259676E-2</v>
      </c>
      <c r="O194" s="1">
        <f t="shared" ca="1" si="41"/>
        <v>-6.4500931803022438E-2</v>
      </c>
      <c r="P194" s="1">
        <f t="shared" si="31"/>
        <v>-6.2673178008557096E-2</v>
      </c>
      <c r="Q194" s="185">
        <f t="shared" si="32"/>
        <v>39109.959000000003</v>
      </c>
      <c r="S194" s="1">
        <f t="shared" si="33"/>
        <v>3.4990620963494073E-6</v>
      </c>
      <c r="T194" s="1">
        <v>1</v>
      </c>
      <c r="V194" s="1">
        <f t="shared" si="34"/>
        <v>-2.3853799052740536E-2</v>
      </c>
      <c r="W194" s="1">
        <f t="shared" si="35"/>
        <v>-3.694880094451914E-2</v>
      </c>
    </row>
    <row r="195" spans="1:23" x14ac:dyDescent="0.2">
      <c r="A195" s="23" t="s">
        <v>152</v>
      </c>
      <c r="B195" s="1" t="s">
        <v>51</v>
      </c>
      <c r="C195" s="24">
        <v>54135.46</v>
      </c>
      <c r="D195" s="24" t="s">
        <v>143</v>
      </c>
      <c r="E195" s="1">
        <f t="shared" si="29"/>
        <v>25278.351074761005</v>
      </c>
      <c r="F195" s="1">
        <f t="shared" si="37"/>
        <v>25278.5</v>
      </c>
      <c r="G195" s="1">
        <f t="shared" si="30"/>
        <v>-5.9568099997704849E-2</v>
      </c>
      <c r="K195" s="1">
        <f t="shared" si="40"/>
        <v>-5.9568099997704849E-2</v>
      </c>
      <c r="O195" s="1">
        <f t="shared" ca="1" si="41"/>
        <v>-6.4446534319267834E-2</v>
      </c>
      <c r="P195" s="1">
        <f t="shared" si="31"/>
        <v>-6.26678938318318E-2</v>
      </c>
      <c r="Q195" s="185">
        <f t="shared" si="32"/>
        <v>39116.959999999999</v>
      </c>
      <c r="S195" s="1">
        <f t="shared" si="33"/>
        <v>9.6087218140914674E-6</v>
      </c>
      <c r="T195" s="1">
        <v>1</v>
      </c>
      <c r="V195" s="1">
        <f t="shared" si="34"/>
        <v>-2.3849304950679665E-2</v>
      </c>
      <c r="W195" s="1">
        <f t="shared" si="35"/>
        <v>-3.5718795047025187E-2</v>
      </c>
    </row>
    <row r="196" spans="1:23" x14ac:dyDescent="0.2">
      <c r="A196" s="23" t="s">
        <v>156</v>
      </c>
      <c r="B196" s="1" t="s">
        <v>49</v>
      </c>
      <c r="C196" s="24">
        <v>54165.657099999997</v>
      </c>
      <c r="D196" s="24" t="s">
        <v>143</v>
      </c>
      <c r="E196" s="1">
        <f t="shared" si="29"/>
        <v>25353.846353852849</v>
      </c>
      <c r="F196" s="1">
        <f t="shared" si="37"/>
        <v>25354</v>
      </c>
      <c r="G196" s="1">
        <f t="shared" si="30"/>
        <v>-6.1456399998860434E-2</v>
      </c>
      <c r="K196" s="1">
        <f t="shared" si="40"/>
        <v>-6.1456399998860434E-2</v>
      </c>
      <c r="O196" s="1">
        <f t="shared" ca="1" si="41"/>
        <v>-6.421184803221229E-2</v>
      </c>
      <c r="P196" s="1">
        <f t="shared" si="31"/>
        <v>-6.2642887786140647E-2</v>
      </c>
      <c r="Q196" s="185">
        <f t="shared" si="32"/>
        <v>39147.157099999997</v>
      </c>
      <c r="S196" s="1">
        <f t="shared" si="33"/>
        <v>1.4077532693650965E-6</v>
      </c>
      <c r="T196" s="1">
        <v>1</v>
      </c>
      <c r="V196" s="1">
        <f t="shared" si="34"/>
        <v>-2.3827942828363119E-2</v>
      </c>
      <c r="W196" s="1">
        <f t="shared" si="35"/>
        <v>-3.7628457170497315E-2</v>
      </c>
    </row>
    <row r="197" spans="1:23" x14ac:dyDescent="0.2">
      <c r="A197" s="23" t="s">
        <v>156</v>
      </c>
      <c r="B197" s="1" t="s">
        <v>49</v>
      </c>
      <c r="C197" s="24">
        <v>54175.657399999996</v>
      </c>
      <c r="D197" s="24" t="s">
        <v>143</v>
      </c>
      <c r="E197" s="1">
        <f t="shared" si="29"/>
        <v>25378.847941406031</v>
      </c>
      <c r="F197" s="1">
        <f t="shared" si="37"/>
        <v>25379</v>
      </c>
      <c r="G197" s="1">
        <f t="shared" si="30"/>
        <v>-6.0821400002168957E-2</v>
      </c>
      <c r="K197" s="1">
        <f t="shared" si="40"/>
        <v>-6.0821400002168957E-2</v>
      </c>
      <c r="O197" s="1">
        <f t="shared" ca="1" si="41"/>
        <v>-6.4134137341134295E-2</v>
      </c>
      <c r="P197" s="1">
        <f t="shared" si="31"/>
        <v>-6.2633817667951924E-2</v>
      </c>
      <c r="Q197" s="185">
        <f t="shared" si="32"/>
        <v>39157.157399999996</v>
      </c>
      <c r="S197" s="1">
        <f t="shared" si="33"/>
        <v>3.284857795242179E-6</v>
      </c>
      <c r="T197" s="1">
        <v>1</v>
      </c>
      <c r="V197" s="1">
        <f t="shared" si="34"/>
        <v>-2.382016351016469E-2</v>
      </c>
      <c r="W197" s="1">
        <f t="shared" si="35"/>
        <v>-3.7001236492004264E-2</v>
      </c>
    </row>
    <row r="198" spans="1:23" x14ac:dyDescent="0.2">
      <c r="A198" s="23" t="s">
        <v>156</v>
      </c>
      <c r="B198" s="1" t="s">
        <v>49</v>
      </c>
      <c r="C198" s="24">
        <v>54177.656600000002</v>
      </c>
      <c r="D198" s="24" t="s">
        <v>143</v>
      </c>
      <c r="E198" s="1">
        <f t="shared" si="29"/>
        <v>25383.846108844653</v>
      </c>
      <c r="F198" s="1">
        <f t="shared" si="37"/>
        <v>25384</v>
      </c>
      <c r="G198" s="1">
        <f t="shared" si="30"/>
        <v>-6.155439999565715E-2</v>
      </c>
      <c r="K198" s="1">
        <f t="shared" si="40"/>
        <v>-6.155439999565715E-2</v>
      </c>
      <c r="O198" s="1">
        <f t="shared" ca="1" si="41"/>
        <v>-6.4118595202918696E-2</v>
      </c>
      <c r="P198" s="1">
        <f t="shared" si="31"/>
        <v>-6.2631956500620797E-2</v>
      </c>
      <c r="Q198" s="185">
        <f t="shared" si="32"/>
        <v>39159.156600000002</v>
      </c>
      <c r="S198" s="1">
        <f t="shared" si="33"/>
        <v>1.1611280213894716E-6</v>
      </c>
      <c r="T198" s="1">
        <v>1</v>
      </c>
      <c r="V198" s="1">
        <f t="shared" si="34"/>
        <v>-2.3818565529867219E-2</v>
      </c>
      <c r="W198" s="1">
        <f t="shared" si="35"/>
        <v>-3.773583446578993E-2</v>
      </c>
    </row>
    <row r="199" spans="1:23" x14ac:dyDescent="0.2">
      <c r="A199" s="23" t="s">
        <v>156</v>
      </c>
      <c r="B199" s="1" t="s">
        <v>49</v>
      </c>
      <c r="C199" s="24">
        <v>54179.656799999997</v>
      </c>
      <c r="D199" s="24" t="s">
        <v>143</v>
      </c>
      <c r="E199" s="1">
        <f t="shared" si="29"/>
        <v>25388.846776367001</v>
      </c>
      <c r="F199" s="1">
        <f t="shared" si="37"/>
        <v>25389</v>
      </c>
      <c r="G199" s="1">
        <f t="shared" si="30"/>
        <v>-6.1287399999855552E-2</v>
      </c>
      <c r="K199" s="1">
        <f t="shared" si="40"/>
        <v>-6.1287399999855552E-2</v>
      </c>
      <c r="O199" s="1">
        <f t="shared" ca="1" si="41"/>
        <v>-6.4103053064703097E-2</v>
      </c>
      <c r="P199" s="1">
        <f t="shared" si="31"/>
        <v>-6.2630079620903251E-2</v>
      </c>
      <c r="Q199" s="185">
        <f t="shared" si="32"/>
        <v>39161.156799999997</v>
      </c>
      <c r="S199" s="1">
        <f t="shared" si="33"/>
        <v>1.802788564776792E-6</v>
      </c>
      <c r="T199" s="1">
        <v>1</v>
      </c>
      <c r="V199" s="1">
        <f t="shared" si="34"/>
        <v>-2.3816953512861859E-2</v>
      </c>
      <c r="W199" s="1">
        <f t="shared" si="35"/>
        <v>-3.7470446486993693E-2</v>
      </c>
    </row>
    <row r="200" spans="1:23" x14ac:dyDescent="0.2">
      <c r="A200" s="42" t="s">
        <v>95</v>
      </c>
      <c r="B200" s="43" t="s">
        <v>49</v>
      </c>
      <c r="C200" s="44">
        <v>54495.646800000002</v>
      </c>
      <c r="D200" s="44">
        <v>2.0000000000000001E-4</v>
      </c>
      <c r="E200" s="1">
        <f t="shared" si="29"/>
        <v>26178.848241416097</v>
      </c>
      <c r="F200" s="1">
        <f t="shared" si="37"/>
        <v>26179</v>
      </c>
      <c r="G200" s="1">
        <f t="shared" si="30"/>
        <v>-6.0701399997924455E-2</v>
      </c>
      <c r="K200" s="1">
        <f t="shared" si="40"/>
        <v>-6.0701399997924455E-2</v>
      </c>
      <c r="O200" s="1">
        <f t="shared" ca="1" si="41"/>
        <v>-6.1647395226638452E-2</v>
      </c>
      <c r="P200" s="1">
        <f t="shared" si="31"/>
        <v>-6.2137022685342158E-2</v>
      </c>
      <c r="Q200" s="185">
        <f t="shared" si="32"/>
        <v>39477.146800000002</v>
      </c>
      <c r="S200" s="1">
        <f t="shared" si="33"/>
        <v>2.0610125006284297E-6</v>
      </c>
      <c r="T200" s="1">
        <v>1</v>
      </c>
      <c r="V200" s="1">
        <f t="shared" si="34"/>
        <v>-2.3386793083903314E-2</v>
      </c>
      <c r="W200" s="1">
        <f t="shared" si="35"/>
        <v>-3.7314606914021137E-2</v>
      </c>
    </row>
    <row r="201" spans="1:23" x14ac:dyDescent="0.2">
      <c r="A201" s="23" t="s">
        <v>158</v>
      </c>
      <c r="B201" s="1" t="s">
        <v>51</v>
      </c>
      <c r="C201" s="24">
        <v>54503.046900000001</v>
      </c>
      <c r="D201" s="24" t="s">
        <v>143</v>
      </c>
      <c r="E201" s="1">
        <f t="shared" si="29"/>
        <v>26197.349111195232</v>
      </c>
      <c r="F201" s="1">
        <f t="shared" si="37"/>
        <v>26197.5</v>
      </c>
      <c r="G201" s="1">
        <f t="shared" si="30"/>
        <v>-6.0353499997290783E-2</v>
      </c>
      <c r="K201" s="1">
        <f t="shared" si="40"/>
        <v>-6.0353499997290783E-2</v>
      </c>
      <c r="O201" s="1">
        <f t="shared" ca="1" si="41"/>
        <v>-6.1589889315240731E-2</v>
      </c>
      <c r="P201" s="1">
        <f t="shared" si="31"/>
        <v>-6.2120822582049144E-2</v>
      </c>
      <c r="Q201" s="185">
        <f t="shared" si="32"/>
        <v>39484.546900000001</v>
      </c>
      <c r="S201" s="1">
        <f t="shared" si="33"/>
        <v>3.1234291185969761E-6</v>
      </c>
      <c r="T201" s="1">
        <v>1</v>
      </c>
      <c r="V201" s="1">
        <f t="shared" si="34"/>
        <v>-2.337256714434173E-2</v>
      </c>
      <c r="W201" s="1">
        <f t="shared" si="35"/>
        <v>-3.6980932852949053E-2</v>
      </c>
    </row>
    <row r="202" spans="1:23" x14ac:dyDescent="0.2">
      <c r="A202" s="37" t="s">
        <v>96</v>
      </c>
      <c r="B202" s="38" t="s">
        <v>51</v>
      </c>
      <c r="C202" s="37">
        <v>54506.246599999999</v>
      </c>
      <c r="D202" s="37">
        <v>1E-4</v>
      </c>
      <c r="E202" s="1">
        <f t="shared" si="29"/>
        <v>26205.348629179076</v>
      </c>
      <c r="F202" s="1">
        <f t="shared" si="37"/>
        <v>26205.5</v>
      </c>
      <c r="G202" s="1">
        <f t="shared" si="30"/>
        <v>-6.0546300002897624E-2</v>
      </c>
      <c r="K202" s="1">
        <f t="shared" si="40"/>
        <v>-6.0546300002897624E-2</v>
      </c>
      <c r="O202" s="1">
        <f t="shared" ca="1" si="41"/>
        <v>-6.1565021894095781E-2</v>
      </c>
      <c r="P202" s="1">
        <f t="shared" si="31"/>
        <v>-6.2113751619134988E-2</v>
      </c>
      <c r="Q202" s="185">
        <f t="shared" si="32"/>
        <v>39487.746599999999</v>
      </c>
      <c r="S202" s="1">
        <f t="shared" si="33"/>
        <v>2.4569045692451251E-6</v>
      </c>
      <c r="T202" s="1">
        <v>1</v>
      </c>
      <c r="V202" s="1">
        <f t="shared" si="34"/>
        <v>-2.336635697872896E-2</v>
      </c>
      <c r="W202" s="1">
        <f t="shared" si="35"/>
        <v>-3.717994302416866E-2</v>
      </c>
    </row>
    <row r="203" spans="1:23" x14ac:dyDescent="0.2">
      <c r="A203" s="37" t="s">
        <v>96</v>
      </c>
      <c r="B203" s="38" t="s">
        <v>49</v>
      </c>
      <c r="C203" s="37">
        <v>54507.246200000001</v>
      </c>
      <c r="D203" s="37">
        <v>1E-4</v>
      </c>
      <c r="E203" s="1">
        <f t="shared" si="29"/>
        <v>26207.847712898387</v>
      </c>
      <c r="F203" s="1">
        <f t="shared" si="37"/>
        <v>26208</v>
      </c>
      <c r="G203" s="1">
        <f t="shared" si="30"/>
        <v>-6.091279999964172E-2</v>
      </c>
      <c r="K203" s="1">
        <f t="shared" si="40"/>
        <v>-6.091279999964172E-2</v>
      </c>
      <c r="O203" s="1">
        <f t="shared" ca="1" si="41"/>
        <v>-6.1557250824987975E-2</v>
      </c>
      <c r="P203" s="1">
        <f t="shared" si="31"/>
        <v>-6.2111533833689898E-2</v>
      </c>
      <c r="Q203" s="185">
        <f t="shared" si="32"/>
        <v>39488.746200000001</v>
      </c>
      <c r="S203" s="1">
        <f t="shared" si="33"/>
        <v>1.4369628048918452E-6</v>
      </c>
      <c r="T203" s="1">
        <v>1</v>
      </c>
      <c r="V203" s="1">
        <f t="shared" si="34"/>
        <v>-2.3364409072171792E-2</v>
      </c>
      <c r="W203" s="1">
        <f t="shared" si="35"/>
        <v>-3.7548390927469928E-2</v>
      </c>
    </row>
    <row r="204" spans="1:23" x14ac:dyDescent="0.2">
      <c r="A204" s="23" t="s">
        <v>152</v>
      </c>
      <c r="B204" s="1" t="s">
        <v>51</v>
      </c>
      <c r="C204" s="24">
        <v>54527.444199999998</v>
      </c>
      <c r="D204" s="24" t="s">
        <v>143</v>
      </c>
      <c r="E204" s="1">
        <f t="shared" si="29"/>
        <v>26258.344404537551</v>
      </c>
      <c r="F204" s="1">
        <f t="shared" si="37"/>
        <v>26258.5</v>
      </c>
      <c r="G204" s="1">
        <f t="shared" si="30"/>
        <v>-6.2236099998699501E-2</v>
      </c>
      <c r="K204" s="1">
        <f t="shared" si="40"/>
        <v>-6.2236099998699501E-2</v>
      </c>
      <c r="O204" s="1">
        <f t="shared" ca="1" si="41"/>
        <v>-6.1400275229010426E-2</v>
      </c>
      <c r="P204" s="1">
        <f t="shared" si="31"/>
        <v>-6.2065908207662099E-2</v>
      </c>
      <c r="Q204" s="185">
        <f t="shared" si="32"/>
        <v>39508.944199999998</v>
      </c>
      <c r="S204" s="1">
        <f t="shared" si="33"/>
        <v>2.8965245736518825E-8</v>
      </c>
      <c r="T204" s="1">
        <v>1</v>
      </c>
      <c r="V204" s="1">
        <f t="shared" si="34"/>
        <v>-2.3324324698751831E-2</v>
      </c>
      <c r="W204" s="1">
        <f t="shared" si="35"/>
        <v>-3.8911775299947673E-2</v>
      </c>
    </row>
    <row r="205" spans="1:23" x14ac:dyDescent="0.2">
      <c r="A205" s="42" t="s">
        <v>97</v>
      </c>
      <c r="B205" s="43" t="s">
        <v>49</v>
      </c>
      <c r="C205" s="44">
        <v>54531.646000000001</v>
      </c>
      <c r="D205" s="44">
        <v>2.9999999999999997E-4</v>
      </c>
      <c r="E205" s="1">
        <f t="shared" si="29"/>
        <v>26268.849256450096</v>
      </c>
      <c r="F205" s="1">
        <f t="shared" si="37"/>
        <v>26269</v>
      </c>
      <c r="G205" s="1">
        <f t="shared" si="30"/>
        <v>-6.0295399998722132E-2</v>
      </c>
      <c r="K205" s="1">
        <f t="shared" si="40"/>
        <v>-6.0295399998722132E-2</v>
      </c>
      <c r="O205" s="1">
        <f t="shared" ca="1" si="41"/>
        <v>-6.1367636738757669E-2</v>
      </c>
      <c r="P205" s="1">
        <f t="shared" si="31"/>
        <v>-6.2056224066228606E-2</v>
      </c>
      <c r="Q205" s="185">
        <f t="shared" si="32"/>
        <v>39513.146000000001</v>
      </c>
      <c r="S205" s="1">
        <f t="shared" si="33"/>
        <v>3.1005013967100429E-6</v>
      </c>
      <c r="T205" s="1">
        <v>1</v>
      </c>
      <c r="V205" s="1">
        <f t="shared" si="34"/>
        <v>-2.3315814164391706E-2</v>
      </c>
      <c r="W205" s="1">
        <f t="shared" si="35"/>
        <v>-3.6979585834330427E-2</v>
      </c>
    </row>
    <row r="206" spans="1:23" x14ac:dyDescent="0.2">
      <c r="A206" s="1" t="s">
        <v>155</v>
      </c>
      <c r="B206" s="11" t="s">
        <v>49</v>
      </c>
      <c r="C206" s="24">
        <v>54535.245600000002</v>
      </c>
      <c r="D206" s="24" t="s">
        <v>130</v>
      </c>
      <c r="E206" s="1">
        <f t="shared" si="29"/>
        <v>26277.848557926696</v>
      </c>
      <c r="F206" s="1">
        <f t="shared" si="37"/>
        <v>26278</v>
      </c>
      <c r="G206" s="1">
        <f t="shared" si="30"/>
        <v>-6.0574799994355999E-2</v>
      </c>
      <c r="K206" s="1">
        <f t="shared" si="40"/>
        <v>-6.0574799994355999E-2</v>
      </c>
      <c r="O206" s="1">
        <f t="shared" ca="1" si="41"/>
        <v>-6.1339660889969588E-2</v>
      </c>
      <c r="P206" s="1">
        <f t="shared" si="31"/>
        <v>-6.2047869262204708E-2</v>
      </c>
      <c r="Q206" s="185">
        <f t="shared" si="32"/>
        <v>39516.745600000002</v>
      </c>
      <c r="S206" s="1">
        <f t="shared" si="33"/>
        <v>2.1699330678803315E-6</v>
      </c>
      <c r="T206" s="1">
        <v>1</v>
      </c>
      <c r="V206" s="1">
        <f t="shared" si="34"/>
        <v>-2.3308471190919493E-2</v>
      </c>
      <c r="W206" s="1">
        <f t="shared" si="35"/>
        <v>-3.7266328803436506E-2</v>
      </c>
    </row>
    <row r="207" spans="1:23" x14ac:dyDescent="0.2">
      <c r="A207" s="23" t="s">
        <v>154</v>
      </c>
      <c r="B207" s="1" t="s">
        <v>49</v>
      </c>
      <c r="C207" s="24">
        <v>54535.245620000002</v>
      </c>
      <c r="D207" s="24" t="s">
        <v>143</v>
      </c>
      <c r="E207" s="1">
        <f t="shared" si="29"/>
        <v>26277.848607928372</v>
      </c>
      <c r="F207" s="1">
        <f t="shared" si="37"/>
        <v>26278</v>
      </c>
      <c r="G207" s="1">
        <f t="shared" si="30"/>
        <v>-6.0554799994861241E-2</v>
      </c>
      <c r="K207" s="1">
        <f t="shared" si="40"/>
        <v>-6.0554799994861241E-2</v>
      </c>
      <c r="O207" s="1">
        <f t="shared" ca="1" si="41"/>
        <v>-6.1339660889969588E-2</v>
      </c>
      <c r="P207" s="1">
        <f t="shared" si="31"/>
        <v>-6.2047869262204708E-2</v>
      </c>
      <c r="Q207" s="185">
        <f t="shared" si="32"/>
        <v>39516.745620000002</v>
      </c>
      <c r="S207" s="1">
        <f t="shared" si="33"/>
        <v>2.2292558370855556E-6</v>
      </c>
      <c r="T207" s="1">
        <v>1</v>
      </c>
      <c r="V207" s="1">
        <f t="shared" si="34"/>
        <v>-2.3308471190919493E-2</v>
      </c>
      <c r="W207" s="1">
        <f t="shared" si="35"/>
        <v>-3.7246328803941749E-2</v>
      </c>
    </row>
    <row r="208" spans="1:23" x14ac:dyDescent="0.2">
      <c r="A208" s="31" t="s">
        <v>98</v>
      </c>
      <c r="B208" s="30" t="s">
        <v>49</v>
      </c>
      <c r="C208" s="31">
        <v>54794.838400000001</v>
      </c>
      <c r="D208" s="31">
        <v>1E-3</v>
      </c>
      <c r="E208" s="1">
        <f t="shared" si="29"/>
        <v>26926.85229955204</v>
      </c>
      <c r="F208" s="1">
        <f t="shared" si="37"/>
        <v>26927</v>
      </c>
      <c r="G208" s="1">
        <f t="shared" si="30"/>
        <v>-5.9078199999930803E-2</v>
      </c>
      <c r="K208" s="1">
        <f t="shared" si="40"/>
        <v>-5.9078199999930803E-2</v>
      </c>
      <c r="O208" s="1">
        <f t="shared" ca="1" si="41"/>
        <v>-5.9322291349584833E-2</v>
      </c>
      <c r="P208" s="1">
        <f t="shared" si="31"/>
        <v>-6.1314739517704289E-2</v>
      </c>
      <c r="Q208" s="185">
        <f t="shared" si="32"/>
        <v>39776.338400000001</v>
      </c>
      <c r="S208" s="1">
        <f t="shared" si="33"/>
        <v>5.0021090145624593E-6</v>
      </c>
      <c r="T208" s="1">
        <v>1</v>
      </c>
      <c r="V208" s="1">
        <f t="shared" si="34"/>
        <v>-2.2662617374014257E-2</v>
      </c>
      <c r="W208" s="1">
        <f t="shared" si="35"/>
        <v>-3.6415582625916543E-2</v>
      </c>
    </row>
    <row r="209" spans="1:23" x14ac:dyDescent="0.2">
      <c r="A209" s="23" t="s">
        <v>158</v>
      </c>
      <c r="B209" s="1" t="s">
        <v>51</v>
      </c>
      <c r="C209" s="24">
        <v>54815.031900000002</v>
      </c>
      <c r="D209" s="24" t="s">
        <v>143</v>
      </c>
      <c r="E209" s="1">
        <f t="shared" si="29"/>
        <v>26977.337740814324</v>
      </c>
      <c r="F209" s="1">
        <f t="shared" si="37"/>
        <v>26977.5</v>
      </c>
      <c r="G209" s="1">
        <f t="shared" si="30"/>
        <v>-6.4901499994448386E-2</v>
      </c>
      <c r="K209" s="1">
        <f t="shared" si="40"/>
        <v>-6.4901499994448386E-2</v>
      </c>
      <c r="O209" s="1">
        <f t="shared" ca="1" si="41"/>
        <v>-5.9165315753607284E-2</v>
      </c>
      <c r="P209" s="1">
        <f t="shared" si="31"/>
        <v>-6.1246983854554585E-2</v>
      </c>
      <c r="Q209" s="185">
        <f t="shared" si="32"/>
        <v>39796.531900000002</v>
      </c>
      <c r="S209" s="1">
        <f t="shared" si="33"/>
        <v>1.3355488216744291E-5</v>
      </c>
      <c r="T209" s="1">
        <v>1</v>
      </c>
      <c r="V209" s="1">
        <f t="shared" si="34"/>
        <v>-2.2602836685462761E-2</v>
      </c>
      <c r="W209" s="1">
        <f t="shared" si="35"/>
        <v>-4.2298663308985629E-2</v>
      </c>
    </row>
    <row r="210" spans="1:23" x14ac:dyDescent="0.2">
      <c r="A210" s="23" t="s">
        <v>158</v>
      </c>
      <c r="B210" s="1" t="s">
        <v>49</v>
      </c>
      <c r="C210" s="24">
        <v>54816.044800000003</v>
      </c>
      <c r="D210" s="24" t="s">
        <v>143</v>
      </c>
      <c r="E210" s="1">
        <f t="shared" si="29"/>
        <v>26979.870075647545</v>
      </c>
      <c r="F210" s="1">
        <f t="shared" si="37"/>
        <v>26980</v>
      </c>
      <c r="G210" s="1">
        <f t="shared" si="30"/>
        <v>-5.196799999976065E-2</v>
      </c>
      <c r="K210" s="1">
        <f t="shared" si="40"/>
        <v>-5.196799999976065E-2</v>
      </c>
      <c r="O210" s="1">
        <f t="shared" ca="1" si="41"/>
        <v>-5.9157544684499491E-2</v>
      </c>
      <c r="P210" s="1">
        <f t="shared" si="31"/>
        <v>-6.1243589844826529E-2</v>
      </c>
      <c r="Q210" s="185">
        <f t="shared" si="32"/>
        <v>39797.544800000003</v>
      </c>
      <c r="S210" s="1">
        <f t="shared" si="33"/>
        <v>8.6036566973889266E-5</v>
      </c>
      <c r="T210" s="1">
        <v>1</v>
      </c>
      <c r="V210" s="1">
        <f t="shared" si="34"/>
        <v>-2.2599841917005512E-2</v>
      </c>
      <c r="W210" s="1">
        <f t="shared" si="35"/>
        <v>-2.9368158082755138E-2</v>
      </c>
    </row>
    <row r="211" spans="1:23" x14ac:dyDescent="0.2">
      <c r="A211" s="23" t="s">
        <v>158</v>
      </c>
      <c r="B211" s="1" t="s">
        <v>49</v>
      </c>
      <c r="C211" s="24">
        <v>54826.039900000003</v>
      </c>
      <c r="D211" s="24" t="s">
        <v>143</v>
      </c>
      <c r="E211" s="1">
        <f t="shared" si="29"/>
        <v>27004.858662765215</v>
      </c>
      <c r="F211" s="1">
        <f t="shared" si="37"/>
        <v>27005</v>
      </c>
      <c r="G211" s="1">
        <f t="shared" si="30"/>
        <v>-5.6532999995397404E-2</v>
      </c>
      <c r="K211" s="1">
        <f t="shared" si="40"/>
        <v>-5.6532999995397404E-2</v>
      </c>
      <c r="O211" s="1">
        <f t="shared" ca="1" si="41"/>
        <v>-5.9079833993421496E-2</v>
      </c>
      <c r="P211" s="1">
        <f t="shared" si="31"/>
        <v>-6.1209443650735343E-2</v>
      </c>
      <c r="Q211" s="185">
        <f t="shared" si="32"/>
        <v>39807.539900000003</v>
      </c>
      <c r="S211" s="1">
        <f t="shared" si="33"/>
        <v>2.1869125261550464E-5</v>
      </c>
      <c r="T211" s="1">
        <v>1</v>
      </c>
      <c r="V211" s="1">
        <f t="shared" si="34"/>
        <v>-2.2569711176202167E-2</v>
      </c>
      <c r="W211" s="1">
        <f t="shared" si="35"/>
        <v>-3.3963288819195234E-2</v>
      </c>
    </row>
    <row r="212" spans="1:23" x14ac:dyDescent="0.2">
      <c r="A212" s="35" t="s">
        <v>99</v>
      </c>
      <c r="B212" s="41" t="s">
        <v>49</v>
      </c>
      <c r="C212" s="35">
        <v>54842.4372</v>
      </c>
      <c r="D212" s="35" t="s">
        <v>100</v>
      </c>
      <c r="E212" s="1">
        <f t="shared" si="29"/>
        <v>27045.853286085086</v>
      </c>
      <c r="F212" s="1">
        <f t="shared" si="37"/>
        <v>27046</v>
      </c>
      <c r="G212" s="1">
        <f t="shared" si="30"/>
        <v>-5.8683600000222214E-2</v>
      </c>
      <c r="K212" s="1">
        <f t="shared" si="40"/>
        <v>-5.8683600000222214E-2</v>
      </c>
      <c r="O212" s="1">
        <f t="shared" ca="1" si="41"/>
        <v>-5.8952388460053573E-2</v>
      </c>
      <c r="P212" s="1">
        <f t="shared" si="31"/>
        <v>-6.1152633576809473E-2</v>
      </c>
      <c r="Q212" s="185">
        <f t="shared" si="32"/>
        <v>39823.9372</v>
      </c>
      <c r="S212" s="1">
        <f t="shared" si="33"/>
        <v>6.0961268023152745E-6</v>
      </c>
      <c r="T212" s="1">
        <v>1</v>
      </c>
      <c r="V212" s="1">
        <f t="shared" si="34"/>
        <v>-2.2519577133390704E-2</v>
      </c>
      <c r="W212" s="1">
        <f t="shared" si="35"/>
        <v>-3.6164022866831513E-2</v>
      </c>
    </row>
    <row r="213" spans="1:23" x14ac:dyDescent="0.2">
      <c r="A213" s="31" t="s">
        <v>101</v>
      </c>
      <c r="B213" s="30" t="s">
        <v>49</v>
      </c>
      <c r="C213" s="31">
        <v>54865.632799999999</v>
      </c>
      <c r="D213" s="31">
        <v>8.9999999999999998E-4</v>
      </c>
      <c r="E213" s="1">
        <f t="shared" ref="E213:E276" si="42">+(C213-C$7)/C$8</f>
        <v>27103.844228781665</v>
      </c>
      <c r="F213" s="1">
        <f t="shared" si="37"/>
        <v>27104</v>
      </c>
      <c r="G213" s="1">
        <f t="shared" ref="G213:G276" si="43">+C213-(C$7+F213*C$8)</f>
        <v>-6.2306400002853479E-2</v>
      </c>
      <c r="K213" s="1">
        <f t="shared" si="40"/>
        <v>-6.2306400002853479E-2</v>
      </c>
      <c r="O213" s="1">
        <f t="shared" ca="1" si="41"/>
        <v>-5.8772099656752633E-2</v>
      </c>
      <c r="P213" s="1">
        <f t="shared" ref="P213:P276" si="44">+I$2+I$3*F213+I$4*F213^2+I$5*SIN(RADIANS(I$6*F213+I$7))</f>
        <v>-6.1070552088937483E-2</v>
      </c>
      <c r="Q213" s="185">
        <f t="shared" ref="Q213:Q276" si="45">+C213-15018.5</f>
        <v>39847.132799999999</v>
      </c>
      <c r="S213" s="1">
        <f t="shared" ref="S213:S276" si="46">+(P213-G213)^2</f>
        <v>1.5273200663305209E-6</v>
      </c>
      <c r="T213" s="1">
        <v>1</v>
      </c>
      <c r="V213" s="1">
        <f t="shared" ref="V213:V276" si="47">+I$5*SIN(RADIANS(I$6*F213+I$7))</f>
        <v>-2.2447132222018107E-2</v>
      </c>
      <c r="W213" s="1">
        <f t="shared" ref="W213:W276" si="48">G213-V213</f>
        <v>-3.9859267780835372E-2</v>
      </c>
    </row>
    <row r="214" spans="1:23" x14ac:dyDescent="0.2">
      <c r="A214" s="29" t="s">
        <v>102</v>
      </c>
      <c r="B214" s="30" t="s">
        <v>49</v>
      </c>
      <c r="C214" s="31">
        <v>54877.633300000001</v>
      </c>
      <c r="D214" s="31">
        <v>6.9999999999999999E-4</v>
      </c>
      <c r="E214" s="1">
        <f t="shared" si="42"/>
        <v>27133.846483857214</v>
      </c>
      <c r="F214" s="1">
        <f t="shared" si="37"/>
        <v>27134</v>
      </c>
      <c r="G214" s="1">
        <f t="shared" si="43"/>
        <v>-6.140439999580849E-2</v>
      </c>
      <c r="K214" s="1">
        <f t="shared" si="40"/>
        <v>-6.140439999580849E-2</v>
      </c>
      <c r="O214" s="1">
        <f t="shared" ca="1" si="41"/>
        <v>-5.8678846827459039E-2</v>
      </c>
      <c r="P214" s="1">
        <f t="shared" si="44"/>
        <v>-6.1027308842657918E-2</v>
      </c>
      <c r="Q214" s="185">
        <f t="shared" si="45"/>
        <v>39859.133300000001</v>
      </c>
      <c r="S214" s="1">
        <f t="shared" si="46"/>
        <v>1.4219773778442785E-7</v>
      </c>
      <c r="T214" s="1">
        <v>1</v>
      </c>
      <c r="V214" s="1">
        <f t="shared" si="47"/>
        <v>-2.2408961887685559E-2</v>
      </c>
      <c r="W214" s="1">
        <f t="shared" si="48"/>
        <v>-3.8995438108122935E-2</v>
      </c>
    </row>
    <row r="215" spans="1:23" x14ac:dyDescent="0.2">
      <c r="A215" s="29" t="s">
        <v>103</v>
      </c>
      <c r="B215" s="30" t="s">
        <v>49</v>
      </c>
      <c r="C215" s="31">
        <v>54891.636400000003</v>
      </c>
      <c r="D215" s="31">
        <v>2.9999999999999997E-4</v>
      </c>
      <c r="E215" s="1">
        <f t="shared" si="42"/>
        <v>27168.855406656134</v>
      </c>
      <c r="F215" s="1">
        <f t="shared" si="37"/>
        <v>27169</v>
      </c>
      <c r="G215" s="1">
        <f t="shared" si="43"/>
        <v>-5.7835399995383341E-2</v>
      </c>
      <c r="K215" s="1">
        <f t="shared" si="40"/>
        <v>-5.7835399995383341E-2</v>
      </c>
      <c r="O215" s="1">
        <f t="shared" ca="1" si="41"/>
        <v>-5.8570051859949845E-2</v>
      </c>
      <c r="P215" s="1">
        <f t="shared" si="44"/>
        <v>-6.0976181330601648E-2</v>
      </c>
      <c r="Q215" s="185">
        <f t="shared" si="45"/>
        <v>39873.136400000003</v>
      </c>
      <c r="S215" s="1">
        <f t="shared" si="46"/>
        <v>9.864507395655689E-6</v>
      </c>
      <c r="T215" s="1">
        <v>1</v>
      </c>
      <c r="V215" s="1">
        <f t="shared" si="47"/>
        <v>-2.236382901627414E-2</v>
      </c>
      <c r="W215" s="1">
        <f t="shared" si="48"/>
        <v>-3.5471570979109204E-2</v>
      </c>
    </row>
    <row r="216" spans="1:23" x14ac:dyDescent="0.2">
      <c r="A216" s="29" t="s">
        <v>103</v>
      </c>
      <c r="B216" s="30" t="s">
        <v>51</v>
      </c>
      <c r="C216" s="31">
        <v>54912.6342</v>
      </c>
      <c r="D216" s="31">
        <v>2.9999999999999997E-4</v>
      </c>
      <c r="E216" s="1">
        <f t="shared" si="42"/>
        <v>27221.351665280788</v>
      </c>
      <c r="F216" s="1">
        <f t="shared" si="37"/>
        <v>27221.5</v>
      </c>
      <c r="G216" s="1">
        <f t="shared" si="43"/>
        <v>-5.9331899996323045E-2</v>
      </c>
      <c r="K216" s="1">
        <f t="shared" si="40"/>
        <v>-5.9331899996323045E-2</v>
      </c>
      <c r="O216" s="1">
        <f t="shared" ca="1" si="41"/>
        <v>-5.8406859408686049E-2</v>
      </c>
      <c r="P216" s="1">
        <f t="shared" si="44"/>
        <v>-6.089812566689469E-2</v>
      </c>
      <c r="Q216" s="185">
        <f t="shared" si="45"/>
        <v>39894.1342</v>
      </c>
      <c r="S216" s="1">
        <f t="shared" si="46"/>
        <v>2.4530628511575967E-6</v>
      </c>
      <c r="T216" s="1">
        <v>1</v>
      </c>
      <c r="V216" s="1">
        <f t="shared" si="47"/>
        <v>-2.2294919266499826E-2</v>
      </c>
      <c r="W216" s="1">
        <f t="shared" si="48"/>
        <v>-3.703698072982322E-2</v>
      </c>
    </row>
    <row r="217" spans="1:23" x14ac:dyDescent="0.2">
      <c r="A217" s="29" t="s">
        <v>104</v>
      </c>
      <c r="B217" s="30" t="s">
        <v>49</v>
      </c>
      <c r="C217" s="31">
        <v>55136.827299999997</v>
      </c>
      <c r="D217" s="31">
        <v>1E-3</v>
      </c>
      <c r="E217" s="1">
        <f t="shared" si="42"/>
        <v>27781.85319208193</v>
      </c>
      <c r="F217" s="1">
        <f t="shared" si="37"/>
        <v>27782</v>
      </c>
      <c r="G217" s="1">
        <f t="shared" si="43"/>
        <v>-5.8721200002764817E-2</v>
      </c>
      <c r="K217" s="1">
        <f t="shared" si="40"/>
        <v>-5.8721200002764817E-2</v>
      </c>
      <c r="O217" s="1">
        <f t="shared" ca="1" si="41"/>
        <v>-5.66645857147174E-2</v>
      </c>
      <c r="P217" s="1">
        <f t="shared" si="44"/>
        <v>-5.9963947644416524E-2</v>
      </c>
      <c r="Q217" s="185">
        <f t="shared" si="45"/>
        <v>40118.327299999997</v>
      </c>
      <c r="S217" s="1">
        <f t="shared" si="46"/>
        <v>1.5444217008308781E-6</v>
      </c>
      <c r="T217" s="1">
        <v>1</v>
      </c>
      <c r="V217" s="1">
        <f t="shared" si="47"/>
        <v>-2.1469899573703478E-2</v>
      </c>
      <c r="W217" s="1">
        <f t="shared" si="48"/>
        <v>-3.7251300429061343E-2</v>
      </c>
    </row>
    <row r="218" spans="1:23" x14ac:dyDescent="0.2">
      <c r="A218" s="29" t="s">
        <v>104</v>
      </c>
      <c r="B218" s="30" t="s">
        <v>49</v>
      </c>
      <c r="C218" s="31">
        <v>55147.831599999998</v>
      </c>
      <c r="D218" s="31">
        <v>4.0000000000000002E-4</v>
      </c>
      <c r="E218" s="1">
        <f t="shared" si="42"/>
        <v>27809.364863722931</v>
      </c>
      <c r="F218" s="1">
        <f t="shared" si="37"/>
        <v>27809.5</v>
      </c>
      <c r="G218" s="1">
        <f t="shared" si="43"/>
        <v>-5.4052700004831422E-2</v>
      </c>
      <c r="K218" s="1">
        <f t="shared" si="40"/>
        <v>-5.4052700004831422E-2</v>
      </c>
      <c r="O218" s="1">
        <f t="shared" ca="1" si="41"/>
        <v>-5.6579103954531612E-2</v>
      </c>
      <c r="P218" s="1">
        <f t="shared" si="44"/>
        <v>-5.9913427708649228E-2</v>
      </c>
      <c r="Q218" s="185">
        <f t="shared" si="45"/>
        <v>40129.331599999998</v>
      </c>
      <c r="S218" s="1">
        <f t="shared" si="46"/>
        <v>3.4348129218297531E-5</v>
      </c>
      <c r="T218" s="1">
        <v>1</v>
      </c>
      <c r="V218" s="1">
        <f t="shared" si="47"/>
        <v>-2.1425277224214199E-2</v>
      </c>
      <c r="W218" s="1">
        <f t="shared" si="48"/>
        <v>-3.2627422780617227E-2</v>
      </c>
    </row>
    <row r="219" spans="1:23" x14ac:dyDescent="0.2">
      <c r="A219" s="29" t="s">
        <v>104</v>
      </c>
      <c r="B219" s="30" t="s">
        <v>49</v>
      </c>
      <c r="C219" s="31">
        <v>55154.827799999999</v>
      </c>
      <c r="D219" s="31">
        <v>1E-4</v>
      </c>
      <c r="E219" s="1">
        <f t="shared" si="42"/>
        <v>27826.855949674315</v>
      </c>
      <c r="F219" s="1">
        <f t="shared" si="37"/>
        <v>27827</v>
      </c>
      <c r="G219" s="1">
        <f t="shared" si="43"/>
        <v>-5.7618200000433717E-2</v>
      </c>
      <c r="K219" s="1">
        <f t="shared" si="40"/>
        <v>-5.7618200000433717E-2</v>
      </c>
      <c r="O219" s="1">
        <f t="shared" ca="1" si="41"/>
        <v>-5.6524706470777009E-2</v>
      </c>
      <c r="P219" s="1">
        <f t="shared" si="44"/>
        <v>-5.9881053352250482E-2</v>
      </c>
      <c r="Q219" s="185">
        <f t="shared" si="45"/>
        <v>40136.327799999999</v>
      </c>
      <c r="S219" s="1">
        <f t="shared" si="46"/>
        <v>5.1205052918283696E-6</v>
      </c>
      <c r="T219" s="1">
        <v>1</v>
      </c>
      <c r="V219" s="1">
        <f t="shared" si="47"/>
        <v>-2.1396682269202025E-2</v>
      </c>
      <c r="W219" s="1">
        <f t="shared" si="48"/>
        <v>-3.6221517731231695E-2</v>
      </c>
    </row>
    <row r="220" spans="1:23" x14ac:dyDescent="0.2">
      <c r="A220" s="23" t="s">
        <v>159</v>
      </c>
      <c r="B220" s="23" t="s">
        <v>49</v>
      </c>
      <c r="C220" s="31">
        <v>55200.425600000002</v>
      </c>
      <c r="D220" s="31" t="s">
        <v>143</v>
      </c>
      <c r="E220" s="1">
        <f t="shared" si="42"/>
        <v>27940.854268618008</v>
      </c>
      <c r="F220" s="1">
        <f t="shared" si="37"/>
        <v>27941</v>
      </c>
      <c r="G220" s="1">
        <f t="shared" si="43"/>
        <v>-5.8290599998144899E-2</v>
      </c>
      <c r="K220" s="1">
        <f t="shared" si="40"/>
        <v>-5.8290599998144899E-2</v>
      </c>
      <c r="O220" s="1">
        <f t="shared" ca="1" si="41"/>
        <v>-5.6170345719461348E-2</v>
      </c>
      <c r="P220" s="1">
        <f t="shared" si="44"/>
        <v>-5.966588397359214E-2</v>
      </c>
      <c r="Q220" s="185">
        <f t="shared" si="45"/>
        <v>40181.925600000002</v>
      </c>
      <c r="S220" s="1">
        <f t="shared" si="46"/>
        <v>1.8914060131219695E-6</v>
      </c>
      <c r="T220" s="1">
        <v>1</v>
      </c>
      <c r="V220" s="1">
        <f t="shared" si="47"/>
        <v>-2.1206635392943114E-2</v>
      </c>
      <c r="W220" s="1">
        <f t="shared" si="48"/>
        <v>-3.7083964605201789E-2</v>
      </c>
    </row>
    <row r="221" spans="1:23" x14ac:dyDescent="0.2">
      <c r="A221" s="29" t="s">
        <v>105</v>
      </c>
      <c r="B221" s="30" t="s">
        <v>49</v>
      </c>
      <c r="C221" s="31">
        <v>55200.425660000001</v>
      </c>
      <c r="D221" s="31">
        <v>4.0000000000000002E-4</v>
      </c>
      <c r="E221" s="1">
        <f t="shared" si="42"/>
        <v>27940.854418623028</v>
      </c>
      <c r="F221" s="1">
        <f t="shared" si="37"/>
        <v>27941</v>
      </c>
      <c r="G221" s="1">
        <f t="shared" si="43"/>
        <v>-5.8230599999660626E-2</v>
      </c>
      <c r="K221" s="1">
        <f t="shared" si="40"/>
        <v>-5.8230599999660626E-2</v>
      </c>
      <c r="O221" s="1">
        <f t="shared" ca="1" si="41"/>
        <v>-5.6170345719461348E-2</v>
      </c>
      <c r="P221" s="1">
        <f t="shared" si="44"/>
        <v>-5.966588397359214E-2</v>
      </c>
      <c r="Q221" s="185">
        <f t="shared" si="45"/>
        <v>40181.925660000001</v>
      </c>
      <c r="S221" s="1">
        <f t="shared" si="46"/>
        <v>2.0600400858246397E-6</v>
      </c>
      <c r="T221" s="1">
        <v>1</v>
      </c>
      <c r="V221" s="1">
        <f t="shared" si="47"/>
        <v>-2.1206635392943114E-2</v>
      </c>
      <c r="W221" s="1">
        <f t="shared" si="48"/>
        <v>-3.7023964606717516E-2</v>
      </c>
    </row>
    <row r="222" spans="1:23" x14ac:dyDescent="0.2">
      <c r="A222" s="23" t="s">
        <v>159</v>
      </c>
      <c r="B222" s="23" t="s">
        <v>49</v>
      </c>
      <c r="C222" s="31">
        <v>55200.4257</v>
      </c>
      <c r="D222" s="31" t="s">
        <v>143</v>
      </c>
      <c r="E222" s="1">
        <f t="shared" si="42"/>
        <v>27940.854518626376</v>
      </c>
      <c r="F222" s="1">
        <f t="shared" si="37"/>
        <v>27941</v>
      </c>
      <c r="G222" s="1">
        <f t="shared" si="43"/>
        <v>-5.8190600000671111E-2</v>
      </c>
      <c r="K222" s="1">
        <f t="shared" si="40"/>
        <v>-5.8190600000671111E-2</v>
      </c>
      <c r="O222" s="1">
        <f t="shared" ca="1" si="41"/>
        <v>-5.6170345719461348E-2</v>
      </c>
      <c r="P222" s="1">
        <f t="shared" si="44"/>
        <v>-5.966588397359214E-2</v>
      </c>
      <c r="Q222" s="185">
        <f t="shared" si="45"/>
        <v>40181.9257</v>
      </c>
      <c r="S222" s="1">
        <f t="shared" si="46"/>
        <v>2.1764628007576561E-6</v>
      </c>
      <c r="T222" s="1">
        <v>1</v>
      </c>
      <c r="V222" s="1">
        <f t="shared" si="47"/>
        <v>-2.1206635392943114E-2</v>
      </c>
      <c r="W222" s="1">
        <f t="shared" si="48"/>
        <v>-3.6983964607728001E-2</v>
      </c>
    </row>
    <row r="223" spans="1:23" x14ac:dyDescent="0.2">
      <c r="A223" s="29" t="s">
        <v>105</v>
      </c>
      <c r="B223" s="30" t="s">
        <v>49</v>
      </c>
      <c r="C223" s="31">
        <v>55200.425759999998</v>
      </c>
      <c r="D223" s="31">
        <v>4.0000000000000002E-4</v>
      </c>
      <c r="E223" s="1">
        <f t="shared" si="42"/>
        <v>27940.854668631397</v>
      </c>
      <c r="F223" s="1">
        <f t="shared" ref="F223:F286" si="49">ROUND(2*E223,0)/2</f>
        <v>27941</v>
      </c>
      <c r="G223" s="1">
        <f t="shared" si="43"/>
        <v>-5.8130600002186839E-2</v>
      </c>
      <c r="K223" s="1">
        <f t="shared" si="40"/>
        <v>-5.8130600002186839E-2</v>
      </c>
      <c r="O223" s="1">
        <f t="shared" ca="1" si="41"/>
        <v>-5.6170345719461348E-2</v>
      </c>
      <c r="P223" s="1">
        <f t="shared" si="44"/>
        <v>-5.966588397359214E-2</v>
      </c>
      <c r="Q223" s="185">
        <f t="shared" si="45"/>
        <v>40181.925759999998</v>
      </c>
      <c r="S223" s="1">
        <f t="shared" si="46"/>
        <v>2.3570968728540357E-6</v>
      </c>
      <c r="T223" s="1">
        <v>1</v>
      </c>
      <c r="V223" s="1">
        <f t="shared" si="47"/>
        <v>-2.1206635392943114E-2</v>
      </c>
      <c r="W223" s="1">
        <f t="shared" si="48"/>
        <v>-3.6923964609243728E-2</v>
      </c>
    </row>
    <row r="224" spans="1:23" x14ac:dyDescent="0.2">
      <c r="A224" s="23" t="s">
        <v>160</v>
      </c>
      <c r="B224" s="30" t="s">
        <v>49</v>
      </c>
      <c r="C224" s="31">
        <v>55200.425799999997</v>
      </c>
      <c r="D224" s="31" t="s">
        <v>130</v>
      </c>
      <c r="E224" s="1">
        <f t="shared" si="42"/>
        <v>27940.854768634745</v>
      </c>
      <c r="F224" s="1">
        <f t="shared" si="49"/>
        <v>27941</v>
      </c>
      <c r="G224" s="1">
        <f t="shared" si="43"/>
        <v>-5.8090600003197324E-2</v>
      </c>
      <c r="K224" s="1">
        <f t="shared" si="40"/>
        <v>-5.8090600003197324E-2</v>
      </c>
      <c r="O224" s="1">
        <f t="shared" ca="1" si="41"/>
        <v>-5.6170345719461348E-2</v>
      </c>
      <c r="P224" s="1">
        <f t="shared" si="44"/>
        <v>-5.966588397359214E-2</v>
      </c>
      <c r="Q224" s="185">
        <f t="shared" si="45"/>
        <v>40181.925799999997</v>
      </c>
      <c r="S224" s="1">
        <f t="shared" si="46"/>
        <v>2.4815195873828579E-6</v>
      </c>
      <c r="T224" s="1">
        <v>1</v>
      </c>
      <c r="V224" s="1">
        <f t="shared" si="47"/>
        <v>-2.1206635392943114E-2</v>
      </c>
      <c r="W224" s="1">
        <f t="shared" si="48"/>
        <v>-3.6883964610254213E-2</v>
      </c>
    </row>
    <row r="225" spans="1:23" x14ac:dyDescent="0.2">
      <c r="A225" s="23" t="s">
        <v>159</v>
      </c>
      <c r="B225" s="23" t="s">
        <v>49</v>
      </c>
      <c r="C225" s="31">
        <v>55200.426099999997</v>
      </c>
      <c r="D225" s="31" t="s">
        <v>143</v>
      </c>
      <c r="E225" s="1">
        <f t="shared" si="42"/>
        <v>27940.855518659871</v>
      </c>
      <c r="F225" s="1">
        <f t="shared" si="49"/>
        <v>27941</v>
      </c>
      <c r="G225" s="1">
        <f t="shared" si="43"/>
        <v>-5.7790600003500003E-2</v>
      </c>
      <c r="K225" s="1">
        <f t="shared" si="40"/>
        <v>-5.7790600003500003E-2</v>
      </c>
      <c r="O225" s="1">
        <f t="shared" ref="O225:O256" ca="1" si="50">+C$11+C$12*F225</f>
        <v>-5.6170345719461348E-2</v>
      </c>
      <c r="P225" s="1">
        <f t="shared" si="44"/>
        <v>-5.966588397359214E-2</v>
      </c>
      <c r="Q225" s="185">
        <f t="shared" si="45"/>
        <v>40181.926099999997</v>
      </c>
      <c r="S225" s="1">
        <f t="shared" si="46"/>
        <v>3.5166899684845267E-6</v>
      </c>
      <c r="T225" s="1">
        <v>1</v>
      </c>
      <c r="V225" s="1">
        <f t="shared" si="47"/>
        <v>-2.1206635392943114E-2</v>
      </c>
      <c r="W225" s="1">
        <f t="shared" si="48"/>
        <v>-3.6583964610556893E-2</v>
      </c>
    </row>
    <row r="226" spans="1:23" x14ac:dyDescent="0.2">
      <c r="A226" s="29" t="s">
        <v>105</v>
      </c>
      <c r="B226" s="30" t="s">
        <v>49</v>
      </c>
      <c r="C226" s="31">
        <v>55200.426160000003</v>
      </c>
      <c r="D226" s="31">
        <v>4.0000000000000002E-4</v>
      </c>
      <c r="E226" s="1">
        <f t="shared" si="42"/>
        <v>27940.85566866491</v>
      </c>
      <c r="F226" s="1">
        <f t="shared" si="49"/>
        <v>27941</v>
      </c>
      <c r="G226" s="1">
        <f t="shared" si="43"/>
        <v>-5.7730599997739773E-2</v>
      </c>
      <c r="K226" s="1">
        <f t="shared" si="40"/>
        <v>-5.7730599997739773E-2</v>
      </c>
      <c r="O226" s="1">
        <f t="shared" ca="1" si="50"/>
        <v>-5.6170345719461348E-2</v>
      </c>
      <c r="P226" s="1">
        <f t="shared" si="44"/>
        <v>-5.966588397359214E-2</v>
      </c>
      <c r="Q226" s="185">
        <f t="shared" si="45"/>
        <v>40181.926160000003</v>
      </c>
      <c r="S226" s="1">
        <f t="shared" si="46"/>
        <v>3.7453240671909455E-6</v>
      </c>
      <c r="T226" s="1">
        <v>1</v>
      </c>
      <c r="V226" s="1">
        <f t="shared" si="47"/>
        <v>-2.1206635392943114E-2</v>
      </c>
      <c r="W226" s="1">
        <f t="shared" si="48"/>
        <v>-3.6523964604796663E-2</v>
      </c>
    </row>
    <row r="227" spans="1:23" x14ac:dyDescent="0.2">
      <c r="A227" s="23" t="s">
        <v>160</v>
      </c>
      <c r="B227" s="30" t="s">
        <v>49</v>
      </c>
      <c r="C227" s="31">
        <v>55200.426200000002</v>
      </c>
      <c r="D227" s="31" t="s">
        <v>130</v>
      </c>
      <c r="E227" s="1">
        <f t="shared" si="42"/>
        <v>27940.855768668258</v>
      </c>
      <c r="F227" s="1">
        <f t="shared" si="49"/>
        <v>27941</v>
      </c>
      <c r="G227" s="1">
        <f t="shared" si="43"/>
        <v>-5.7690599998750258E-2</v>
      </c>
      <c r="K227" s="1">
        <f t="shared" si="40"/>
        <v>-5.7690599998750258E-2</v>
      </c>
      <c r="O227" s="1">
        <f t="shared" ca="1" si="50"/>
        <v>-5.6170345719461348E-2</v>
      </c>
      <c r="P227" s="1">
        <f t="shared" si="44"/>
        <v>-5.966588397359214E-2</v>
      </c>
      <c r="Q227" s="185">
        <f t="shared" si="45"/>
        <v>40181.926200000002</v>
      </c>
      <c r="S227" s="1">
        <f t="shared" si="46"/>
        <v>3.9017467812671453E-6</v>
      </c>
      <c r="T227" s="1">
        <v>1</v>
      </c>
      <c r="V227" s="1">
        <f t="shared" si="47"/>
        <v>-2.1206635392943114E-2</v>
      </c>
      <c r="W227" s="1">
        <f t="shared" si="48"/>
        <v>-3.6483964605807148E-2</v>
      </c>
    </row>
    <row r="228" spans="1:23" x14ac:dyDescent="0.2">
      <c r="A228" s="29" t="s">
        <v>104</v>
      </c>
      <c r="B228" s="30" t="s">
        <v>49</v>
      </c>
      <c r="C228" s="31">
        <v>55210.626499999998</v>
      </c>
      <c r="D228" s="31">
        <v>2.0000000000000001E-4</v>
      </c>
      <c r="E228" s="1">
        <f t="shared" si="42"/>
        <v>27966.357372971994</v>
      </c>
      <c r="F228" s="1">
        <f t="shared" si="49"/>
        <v>27966.5</v>
      </c>
      <c r="G228" s="1">
        <f t="shared" si="43"/>
        <v>-5.7048900001973379E-2</v>
      </c>
      <c r="K228" s="1">
        <f t="shared" si="40"/>
        <v>-5.7048900001973379E-2</v>
      </c>
      <c r="O228" s="1">
        <f t="shared" ca="1" si="50"/>
        <v>-5.6091080814561795E-2</v>
      </c>
      <c r="P228" s="1">
        <f t="shared" si="44"/>
        <v>-5.9616743555201704E-2</v>
      </c>
      <c r="Q228" s="185">
        <f t="shared" si="45"/>
        <v>40192.126499999998</v>
      </c>
      <c r="S228" s="1">
        <f t="shared" si="46"/>
        <v>6.5938205138562669E-6</v>
      </c>
      <c r="T228" s="1">
        <v>1</v>
      </c>
      <c r="V228" s="1">
        <f t="shared" si="47"/>
        <v>-2.11632336978177E-2</v>
      </c>
      <c r="W228" s="1">
        <f t="shared" si="48"/>
        <v>-3.5885666304155683E-2</v>
      </c>
    </row>
    <row r="229" spans="1:23" x14ac:dyDescent="0.2">
      <c r="A229" s="23" t="s">
        <v>161</v>
      </c>
      <c r="B229" s="23" t="s">
        <v>51</v>
      </c>
      <c r="C229" s="31">
        <v>55221.029000000002</v>
      </c>
      <c r="D229" s="31" t="s">
        <v>143</v>
      </c>
      <c r="E229" s="1">
        <f t="shared" si="42"/>
        <v>27992.364494210564</v>
      </c>
      <c r="F229" s="1">
        <f t="shared" si="49"/>
        <v>27992.5</v>
      </c>
      <c r="G229" s="1">
        <f t="shared" si="43"/>
        <v>-5.4200499995204154E-2</v>
      </c>
      <c r="K229" s="1">
        <f t="shared" si="40"/>
        <v>-5.4200499995204154E-2</v>
      </c>
      <c r="O229" s="1">
        <f t="shared" ca="1" si="50"/>
        <v>-5.6010261695840682E-2</v>
      </c>
      <c r="P229" s="1">
        <f t="shared" si="44"/>
        <v>-5.9566260732672349E-2</v>
      </c>
      <c r="Q229" s="185">
        <f t="shared" si="45"/>
        <v>40202.529000000002</v>
      </c>
      <c r="S229" s="1">
        <f t="shared" si="46"/>
        <v>2.8791388291755227E-5</v>
      </c>
      <c r="T229" s="1">
        <v>1</v>
      </c>
      <c r="V229" s="1">
        <f t="shared" si="47"/>
        <v>-2.1118646997210118E-2</v>
      </c>
      <c r="W229" s="1">
        <f t="shared" si="48"/>
        <v>-3.3081852997994037E-2</v>
      </c>
    </row>
    <row r="230" spans="1:23" x14ac:dyDescent="0.2">
      <c r="A230" s="23" t="s">
        <v>161</v>
      </c>
      <c r="B230" s="23" t="s">
        <v>51</v>
      </c>
      <c r="C230" s="31">
        <v>55223.025999999998</v>
      </c>
      <c r="D230" s="31" t="s">
        <v>143</v>
      </c>
      <c r="E230" s="1">
        <f t="shared" si="42"/>
        <v>27997.357161464904</v>
      </c>
      <c r="F230" s="1">
        <f t="shared" si="49"/>
        <v>27997.5</v>
      </c>
      <c r="G230" s="1">
        <f t="shared" si="43"/>
        <v>-5.7133499998599291E-2</v>
      </c>
      <c r="K230" s="1">
        <f t="shared" si="40"/>
        <v>-5.7133499998599291E-2</v>
      </c>
      <c r="O230" s="1">
        <f t="shared" ca="1" si="50"/>
        <v>-5.5994719557625083E-2</v>
      </c>
      <c r="P230" s="1">
        <f t="shared" si="44"/>
        <v>-5.9556508699643365E-2</v>
      </c>
      <c r="Q230" s="185">
        <f t="shared" si="45"/>
        <v>40204.525999999998</v>
      </c>
      <c r="S230" s="1">
        <f t="shared" si="46"/>
        <v>5.8709711653352917E-6</v>
      </c>
      <c r="T230" s="1">
        <v>1</v>
      </c>
      <c r="V230" s="1">
        <f t="shared" si="47"/>
        <v>-2.111003402838493E-2</v>
      </c>
      <c r="W230" s="1">
        <f t="shared" si="48"/>
        <v>-3.6023465970214358E-2</v>
      </c>
    </row>
    <row r="231" spans="1:23" x14ac:dyDescent="0.2">
      <c r="A231" s="29" t="s">
        <v>106</v>
      </c>
      <c r="B231" s="30" t="s">
        <v>49</v>
      </c>
      <c r="C231" s="31">
        <v>55257.625</v>
      </c>
      <c r="D231" s="31">
        <v>2.9999999999999997E-4</v>
      </c>
      <c r="E231" s="1">
        <f t="shared" si="42"/>
        <v>28083.857559228236</v>
      </c>
      <c r="F231" s="1">
        <f t="shared" si="49"/>
        <v>28084</v>
      </c>
      <c r="G231" s="1">
        <f t="shared" si="43"/>
        <v>-5.697439999494236E-2</v>
      </c>
      <c r="K231" s="1">
        <f t="shared" si="40"/>
        <v>-5.697439999494236E-2</v>
      </c>
      <c r="O231" s="1">
        <f t="shared" ca="1" si="50"/>
        <v>-5.5725840566495224E-2</v>
      </c>
      <c r="P231" s="1">
        <f t="shared" si="44"/>
        <v>-5.9385568400233971E-2</v>
      </c>
      <c r="Q231" s="185">
        <f t="shared" si="45"/>
        <v>40239.125</v>
      </c>
      <c r="S231" s="1">
        <f t="shared" si="46"/>
        <v>5.8137330786764903E-6</v>
      </c>
      <c r="T231" s="1">
        <v>1</v>
      </c>
      <c r="V231" s="1">
        <f t="shared" si="47"/>
        <v>-2.0959064791234914E-2</v>
      </c>
      <c r="W231" s="1">
        <f t="shared" si="48"/>
        <v>-3.6015335203707449E-2</v>
      </c>
    </row>
    <row r="232" spans="1:23" x14ac:dyDescent="0.2">
      <c r="A232" s="29" t="s">
        <v>106</v>
      </c>
      <c r="B232" s="30" t="s">
        <v>49</v>
      </c>
      <c r="C232" s="31">
        <v>55261.625099999997</v>
      </c>
      <c r="D232" s="31">
        <v>4.0000000000000002E-4</v>
      </c>
      <c r="E232" s="1">
        <f t="shared" si="42"/>
        <v>28093.858144247828</v>
      </c>
      <c r="F232" s="1">
        <f t="shared" si="49"/>
        <v>28094</v>
      </c>
      <c r="G232" s="1">
        <f t="shared" si="43"/>
        <v>-5.6740400003036484E-2</v>
      </c>
      <c r="K232" s="1">
        <f t="shared" si="40"/>
        <v>-5.6740400003036484E-2</v>
      </c>
      <c r="O232" s="1">
        <f t="shared" ca="1" si="50"/>
        <v>-5.5694756290064026E-2</v>
      </c>
      <c r="P232" s="1">
        <f t="shared" si="44"/>
        <v>-5.936553528107319E-2</v>
      </c>
      <c r="Q232" s="185">
        <f t="shared" si="45"/>
        <v>40243.125099999997</v>
      </c>
      <c r="S232" s="1">
        <f t="shared" si="46"/>
        <v>6.8913352279928509E-6</v>
      </c>
      <c r="T232" s="1">
        <v>1</v>
      </c>
      <c r="V232" s="1">
        <f t="shared" si="47"/>
        <v>-2.0941372805994632E-2</v>
      </c>
      <c r="W232" s="1">
        <f t="shared" si="48"/>
        <v>-3.5799027197041852E-2</v>
      </c>
    </row>
    <row r="233" spans="1:23" x14ac:dyDescent="0.2">
      <c r="A233" s="35" t="s">
        <v>107</v>
      </c>
      <c r="B233" s="41" t="s">
        <v>49</v>
      </c>
      <c r="C233" s="35">
        <v>55481.618499999997</v>
      </c>
      <c r="D233" s="35">
        <v>2.0000000000000001E-4</v>
      </c>
      <c r="E233" s="1">
        <f t="shared" si="42"/>
        <v>28643.860069312315</v>
      </c>
      <c r="F233" s="1">
        <f t="shared" si="49"/>
        <v>28644</v>
      </c>
      <c r="G233" s="1">
        <f t="shared" si="43"/>
        <v>-5.5970400004298426E-2</v>
      </c>
      <c r="K233" s="1">
        <f t="shared" si="40"/>
        <v>-5.5970400004298426E-2</v>
      </c>
      <c r="O233" s="1">
        <f t="shared" ca="1" si="50"/>
        <v>-5.398512108634812E-2</v>
      </c>
      <c r="P233" s="1">
        <f t="shared" si="44"/>
        <v>-5.8178571818974886E-2</v>
      </c>
      <c r="Q233" s="185">
        <f t="shared" si="45"/>
        <v>40463.118499999997</v>
      </c>
      <c r="S233" s="1">
        <f t="shared" si="46"/>
        <v>4.8760227631315307E-6</v>
      </c>
      <c r="T233" s="1">
        <v>1</v>
      </c>
      <c r="V233" s="1">
        <f t="shared" si="47"/>
        <v>-1.9893493889298435E-2</v>
      </c>
      <c r="W233" s="1">
        <f t="shared" si="48"/>
        <v>-3.6076906114999988E-2</v>
      </c>
    </row>
    <row r="234" spans="1:23" x14ac:dyDescent="0.2">
      <c r="A234" s="23" t="s">
        <v>161</v>
      </c>
      <c r="B234" s="23" t="s">
        <v>51</v>
      </c>
      <c r="C234" s="31">
        <v>55551.016900000002</v>
      </c>
      <c r="D234" s="31" t="s">
        <v>143</v>
      </c>
      <c r="E234" s="1">
        <f t="shared" si="42"/>
        <v>28817.361881623041</v>
      </c>
      <c r="F234" s="1">
        <f t="shared" si="49"/>
        <v>28817.5</v>
      </c>
      <c r="G234" s="1">
        <f t="shared" si="43"/>
        <v>-5.5245499999728054E-2</v>
      </c>
      <c r="K234" s="1">
        <f t="shared" si="40"/>
        <v>-5.5245499999728054E-2</v>
      </c>
      <c r="O234" s="1">
        <f t="shared" ca="1" si="50"/>
        <v>-5.3445808890266844E-2</v>
      </c>
      <c r="P234" s="1">
        <f t="shared" si="44"/>
        <v>-5.7770135041598933E-2</v>
      </c>
      <c r="Q234" s="185">
        <f t="shared" si="45"/>
        <v>40532.516900000002</v>
      </c>
      <c r="S234" s="1">
        <f t="shared" si="46"/>
        <v>6.3737820946423749E-6</v>
      </c>
      <c r="T234" s="1">
        <v>1</v>
      </c>
      <c r="V234" s="1">
        <f t="shared" si="47"/>
        <v>-1.9533138830339174E-2</v>
      </c>
      <c r="W234" s="1">
        <f t="shared" si="48"/>
        <v>-3.5712361169388876E-2</v>
      </c>
    </row>
    <row r="235" spans="1:23" x14ac:dyDescent="0.2">
      <c r="A235" s="35" t="s">
        <v>109</v>
      </c>
      <c r="B235" s="41" t="s">
        <v>51</v>
      </c>
      <c r="C235" s="35">
        <v>55582.618399999999</v>
      </c>
      <c r="D235" s="35">
        <v>1E-3</v>
      </c>
      <c r="E235" s="1">
        <f t="shared" si="42"/>
        <v>28896.368278337326</v>
      </c>
      <c r="F235" s="1">
        <f t="shared" si="49"/>
        <v>28896.5</v>
      </c>
      <c r="G235" s="1">
        <f t="shared" si="43"/>
        <v>-5.2686900002299808E-2</v>
      </c>
      <c r="K235" s="1">
        <f t="shared" si="40"/>
        <v>-5.2686900002299808E-2</v>
      </c>
      <c r="O235" s="1">
        <f t="shared" ca="1" si="50"/>
        <v>-5.3200243106460376E-2</v>
      </c>
      <c r="P235" s="1">
        <f t="shared" si="44"/>
        <v>-5.7578884555313278E-2</v>
      </c>
      <c r="Q235" s="185">
        <f t="shared" si="45"/>
        <v>40564.118399999999</v>
      </c>
      <c r="S235" s="1">
        <f t="shared" si="46"/>
        <v>2.3931512866922405E-5</v>
      </c>
      <c r="T235" s="1">
        <v>1</v>
      </c>
      <c r="V235" s="1">
        <f t="shared" si="47"/>
        <v>-1.9364449972748041E-2</v>
      </c>
      <c r="W235" s="1">
        <f t="shared" si="48"/>
        <v>-3.3322450029551767E-2</v>
      </c>
    </row>
    <row r="236" spans="1:23" x14ac:dyDescent="0.2">
      <c r="A236" s="31" t="s">
        <v>110</v>
      </c>
      <c r="B236" s="30" t="s">
        <v>51</v>
      </c>
      <c r="C236" s="31">
        <v>55602.616000000002</v>
      </c>
      <c r="D236" s="31">
        <v>1E-4</v>
      </c>
      <c r="E236" s="1">
        <f t="shared" si="42"/>
        <v>28946.363953192438</v>
      </c>
      <c r="F236" s="1">
        <f t="shared" si="49"/>
        <v>28946.5</v>
      </c>
      <c r="G236" s="1">
        <f t="shared" si="43"/>
        <v>-5.4416899998614099E-2</v>
      </c>
      <c r="K236" s="1">
        <f t="shared" si="40"/>
        <v>-5.4416899998614099E-2</v>
      </c>
      <c r="O236" s="1">
        <f t="shared" ca="1" si="50"/>
        <v>-5.3044821724304386E-2</v>
      </c>
      <c r="P236" s="1">
        <f t="shared" si="44"/>
        <v>-5.7456150088045888E-2</v>
      </c>
      <c r="Q236" s="185">
        <f t="shared" si="45"/>
        <v>40584.116000000002</v>
      </c>
      <c r="S236" s="1">
        <f t="shared" si="46"/>
        <v>9.2370411061111346E-6</v>
      </c>
      <c r="T236" s="1">
        <v>1</v>
      </c>
      <c r="V236" s="1">
        <f t="shared" si="47"/>
        <v>-1.9256211179843597E-2</v>
      </c>
      <c r="W236" s="1">
        <f t="shared" si="48"/>
        <v>-3.5160688818770505E-2</v>
      </c>
    </row>
    <row r="237" spans="1:23" x14ac:dyDescent="0.2">
      <c r="A237" s="23" t="s">
        <v>162</v>
      </c>
      <c r="B237" s="23" t="s">
        <v>51</v>
      </c>
      <c r="C237" s="31">
        <v>55618.608</v>
      </c>
      <c r="D237" s="31" t="s">
        <v>163</v>
      </c>
      <c r="E237" s="1">
        <f t="shared" si="42"/>
        <v>28986.345292567305</v>
      </c>
      <c r="F237" s="1">
        <f t="shared" si="49"/>
        <v>28986.5</v>
      </c>
      <c r="G237" s="1">
        <f t="shared" si="43"/>
        <v>-6.1880900000687689E-2</v>
      </c>
      <c r="I237" s="1">
        <f>G237</f>
        <v>-6.1880900000687689E-2</v>
      </c>
      <c r="O237" s="1">
        <f t="shared" ca="1" si="50"/>
        <v>-5.2920484618579594E-2</v>
      </c>
      <c r="P237" s="1">
        <f t="shared" si="44"/>
        <v>-5.7357024502717513E-2</v>
      </c>
      <c r="Q237" s="185">
        <f t="shared" si="45"/>
        <v>40600.108</v>
      </c>
      <c r="S237" s="1">
        <f t="shared" si="46"/>
        <v>2.0465449521134903E-5</v>
      </c>
      <c r="T237" s="1">
        <v>0.1</v>
      </c>
      <c r="V237" s="1">
        <f t="shared" si="47"/>
        <v>-1.9168802782860091E-2</v>
      </c>
      <c r="W237" s="1">
        <f t="shared" si="48"/>
        <v>-4.2712097217827594E-2</v>
      </c>
    </row>
    <row r="238" spans="1:23" x14ac:dyDescent="0.2">
      <c r="A238" s="31" t="s">
        <v>110</v>
      </c>
      <c r="B238" s="30" t="s">
        <v>51</v>
      </c>
      <c r="C238" s="31">
        <v>55631.6152</v>
      </c>
      <c r="D238" s="31">
        <v>1E-4</v>
      </c>
      <c r="E238" s="1">
        <f t="shared" si="42"/>
        <v>29018.864381956799</v>
      </c>
      <c r="F238" s="1">
        <f t="shared" si="49"/>
        <v>29019</v>
      </c>
      <c r="G238" s="1">
        <f t="shared" si="43"/>
        <v>-5.4245399995124899E-2</v>
      </c>
      <c r="K238" s="1">
        <f>G238</f>
        <v>-5.4245399995124899E-2</v>
      </c>
      <c r="O238" s="1">
        <f t="shared" ca="1" si="50"/>
        <v>-5.2819460720178193E-2</v>
      </c>
      <c r="P238" s="1">
        <f t="shared" si="44"/>
        <v>-5.7275873498862387E-2</v>
      </c>
      <c r="Q238" s="185">
        <f t="shared" si="45"/>
        <v>40613.1152</v>
      </c>
      <c r="S238" s="1">
        <f t="shared" si="46"/>
        <v>9.1837696568549672E-6</v>
      </c>
      <c r="T238" s="1">
        <v>1</v>
      </c>
      <c r="V238" s="1">
        <f t="shared" si="47"/>
        <v>-1.9097250960886134E-2</v>
      </c>
      <c r="W238" s="1">
        <f t="shared" si="48"/>
        <v>-3.5148149034238768E-2</v>
      </c>
    </row>
    <row r="239" spans="1:23" x14ac:dyDescent="0.2">
      <c r="A239" s="23" t="s">
        <v>162</v>
      </c>
      <c r="B239" s="23" t="s">
        <v>51</v>
      </c>
      <c r="C239" s="31">
        <v>55866.208599999998</v>
      </c>
      <c r="D239" s="31" t="s">
        <v>143</v>
      </c>
      <c r="E239" s="1">
        <f t="shared" si="42"/>
        <v>29605.367529812247</v>
      </c>
      <c r="F239" s="1">
        <f t="shared" si="49"/>
        <v>29605.5</v>
      </c>
      <c r="G239" s="1">
        <f t="shared" si="43"/>
        <v>-5.2986299997428432E-2</v>
      </c>
      <c r="K239" s="1">
        <f>G239</f>
        <v>-5.2986299997428432E-2</v>
      </c>
      <c r="O239" s="1">
        <f t="shared" ca="1" si="50"/>
        <v>-5.0996367907488432E-2</v>
      </c>
      <c r="P239" s="1">
        <f t="shared" si="44"/>
        <v>-5.571932376982381E-2</v>
      </c>
      <c r="Q239" s="185">
        <f t="shared" si="45"/>
        <v>40847.708599999998</v>
      </c>
      <c r="S239" s="1">
        <f t="shared" si="46"/>
        <v>7.4694189404782624E-6</v>
      </c>
      <c r="T239" s="1">
        <v>1</v>
      </c>
      <c r="V239" s="1">
        <f t="shared" si="47"/>
        <v>-1.7726096428875092E-2</v>
      </c>
      <c r="W239" s="1">
        <f t="shared" si="48"/>
        <v>-3.526020356855334E-2</v>
      </c>
    </row>
    <row r="240" spans="1:23" x14ac:dyDescent="0.2">
      <c r="A240" s="23" t="s">
        <v>164</v>
      </c>
      <c r="B240" s="23" t="s">
        <v>49</v>
      </c>
      <c r="C240" s="31">
        <v>55932.002699999997</v>
      </c>
      <c r="D240" s="31" t="s">
        <v>143</v>
      </c>
      <c r="E240" s="1">
        <f t="shared" si="42"/>
        <v>29769.85829025272</v>
      </c>
      <c r="F240" s="1">
        <f t="shared" si="49"/>
        <v>29770</v>
      </c>
      <c r="G240" s="1">
        <f t="shared" si="43"/>
        <v>-5.6682000002183486E-2</v>
      </c>
      <c r="K240" s="1">
        <f>G240</f>
        <v>-5.6682000002183486E-2</v>
      </c>
      <c r="O240" s="1">
        <f t="shared" ca="1" si="50"/>
        <v>-5.0485031560195223E-2</v>
      </c>
      <c r="P240" s="1">
        <f t="shared" si="44"/>
        <v>-5.5252305385142544E-2</v>
      </c>
      <c r="Q240" s="185">
        <f t="shared" si="45"/>
        <v>40913.502699999997</v>
      </c>
      <c r="S240" s="1">
        <f t="shared" si="46"/>
        <v>2.0440266979958439E-6</v>
      </c>
      <c r="T240" s="1">
        <v>1</v>
      </c>
      <c r="V240" s="1">
        <f t="shared" si="47"/>
        <v>-1.7315217458344492E-2</v>
      </c>
      <c r="W240" s="1">
        <f t="shared" si="48"/>
        <v>-3.9366782543838991E-2</v>
      </c>
    </row>
    <row r="241" spans="1:23" x14ac:dyDescent="0.2">
      <c r="A241" s="23" t="s">
        <v>165</v>
      </c>
      <c r="B241" s="23" t="s">
        <v>49</v>
      </c>
      <c r="C241" s="31">
        <v>55937.6057</v>
      </c>
      <c r="D241" s="31" t="s">
        <v>143</v>
      </c>
      <c r="E241" s="1">
        <f t="shared" si="42"/>
        <v>29783.866259519695</v>
      </c>
      <c r="F241" s="1">
        <f t="shared" si="49"/>
        <v>29784</v>
      </c>
      <c r="G241" s="1">
        <f t="shared" si="43"/>
        <v>-5.3494399995543063E-2</v>
      </c>
      <c r="K241" s="1">
        <f>G241</f>
        <v>-5.3494399995543063E-2</v>
      </c>
      <c r="O241" s="1">
        <f t="shared" ca="1" si="50"/>
        <v>-5.0441513573191543E-2</v>
      </c>
      <c r="P241" s="1">
        <f t="shared" si="44"/>
        <v>-5.5211961669285922E-2</v>
      </c>
      <c r="Q241" s="185">
        <f t="shared" si="45"/>
        <v>40919.1057</v>
      </c>
      <c r="S241" s="1">
        <f t="shared" si="46"/>
        <v>2.9500181031103729E-6</v>
      </c>
      <c r="T241" s="1">
        <v>1</v>
      </c>
      <c r="V241" s="1">
        <f t="shared" si="47"/>
        <v>-1.7279735315381944E-2</v>
      </c>
      <c r="W241" s="1">
        <f t="shared" si="48"/>
        <v>-3.6214664680161116E-2</v>
      </c>
    </row>
    <row r="242" spans="1:23" x14ac:dyDescent="0.2">
      <c r="A242" s="23" t="s">
        <v>164</v>
      </c>
      <c r="B242" s="23" t="s">
        <v>49</v>
      </c>
      <c r="C242" s="31">
        <v>55940.0052</v>
      </c>
      <c r="D242" s="31" t="s">
        <v>143</v>
      </c>
      <c r="E242" s="1">
        <f t="shared" si="42"/>
        <v>29789.865210484553</v>
      </c>
      <c r="F242" s="1">
        <f t="shared" si="49"/>
        <v>29790</v>
      </c>
      <c r="G242" s="1">
        <f t="shared" si="43"/>
        <v>-5.3914000003715046E-2</v>
      </c>
      <c r="K242" s="1">
        <f>G242</f>
        <v>-5.3914000003715046E-2</v>
      </c>
      <c r="O242" s="1">
        <f t="shared" ca="1" si="50"/>
        <v>-5.0422863007332827E-2</v>
      </c>
      <c r="P242" s="1">
        <f t="shared" si="44"/>
        <v>-5.5194643034335938E-2</v>
      </c>
      <c r="Q242" s="185">
        <f t="shared" si="45"/>
        <v>40921.5052</v>
      </c>
      <c r="S242" s="1">
        <f t="shared" si="46"/>
        <v>1.6400465718778648E-6</v>
      </c>
      <c r="T242" s="1">
        <v>1</v>
      </c>
      <c r="V242" s="1">
        <f t="shared" si="47"/>
        <v>-1.7264504233300768E-2</v>
      </c>
      <c r="W242" s="1">
        <f t="shared" si="48"/>
        <v>-3.6649495770414278E-2</v>
      </c>
    </row>
    <row r="243" spans="1:23" x14ac:dyDescent="0.2">
      <c r="A243" s="23" t="s">
        <v>164</v>
      </c>
      <c r="B243" s="23" t="s">
        <v>49</v>
      </c>
      <c r="C243" s="31">
        <v>55947.608</v>
      </c>
      <c r="D243" s="31" t="s">
        <v>163</v>
      </c>
      <c r="E243" s="1">
        <f t="shared" si="42"/>
        <v>29808.872847240385</v>
      </c>
      <c r="F243" s="1">
        <f t="shared" si="49"/>
        <v>29809</v>
      </c>
      <c r="G243" s="1">
        <f t="shared" si="43"/>
        <v>-5.0859399998444133E-2</v>
      </c>
      <c r="I243" s="1">
        <f>G243</f>
        <v>-5.0859399998444133E-2</v>
      </c>
      <c r="O243" s="1">
        <f t="shared" ca="1" si="50"/>
        <v>-5.0363802882113548E-2</v>
      </c>
      <c r="P243" s="1">
        <f t="shared" si="44"/>
        <v>-5.5139688177366114E-2</v>
      </c>
      <c r="Q243" s="185">
        <f t="shared" si="45"/>
        <v>40929.108</v>
      </c>
      <c r="S243" s="1">
        <f t="shared" si="46"/>
        <v>1.8320866894619255E-5</v>
      </c>
      <c r="T243" s="1">
        <v>0.1</v>
      </c>
      <c r="V243" s="1">
        <f t="shared" si="47"/>
        <v>-1.7216175879361553E-2</v>
      </c>
      <c r="W243" s="1">
        <f t="shared" si="48"/>
        <v>-3.3643224119082576E-2</v>
      </c>
    </row>
    <row r="244" spans="1:23" x14ac:dyDescent="0.2">
      <c r="A244" s="23" t="s">
        <v>160</v>
      </c>
      <c r="B244" s="30" t="s">
        <v>51</v>
      </c>
      <c r="C244" s="31">
        <v>55957.407800000001</v>
      </c>
      <c r="D244" s="31" t="s">
        <v>130</v>
      </c>
      <c r="E244" s="1">
        <f t="shared" si="42"/>
        <v>29833.373168001133</v>
      </c>
      <c r="F244" s="1">
        <f t="shared" si="49"/>
        <v>29833.5</v>
      </c>
      <c r="G244" s="1">
        <f t="shared" si="43"/>
        <v>-5.0731099996482953E-2</v>
      </c>
      <c r="K244" s="1">
        <f t="shared" ref="K244:K275" si="51">G244</f>
        <v>-5.0731099996482953E-2</v>
      </c>
      <c r="O244" s="1">
        <f t="shared" ca="1" si="50"/>
        <v>-5.0287646404857111E-2</v>
      </c>
      <c r="P244" s="1">
        <f t="shared" si="44"/>
        <v>-5.5068573419507924E-2</v>
      </c>
      <c r="Q244" s="185">
        <f t="shared" si="45"/>
        <v>40938.907800000001</v>
      </c>
      <c r="S244" s="1">
        <f t="shared" si="46"/>
        <v>1.8813675695447955E-5</v>
      </c>
      <c r="T244" s="1">
        <v>1</v>
      </c>
      <c r="V244" s="1">
        <f t="shared" si="47"/>
        <v>-1.7153641539867665E-2</v>
      </c>
      <c r="W244" s="1">
        <f t="shared" si="48"/>
        <v>-3.3577458456615292E-2</v>
      </c>
    </row>
    <row r="245" spans="1:23" x14ac:dyDescent="0.2">
      <c r="A245" s="23" t="s">
        <v>166</v>
      </c>
      <c r="B245" s="23" t="s">
        <v>51</v>
      </c>
      <c r="C245" s="31">
        <v>55957.407829999996</v>
      </c>
      <c r="D245" s="31" t="s">
        <v>143</v>
      </c>
      <c r="E245" s="1">
        <f t="shared" si="42"/>
        <v>29833.373243003633</v>
      </c>
      <c r="F245" s="1">
        <f t="shared" si="49"/>
        <v>29833.5</v>
      </c>
      <c r="G245" s="1">
        <f t="shared" si="43"/>
        <v>-5.0701100000878796E-2</v>
      </c>
      <c r="K245" s="1">
        <f t="shared" si="51"/>
        <v>-5.0701100000878796E-2</v>
      </c>
      <c r="O245" s="1">
        <f t="shared" ca="1" si="50"/>
        <v>-5.0287646404857111E-2</v>
      </c>
      <c r="P245" s="1">
        <f t="shared" si="44"/>
        <v>-5.5068573419507924E-2</v>
      </c>
      <c r="Q245" s="185">
        <f t="shared" si="45"/>
        <v>40938.907829999996</v>
      </c>
      <c r="S245" s="1">
        <f t="shared" si="46"/>
        <v>1.9074824062432005E-5</v>
      </c>
      <c r="T245" s="1">
        <v>1</v>
      </c>
      <c r="V245" s="1">
        <f t="shared" si="47"/>
        <v>-1.7153641539867665E-2</v>
      </c>
      <c r="W245" s="1">
        <f t="shared" si="48"/>
        <v>-3.3547458461011134E-2</v>
      </c>
    </row>
    <row r="246" spans="1:23" x14ac:dyDescent="0.2">
      <c r="A246" s="23" t="s">
        <v>165</v>
      </c>
      <c r="B246" s="23" t="s">
        <v>51</v>
      </c>
      <c r="C246" s="31">
        <v>55962.606699999997</v>
      </c>
      <c r="D246" s="31" t="s">
        <v>143</v>
      </c>
      <c r="E246" s="1">
        <f t="shared" si="42"/>
        <v>29846.370853423585</v>
      </c>
      <c r="F246" s="1">
        <f t="shared" si="49"/>
        <v>29846.5</v>
      </c>
      <c r="G246" s="1">
        <f t="shared" si="43"/>
        <v>-5.1656900002853945E-2</v>
      </c>
      <c r="K246" s="1">
        <f t="shared" si="51"/>
        <v>-5.1656900002853945E-2</v>
      </c>
      <c r="O246" s="1">
        <f t="shared" ca="1" si="50"/>
        <v>-5.0247236845496562E-2</v>
      </c>
      <c r="P246" s="1">
        <f t="shared" si="44"/>
        <v>-5.5030724101834738E-2</v>
      </c>
      <c r="Q246" s="185">
        <f t="shared" si="45"/>
        <v>40944.106699999997</v>
      </c>
      <c r="S246" s="1">
        <f t="shared" si="46"/>
        <v>1.1382689050863561E-5</v>
      </c>
      <c r="T246" s="1">
        <v>1</v>
      </c>
      <c r="V246" s="1">
        <f t="shared" si="47"/>
        <v>-1.7120361435110629E-2</v>
      </c>
      <c r="W246" s="1">
        <f t="shared" si="48"/>
        <v>-3.4536538567743316E-2</v>
      </c>
    </row>
    <row r="247" spans="1:23" x14ac:dyDescent="0.2">
      <c r="A247" s="23" t="s">
        <v>167</v>
      </c>
      <c r="B247" s="23" t="s">
        <v>49</v>
      </c>
      <c r="C247" s="31">
        <v>56203.6</v>
      </c>
      <c r="D247" s="31" t="s">
        <v>143</v>
      </c>
      <c r="E247" s="1">
        <f t="shared" si="42"/>
        <v>30448.874287288621</v>
      </c>
      <c r="F247" s="1">
        <f t="shared" si="49"/>
        <v>30449</v>
      </c>
      <c r="G247" s="1">
        <f t="shared" si="43"/>
        <v>-5.0283399999898393E-2</v>
      </c>
      <c r="K247" s="1">
        <f t="shared" si="51"/>
        <v>-5.0283399999898393E-2</v>
      </c>
      <c r="O247" s="1">
        <f t="shared" ca="1" si="50"/>
        <v>-4.8374409190516873E-2</v>
      </c>
      <c r="P247" s="1">
        <f t="shared" si="44"/>
        <v>-5.3191547577410368E-2</v>
      </c>
      <c r="Q247" s="185">
        <f t="shared" si="45"/>
        <v>41185.1</v>
      </c>
      <c r="S247" s="1">
        <f t="shared" si="46"/>
        <v>8.4573223325887722E-6</v>
      </c>
      <c r="T247" s="1">
        <v>1</v>
      </c>
      <c r="V247" s="1">
        <f t="shared" si="47"/>
        <v>-1.5505378486119209E-2</v>
      </c>
      <c r="W247" s="1">
        <f t="shared" si="48"/>
        <v>-3.4778021513779185E-2</v>
      </c>
    </row>
    <row r="248" spans="1:23" x14ac:dyDescent="0.2">
      <c r="A248" s="51" t="s">
        <v>168</v>
      </c>
      <c r="B248" s="52" t="s">
        <v>49</v>
      </c>
      <c r="C248" s="53">
        <v>56258.799899999998</v>
      </c>
      <c r="D248" s="53">
        <v>2.3E-3</v>
      </c>
      <c r="E248" s="1">
        <f t="shared" si="42"/>
        <v>30586.878660435123</v>
      </c>
      <c r="F248" s="1">
        <f t="shared" si="49"/>
        <v>30587</v>
      </c>
      <c r="G248" s="1">
        <f t="shared" si="43"/>
        <v>-4.8534200002904981E-2</v>
      </c>
      <c r="K248" s="1">
        <f t="shared" si="51"/>
        <v>-4.8534200002904981E-2</v>
      </c>
      <c r="O248" s="1">
        <f t="shared" ca="1" si="50"/>
        <v>-4.7945446175766349E-2</v>
      </c>
      <c r="P248" s="1">
        <f t="shared" si="44"/>
        <v>-5.2747682311587663E-2</v>
      </c>
      <c r="Q248" s="185">
        <f t="shared" si="45"/>
        <v>41240.299899999998</v>
      </c>
      <c r="S248" s="1">
        <f t="shared" si="46"/>
        <v>1.7753433165581936E-5</v>
      </c>
      <c r="T248" s="1">
        <v>1</v>
      </c>
      <c r="V248" s="1">
        <f t="shared" si="47"/>
        <v>-1.5116288500248265E-2</v>
      </c>
      <c r="W248" s="1">
        <f t="shared" si="48"/>
        <v>-3.3417911502656716E-2</v>
      </c>
    </row>
    <row r="249" spans="1:23" x14ac:dyDescent="0.2">
      <c r="A249" s="23" t="s">
        <v>169</v>
      </c>
      <c r="B249" s="23" t="s">
        <v>51</v>
      </c>
      <c r="C249" s="31">
        <v>56300.995999999999</v>
      </c>
      <c r="D249" s="31" t="s">
        <v>143</v>
      </c>
      <c r="E249" s="1">
        <f t="shared" si="42"/>
        <v>30692.372444476889</v>
      </c>
      <c r="F249" s="1">
        <f t="shared" si="49"/>
        <v>30692.5</v>
      </c>
      <c r="G249" s="1">
        <f t="shared" si="43"/>
        <v>-5.1020500002778135E-2</v>
      </c>
      <c r="K249" s="1">
        <f t="shared" si="51"/>
        <v>-5.1020500002778135E-2</v>
      </c>
      <c r="O249" s="1">
        <f t="shared" ca="1" si="50"/>
        <v>-4.7617507059417197E-2</v>
      </c>
      <c r="P249" s="1">
        <f t="shared" si="44"/>
        <v>-5.2402903453705969E-2</v>
      </c>
      <c r="Q249" s="185">
        <f t="shared" si="45"/>
        <v>41282.495999999999</v>
      </c>
      <c r="S249" s="1">
        <f t="shared" si="46"/>
        <v>1.9110393011371843E-6</v>
      </c>
      <c r="T249" s="1">
        <v>1</v>
      </c>
      <c r="V249" s="1">
        <f t="shared" si="47"/>
        <v>-1.4814245885463375E-2</v>
      </c>
      <c r="W249" s="1">
        <f t="shared" si="48"/>
        <v>-3.6206254117314762E-2</v>
      </c>
    </row>
    <row r="250" spans="1:23" x14ac:dyDescent="0.2">
      <c r="A250" s="23" t="s">
        <v>169</v>
      </c>
      <c r="B250" s="23" t="s">
        <v>51</v>
      </c>
      <c r="C250" s="31">
        <v>56300.996200000001</v>
      </c>
      <c r="D250" s="31" t="s">
        <v>143</v>
      </c>
      <c r="E250" s="1">
        <f t="shared" si="42"/>
        <v>30692.372944493647</v>
      </c>
      <c r="F250" s="1">
        <f t="shared" si="49"/>
        <v>30692.5</v>
      </c>
      <c r="G250" s="1">
        <f t="shared" si="43"/>
        <v>-5.0820500000554603E-2</v>
      </c>
      <c r="K250" s="1">
        <f t="shared" si="51"/>
        <v>-5.0820500000554603E-2</v>
      </c>
      <c r="O250" s="1">
        <f t="shared" ca="1" si="50"/>
        <v>-4.7617507059417197E-2</v>
      </c>
      <c r="P250" s="1">
        <f t="shared" si="44"/>
        <v>-5.2402903453705969E-2</v>
      </c>
      <c r="Q250" s="185">
        <f t="shared" si="45"/>
        <v>41282.496200000001</v>
      </c>
      <c r="S250" s="1">
        <f t="shared" si="46"/>
        <v>2.5040006885453698E-6</v>
      </c>
      <c r="T250" s="1">
        <v>1</v>
      </c>
      <c r="V250" s="1">
        <f t="shared" si="47"/>
        <v>-1.4814245885463375E-2</v>
      </c>
      <c r="W250" s="1">
        <f t="shared" si="48"/>
        <v>-3.600625411509123E-2</v>
      </c>
    </row>
    <row r="251" spans="1:23" x14ac:dyDescent="0.2">
      <c r="A251" s="23" t="s">
        <v>169</v>
      </c>
      <c r="B251" s="23" t="s">
        <v>49</v>
      </c>
      <c r="C251" s="31">
        <v>56301.996800000001</v>
      </c>
      <c r="D251" s="31" t="s">
        <v>143</v>
      </c>
      <c r="E251" s="1">
        <f t="shared" si="42"/>
        <v>30694.874528296703</v>
      </c>
      <c r="F251" s="1">
        <f t="shared" si="49"/>
        <v>30695</v>
      </c>
      <c r="G251" s="1">
        <f t="shared" si="43"/>
        <v>-5.0187000000732951E-2</v>
      </c>
      <c r="K251" s="1">
        <f t="shared" si="51"/>
        <v>-5.0187000000732951E-2</v>
      </c>
      <c r="O251" s="1">
        <f t="shared" ca="1" si="50"/>
        <v>-4.7609735990309404E-2</v>
      </c>
      <c r="P251" s="1">
        <f t="shared" si="44"/>
        <v>-5.2394676832478046E-2</v>
      </c>
      <c r="Q251" s="185">
        <f t="shared" si="45"/>
        <v>41283.496800000001</v>
      </c>
      <c r="S251" s="1">
        <f t="shared" si="46"/>
        <v>4.8738369934240608E-6</v>
      </c>
      <c r="T251" s="1">
        <v>1</v>
      </c>
      <c r="V251" s="1">
        <f t="shared" si="47"/>
        <v>-1.4807041020081931E-2</v>
      </c>
      <c r="W251" s="1">
        <f t="shared" si="48"/>
        <v>-3.5379958980651022E-2</v>
      </c>
    </row>
    <row r="252" spans="1:23" x14ac:dyDescent="0.2">
      <c r="A252" s="23" t="s">
        <v>170</v>
      </c>
      <c r="B252" s="23" t="s">
        <v>51</v>
      </c>
      <c r="C252" s="31">
        <v>56340.594899999996</v>
      </c>
      <c r="D252" s="31" t="s">
        <v>143</v>
      </c>
      <c r="E252" s="1">
        <f t="shared" si="42"/>
        <v>30791.37301099586</v>
      </c>
      <c r="F252" s="1">
        <f t="shared" si="49"/>
        <v>30791.5</v>
      </c>
      <c r="G252" s="1">
        <f t="shared" si="43"/>
        <v>-5.0793900001735892E-2</v>
      </c>
      <c r="K252" s="1">
        <f t="shared" si="51"/>
        <v>-5.0793900001735892E-2</v>
      </c>
      <c r="O252" s="1">
        <f t="shared" ca="1" si="50"/>
        <v>-4.7309772722748347E-2</v>
      </c>
      <c r="P252" s="1">
        <f t="shared" si="44"/>
        <v>-5.2075151992935664E-2</v>
      </c>
      <c r="Q252" s="185">
        <f t="shared" si="45"/>
        <v>41322.094899999996</v>
      </c>
      <c r="S252" s="1">
        <f t="shared" si="46"/>
        <v>1.641606664953381E-6</v>
      </c>
      <c r="T252" s="1">
        <v>1</v>
      </c>
      <c r="V252" s="1">
        <f t="shared" si="47"/>
        <v>-1.4527276128111196E-2</v>
      </c>
      <c r="W252" s="1">
        <f t="shared" si="48"/>
        <v>-3.6266623873624698E-2</v>
      </c>
    </row>
    <row r="253" spans="1:23" x14ac:dyDescent="0.2">
      <c r="A253" s="23" t="s">
        <v>170</v>
      </c>
      <c r="B253" s="23" t="s">
        <v>51</v>
      </c>
      <c r="C253" s="31">
        <v>56340.595399999998</v>
      </c>
      <c r="D253" s="31" t="s">
        <v>143</v>
      </c>
      <c r="E253" s="1">
        <f t="shared" si="42"/>
        <v>30791.374261037741</v>
      </c>
      <c r="F253" s="1">
        <f t="shared" si="49"/>
        <v>30791.5</v>
      </c>
      <c r="G253" s="1">
        <f t="shared" si="43"/>
        <v>-5.0293899999815039E-2</v>
      </c>
      <c r="K253" s="1">
        <f t="shared" si="51"/>
        <v>-5.0293899999815039E-2</v>
      </c>
      <c r="O253" s="1">
        <f t="shared" ca="1" si="50"/>
        <v>-4.7309772722748347E-2</v>
      </c>
      <c r="P253" s="1">
        <f t="shared" si="44"/>
        <v>-5.2075151992935664E-2</v>
      </c>
      <c r="Q253" s="185">
        <f t="shared" si="45"/>
        <v>41322.095399999998</v>
      </c>
      <c r="S253" s="1">
        <f t="shared" si="46"/>
        <v>3.1728586629961992E-6</v>
      </c>
      <c r="T253" s="1">
        <v>1</v>
      </c>
      <c r="V253" s="1">
        <f t="shared" si="47"/>
        <v>-1.4527276128111196E-2</v>
      </c>
      <c r="W253" s="1">
        <f t="shared" si="48"/>
        <v>-3.5766623871703845E-2</v>
      </c>
    </row>
    <row r="254" spans="1:23" x14ac:dyDescent="0.2">
      <c r="A254" s="23" t="s">
        <v>170</v>
      </c>
      <c r="B254" s="23" t="s">
        <v>49</v>
      </c>
      <c r="C254" s="31">
        <v>56355.594299999997</v>
      </c>
      <c r="D254" s="31" t="s">
        <v>143</v>
      </c>
      <c r="E254" s="1">
        <f t="shared" si="42"/>
        <v>30828.872767237695</v>
      </c>
      <c r="F254" s="1">
        <f t="shared" si="49"/>
        <v>30829</v>
      </c>
      <c r="G254" s="1">
        <f t="shared" si="43"/>
        <v>-5.0891400002001319E-2</v>
      </c>
      <c r="K254" s="1">
        <f t="shared" si="51"/>
        <v>-5.0891400002001319E-2</v>
      </c>
      <c r="O254" s="1">
        <f t="shared" ca="1" si="50"/>
        <v>-4.7193206686131348E-2</v>
      </c>
      <c r="P254" s="1">
        <f t="shared" si="44"/>
        <v>-5.1949952120227273E-2</v>
      </c>
      <c r="Q254" s="185">
        <f t="shared" si="45"/>
        <v>41337.094299999997</v>
      </c>
      <c r="S254" s="1">
        <f t="shared" si="46"/>
        <v>1.1205325870006544E-6</v>
      </c>
      <c r="T254" s="1">
        <v>1</v>
      </c>
      <c r="V254" s="1">
        <f t="shared" si="47"/>
        <v>-1.4417695417923905E-2</v>
      </c>
      <c r="W254" s="1">
        <f t="shared" si="48"/>
        <v>-3.6473704584077414E-2</v>
      </c>
    </row>
    <row r="255" spans="1:23" x14ac:dyDescent="0.2">
      <c r="A255" s="23" t="s">
        <v>169</v>
      </c>
      <c r="B255" s="23" t="s">
        <v>51</v>
      </c>
      <c r="C255" s="31">
        <v>56612.187400000003</v>
      </c>
      <c r="D255" s="31" t="s">
        <v>143</v>
      </c>
      <c r="E255" s="1">
        <f t="shared" si="42"/>
        <v>31470.377007629762</v>
      </c>
      <c r="F255" s="1">
        <f t="shared" si="49"/>
        <v>31470.5</v>
      </c>
      <c r="G255" s="1">
        <f t="shared" si="43"/>
        <v>-4.9195299994607922E-2</v>
      </c>
      <c r="K255" s="1">
        <f t="shared" si="51"/>
        <v>-4.9195299994607922E-2</v>
      </c>
      <c r="O255" s="1">
        <f t="shared" ca="1" si="50"/>
        <v>-4.5199150353069997E-2</v>
      </c>
      <c r="P255" s="1">
        <f t="shared" si="44"/>
        <v>-4.9722665110499512E-2</v>
      </c>
      <c r="Q255" s="185">
        <f t="shared" si="45"/>
        <v>41593.687400000003</v>
      </c>
      <c r="S255" s="1">
        <f t="shared" si="46"/>
        <v>2.7811396545935002E-7</v>
      </c>
      <c r="T255" s="1">
        <v>1</v>
      </c>
      <c r="V255" s="1">
        <f t="shared" si="47"/>
        <v>-1.2472198005910541E-2</v>
      </c>
      <c r="W255" s="1">
        <f t="shared" si="48"/>
        <v>-3.6723101988697382E-2</v>
      </c>
    </row>
    <row r="256" spans="1:23" x14ac:dyDescent="0.2">
      <c r="A256" s="29" t="s">
        <v>171</v>
      </c>
      <c r="B256" s="30" t="s">
        <v>51</v>
      </c>
      <c r="C256" s="31">
        <v>56618.988499999999</v>
      </c>
      <c r="D256" s="31">
        <v>2.0000000000000001E-4</v>
      </c>
      <c r="E256" s="1">
        <f t="shared" si="42"/>
        <v>31487.380327240964</v>
      </c>
      <c r="F256" s="1">
        <f t="shared" si="49"/>
        <v>31487.5</v>
      </c>
      <c r="G256" s="1">
        <f t="shared" si="43"/>
        <v>-4.7867499997664709E-2</v>
      </c>
      <c r="K256" s="1">
        <f t="shared" si="51"/>
        <v>-4.7867499997664709E-2</v>
      </c>
      <c r="O256" s="1">
        <f t="shared" ca="1" si="50"/>
        <v>-4.5146307083136952E-2</v>
      </c>
      <c r="P256" s="1">
        <f t="shared" si="44"/>
        <v>-4.9661535670599798E-2</v>
      </c>
      <c r="Q256" s="185">
        <f t="shared" si="45"/>
        <v>41600.488499999999</v>
      </c>
      <c r="S256" s="1">
        <f t="shared" si="46"/>
        <v>3.2185639957636577E-6</v>
      </c>
      <c r="T256" s="1">
        <v>1</v>
      </c>
      <c r="V256" s="1">
        <f t="shared" si="47"/>
        <v>-1.24189112678341E-2</v>
      </c>
      <c r="W256" s="1">
        <f t="shared" si="48"/>
        <v>-3.5448588729830609E-2</v>
      </c>
    </row>
    <row r="257" spans="1:23" x14ac:dyDescent="0.2">
      <c r="A257" s="51" t="s">
        <v>172</v>
      </c>
      <c r="B257" s="52" t="s">
        <v>49</v>
      </c>
      <c r="C257" s="53">
        <v>56620.787900000003</v>
      </c>
      <c r="D257" s="53">
        <v>1E-4</v>
      </c>
      <c r="E257" s="1">
        <f t="shared" si="42"/>
        <v>31491.878977945769</v>
      </c>
      <c r="F257" s="1">
        <f t="shared" si="49"/>
        <v>31492</v>
      </c>
      <c r="G257" s="1">
        <f t="shared" si="43"/>
        <v>-4.8407199996290728E-2</v>
      </c>
      <c r="K257" s="1">
        <f t="shared" si="51"/>
        <v>-4.8407199996290728E-2</v>
      </c>
      <c r="O257" s="1">
        <f t="shared" ref="O257:O288" ca="1" si="52">+C$11+C$12*F257</f>
        <v>-4.5132319158742912E-2</v>
      </c>
      <c r="P257" s="1">
        <f t="shared" si="44"/>
        <v>-4.9645336929276487E-2</v>
      </c>
      <c r="Q257" s="185">
        <f t="shared" si="45"/>
        <v>41602.287900000003</v>
      </c>
      <c r="S257" s="1">
        <f t="shared" si="46"/>
        <v>1.5329830648233816E-6</v>
      </c>
      <c r="T257" s="1">
        <v>1</v>
      </c>
      <c r="V257" s="1">
        <f t="shared" si="47"/>
        <v>-1.2404791778254902E-2</v>
      </c>
      <c r="W257" s="1">
        <f t="shared" si="48"/>
        <v>-3.6002408218035825E-2</v>
      </c>
    </row>
    <row r="258" spans="1:23" x14ac:dyDescent="0.2">
      <c r="A258" s="54" t="s">
        <v>173</v>
      </c>
      <c r="B258" s="55" t="s">
        <v>49</v>
      </c>
      <c r="C258" s="54">
        <v>56663.986500000115</v>
      </c>
      <c r="D258" s="54" t="s">
        <v>174</v>
      </c>
      <c r="E258" s="1">
        <f t="shared" si="42"/>
        <v>31599.879095950004</v>
      </c>
      <c r="F258" s="1">
        <f t="shared" si="49"/>
        <v>31600</v>
      </c>
      <c r="G258" s="1">
        <f t="shared" si="43"/>
        <v>-4.83599998842692E-2</v>
      </c>
      <c r="K258" s="1">
        <f t="shared" si="51"/>
        <v>-4.83599998842692E-2</v>
      </c>
      <c r="O258" s="1">
        <f t="shared" ca="1" si="52"/>
        <v>-4.4796608973285981E-2</v>
      </c>
      <c r="P258" s="1">
        <f t="shared" si="44"/>
        <v>-4.9254399072429969E-2</v>
      </c>
      <c r="Q258" s="185">
        <f t="shared" si="45"/>
        <v>41645.486500000115</v>
      </c>
      <c r="S258" s="1">
        <f t="shared" si="46"/>
        <v>7.9994990778264229E-7</v>
      </c>
      <c r="T258" s="1">
        <v>1</v>
      </c>
      <c r="V258" s="1">
        <f t="shared" si="47"/>
        <v>-1.2064163153151312E-2</v>
      </c>
      <c r="W258" s="1">
        <f t="shared" si="48"/>
        <v>-3.6295836731117886E-2</v>
      </c>
    </row>
    <row r="259" spans="1:23" x14ac:dyDescent="0.2">
      <c r="A259" s="54" t="s">
        <v>173</v>
      </c>
      <c r="B259" s="55" t="s">
        <v>49</v>
      </c>
      <c r="C259" s="54">
        <v>56663.987100000028</v>
      </c>
      <c r="D259" s="54" t="s">
        <v>56</v>
      </c>
      <c r="E259" s="1">
        <f t="shared" si="42"/>
        <v>31599.880596000035</v>
      </c>
      <c r="F259" s="1">
        <f t="shared" si="49"/>
        <v>31600</v>
      </c>
      <c r="G259" s="1">
        <f t="shared" si="43"/>
        <v>-4.7759999972186051E-2</v>
      </c>
      <c r="K259" s="1">
        <f t="shared" si="51"/>
        <v>-4.7759999972186051E-2</v>
      </c>
      <c r="O259" s="1">
        <f t="shared" ca="1" si="52"/>
        <v>-4.4796608973285981E-2</v>
      </c>
      <c r="P259" s="1">
        <f t="shared" si="44"/>
        <v>-4.9254399072429969E-2</v>
      </c>
      <c r="Q259" s="185">
        <f t="shared" si="45"/>
        <v>41645.487100000028</v>
      </c>
      <c r="S259" s="1">
        <f t="shared" si="46"/>
        <v>2.2332286708098309E-6</v>
      </c>
      <c r="T259" s="1">
        <v>1</v>
      </c>
      <c r="V259" s="1">
        <f t="shared" si="47"/>
        <v>-1.2064163153151312E-2</v>
      </c>
      <c r="W259" s="1">
        <f t="shared" si="48"/>
        <v>-3.5695836819034737E-2</v>
      </c>
    </row>
    <row r="260" spans="1:23" x14ac:dyDescent="0.2">
      <c r="A260" s="54" t="s">
        <v>173</v>
      </c>
      <c r="B260" s="55" t="s">
        <v>49</v>
      </c>
      <c r="C260" s="54">
        <v>56663.987100000028</v>
      </c>
      <c r="D260" s="54" t="s">
        <v>175</v>
      </c>
      <c r="E260" s="1">
        <f t="shared" si="42"/>
        <v>31599.880596000035</v>
      </c>
      <c r="F260" s="1">
        <f t="shared" si="49"/>
        <v>31600</v>
      </c>
      <c r="G260" s="1">
        <f t="shared" si="43"/>
        <v>-4.7759999972186051E-2</v>
      </c>
      <c r="K260" s="1">
        <f t="shared" si="51"/>
        <v>-4.7759999972186051E-2</v>
      </c>
      <c r="O260" s="1">
        <f t="shared" ca="1" si="52"/>
        <v>-4.4796608973285981E-2</v>
      </c>
      <c r="P260" s="1">
        <f t="shared" si="44"/>
        <v>-4.9254399072429969E-2</v>
      </c>
      <c r="Q260" s="185">
        <f t="shared" si="45"/>
        <v>41645.487100000028</v>
      </c>
      <c r="S260" s="1">
        <f t="shared" si="46"/>
        <v>2.2332286708098309E-6</v>
      </c>
      <c r="T260" s="1">
        <v>1</v>
      </c>
      <c r="V260" s="1">
        <f t="shared" si="47"/>
        <v>-1.2064163153151312E-2</v>
      </c>
      <c r="W260" s="1">
        <f t="shared" si="48"/>
        <v>-3.5695836819034737E-2</v>
      </c>
    </row>
    <row r="261" spans="1:23" x14ac:dyDescent="0.2">
      <c r="A261" s="29" t="s">
        <v>171</v>
      </c>
      <c r="B261" s="30" t="s">
        <v>51</v>
      </c>
      <c r="C261" s="31">
        <v>56688.587</v>
      </c>
      <c r="D261" s="31">
        <v>1E-4</v>
      </c>
      <c r="E261" s="1">
        <f t="shared" si="42"/>
        <v>31661.382406310611</v>
      </c>
      <c r="F261" s="1">
        <f t="shared" si="49"/>
        <v>31661.5</v>
      </c>
      <c r="G261" s="1">
        <f t="shared" si="43"/>
        <v>-4.7035900002811104E-2</v>
      </c>
      <c r="K261" s="1">
        <f t="shared" si="51"/>
        <v>-4.7035900002811104E-2</v>
      </c>
      <c r="O261" s="1">
        <f t="shared" ca="1" si="52"/>
        <v>-4.4605440673234104E-2</v>
      </c>
      <c r="P261" s="1">
        <f t="shared" si="44"/>
        <v>-4.9029944066908464E-2</v>
      </c>
      <c r="Q261" s="185">
        <f t="shared" si="45"/>
        <v>41670.087</v>
      </c>
      <c r="S261" s="1">
        <f t="shared" si="46"/>
        <v>3.9762117295619155E-6</v>
      </c>
      <c r="T261" s="1">
        <v>1</v>
      </c>
      <c r="V261" s="1">
        <f t="shared" si="47"/>
        <v>-1.1868705813989395E-2</v>
      </c>
      <c r="W261" s="1">
        <f t="shared" si="48"/>
        <v>-3.5167194188821707E-2</v>
      </c>
    </row>
    <row r="262" spans="1:23" x14ac:dyDescent="0.2">
      <c r="A262" s="51" t="s">
        <v>168</v>
      </c>
      <c r="B262" s="52" t="s">
        <v>49</v>
      </c>
      <c r="C262" s="53">
        <v>56976.779900000001</v>
      </c>
      <c r="D262" s="53">
        <v>2.0000000000000001E-4</v>
      </c>
      <c r="E262" s="1">
        <f t="shared" si="42"/>
        <v>32381.888793274578</v>
      </c>
      <c r="F262" s="1">
        <f t="shared" si="49"/>
        <v>32382</v>
      </c>
      <c r="G262" s="1">
        <f t="shared" si="43"/>
        <v>-4.4481199998699594E-2</v>
      </c>
      <c r="K262" s="1">
        <f t="shared" si="51"/>
        <v>-4.4481199998699594E-2</v>
      </c>
      <c r="O262" s="1">
        <f t="shared" ca="1" si="52"/>
        <v>-4.2365818556366286E-2</v>
      </c>
      <c r="P262" s="1">
        <f t="shared" si="44"/>
        <v>-4.6307373039066138E-2</v>
      </c>
      <c r="Q262" s="185">
        <f t="shared" si="45"/>
        <v>41958.279900000001</v>
      </c>
      <c r="S262" s="1">
        <f t="shared" si="46"/>
        <v>3.3349079733615866E-6</v>
      </c>
      <c r="T262" s="1">
        <v>1</v>
      </c>
      <c r="V262" s="1">
        <f t="shared" si="47"/>
        <v>-9.5047379986366864E-3</v>
      </c>
      <c r="W262" s="1">
        <f t="shared" si="48"/>
        <v>-3.4976462000062908E-2</v>
      </c>
    </row>
    <row r="263" spans="1:23" x14ac:dyDescent="0.2">
      <c r="A263" s="51" t="s">
        <v>176</v>
      </c>
      <c r="B263" s="52" t="s">
        <v>49</v>
      </c>
      <c r="C263" s="53">
        <v>56976.779900000001</v>
      </c>
      <c r="D263" s="53">
        <v>2.0000000000000001E-4</v>
      </c>
      <c r="E263" s="1">
        <f t="shared" si="42"/>
        <v>32381.888793274578</v>
      </c>
      <c r="F263" s="1">
        <f t="shared" si="49"/>
        <v>32382</v>
      </c>
      <c r="G263" s="1">
        <f t="shared" si="43"/>
        <v>-4.4481199998699594E-2</v>
      </c>
      <c r="K263" s="1">
        <f t="shared" si="51"/>
        <v>-4.4481199998699594E-2</v>
      </c>
      <c r="O263" s="1">
        <f t="shared" ca="1" si="52"/>
        <v>-4.2365818556366286E-2</v>
      </c>
      <c r="P263" s="1">
        <f t="shared" si="44"/>
        <v>-4.6307373039066138E-2</v>
      </c>
      <c r="Q263" s="185">
        <f t="shared" si="45"/>
        <v>41958.279900000001</v>
      </c>
      <c r="S263" s="1">
        <f t="shared" si="46"/>
        <v>3.3349079733615866E-6</v>
      </c>
      <c r="T263" s="1">
        <v>1</v>
      </c>
      <c r="V263" s="1">
        <f t="shared" si="47"/>
        <v>-9.5047379986366864E-3</v>
      </c>
      <c r="W263" s="1">
        <f t="shared" si="48"/>
        <v>-3.4976462000062908E-2</v>
      </c>
    </row>
    <row r="264" spans="1:23" x14ac:dyDescent="0.2">
      <c r="A264" s="51" t="s">
        <v>168</v>
      </c>
      <c r="B264" s="52" t="s">
        <v>49</v>
      </c>
      <c r="C264" s="53">
        <v>56998.78</v>
      </c>
      <c r="D264" s="53">
        <v>5.0000000000000001E-4</v>
      </c>
      <c r="E264" s="1">
        <f t="shared" si="42"/>
        <v>32436.890885844674</v>
      </c>
      <c r="F264" s="1">
        <f t="shared" si="49"/>
        <v>32437</v>
      </c>
      <c r="G264" s="1">
        <f t="shared" si="43"/>
        <v>-4.3644199999107514E-2</v>
      </c>
      <c r="K264" s="1">
        <f t="shared" si="51"/>
        <v>-4.3644199999107514E-2</v>
      </c>
      <c r="O264" s="1">
        <f t="shared" ca="1" si="52"/>
        <v>-4.2194855035994697E-2</v>
      </c>
      <c r="P264" s="1">
        <f t="shared" si="44"/>
        <v>-4.6092964655868728E-2</v>
      </c>
      <c r="Q264" s="185">
        <f t="shared" si="45"/>
        <v>41980.28</v>
      </c>
      <c r="S264" s="1">
        <f t="shared" si="46"/>
        <v>5.996448344202866E-6</v>
      </c>
      <c r="T264" s="1">
        <v>1</v>
      </c>
      <c r="V264" s="1">
        <f t="shared" si="47"/>
        <v>-9.3191333440431189E-3</v>
      </c>
      <c r="W264" s="1">
        <f t="shared" si="48"/>
        <v>-3.4325066655064393E-2</v>
      </c>
    </row>
    <row r="265" spans="1:23" x14ac:dyDescent="0.2">
      <c r="A265" s="51" t="s">
        <v>176</v>
      </c>
      <c r="B265" s="52" t="s">
        <v>49</v>
      </c>
      <c r="C265" s="53">
        <v>56998.78</v>
      </c>
      <c r="D265" s="53">
        <v>5.0000000000000001E-4</v>
      </c>
      <c r="E265" s="1">
        <f t="shared" si="42"/>
        <v>32436.890885844674</v>
      </c>
      <c r="F265" s="1">
        <f t="shared" si="49"/>
        <v>32437</v>
      </c>
      <c r="G265" s="1">
        <f t="shared" si="43"/>
        <v>-4.3644199999107514E-2</v>
      </c>
      <c r="K265" s="1">
        <f t="shared" si="51"/>
        <v>-4.3644199999107514E-2</v>
      </c>
      <c r="O265" s="1">
        <f t="shared" ca="1" si="52"/>
        <v>-4.2194855035994697E-2</v>
      </c>
      <c r="P265" s="1">
        <f t="shared" si="44"/>
        <v>-4.6092964655868728E-2</v>
      </c>
      <c r="Q265" s="185">
        <f t="shared" si="45"/>
        <v>41980.28</v>
      </c>
      <c r="S265" s="1">
        <f t="shared" si="46"/>
        <v>5.996448344202866E-6</v>
      </c>
      <c r="T265" s="1">
        <v>1</v>
      </c>
      <c r="V265" s="1">
        <f t="shared" si="47"/>
        <v>-9.3191333440431189E-3</v>
      </c>
      <c r="W265" s="1">
        <f t="shared" si="48"/>
        <v>-3.4325066655064393E-2</v>
      </c>
    </row>
    <row r="266" spans="1:23" x14ac:dyDescent="0.2">
      <c r="A266" s="56" t="s">
        <v>177</v>
      </c>
      <c r="B266" s="57"/>
      <c r="C266" s="58">
        <v>57033.979133333269</v>
      </c>
      <c r="D266" s="59"/>
      <c r="E266" s="1">
        <f t="shared" si="42"/>
        <v>32524.891667204025</v>
      </c>
      <c r="F266" s="1">
        <f t="shared" si="49"/>
        <v>32525</v>
      </c>
      <c r="G266" s="1">
        <f t="shared" si="43"/>
        <v>-4.3331666733138263E-2</v>
      </c>
      <c r="K266" s="1">
        <f t="shared" si="51"/>
        <v>-4.3331666733138263E-2</v>
      </c>
      <c r="O266" s="1">
        <f t="shared" ca="1" si="52"/>
        <v>-4.1921313403400162E-2</v>
      </c>
      <c r="P266" s="1">
        <f t="shared" si="44"/>
        <v>-4.5748112830066412E-2</v>
      </c>
      <c r="Q266" s="185">
        <f t="shared" si="45"/>
        <v>42015.479133333269</v>
      </c>
      <c r="S266" s="1">
        <f t="shared" si="46"/>
        <v>5.8392117393592837E-6</v>
      </c>
      <c r="T266" s="1">
        <v>1</v>
      </c>
      <c r="V266" s="1">
        <f t="shared" si="47"/>
        <v>-9.0207892187805887E-3</v>
      </c>
      <c r="W266" s="1">
        <f t="shared" si="48"/>
        <v>-3.4310877514357671E-2</v>
      </c>
    </row>
    <row r="267" spans="1:23" x14ac:dyDescent="0.2">
      <c r="A267" s="60" t="s">
        <v>178</v>
      </c>
      <c r="B267" s="61" t="s">
        <v>51</v>
      </c>
      <c r="C267" s="62">
        <v>57063.378559999997</v>
      </c>
      <c r="D267" s="62">
        <v>2.9999999999999997E-4</v>
      </c>
      <c r="E267" s="1">
        <f t="shared" si="42"/>
        <v>32598.392696155315</v>
      </c>
      <c r="F267" s="1">
        <f t="shared" si="49"/>
        <v>32598.5</v>
      </c>
      <c r="G267" s="1">
        <f t="shared" si="43"/>
        <v>-4.2920100000628736E-2</v>
      </c>
      <c r="K267" s="1">
        <f t="shared" si="51"/>
        <v>-4.2920100000628736E-2</v>
      </c>
      <c r="O267" s="1">
        <f t="shared" ca="1" si="52"/>
        <v>-4.1692843971630852E-2</v>
      </c>
      <c r="P267" s="1">
        <f t="shared" si="44"/>
        <v>-4.5458421011435164E-2</v>
      </c>
      <c r="Q267" s="185">
        <f t="shared" si="45"/>
        <v>42044.878559999997</v>
      </c>
      <c r="S267" s="1">
        <f t="shared" si="46"/>
        <v>6.4430735539013679E-6</v>
      </c>
      <c r="T267" s="1">
        <v>1</v>
      </c>
      <c r="V267" s="1">
        <f t="shared" si="47"/>
        <v>-8.7703397144945749E-3</v>
      </c>
      <c r="W267" s="1">
        <f t="shared" si="48"/>
        <v>-3.4149760286134159E-2</v>
      </c>
    </row>
    <row r="268" spans="1:23" x14ac:dyDescent="0.2">
      <c r="A268" s="60" t="s">
        <v>178</v>
      </c>
      <c r="B268" s="61" t="s">
        <v>51</v>
      </c>
      <c r="C268" s="62">
        <v>57063.37859</v>
      </c>
      <c r="D268" s="62">
        <v>2.9999999999999997E-4</v>
      </c>
      <c r="E268" s="1">
        <f t="shared" si="42"/>
        <v>32598.392771157836</v>
      </c>
      <c r="F268" s="1">
        <f t="shared" si="49"/>
        <v>32598.5</v>
      </c>
      <c r="G268" s="1">
        <f t="shared" si="43"/>
        <v>-4.2890099997748621E-2</v>
      </c>
      <c r="K268" s="1">
        <f t="shared" si="51"/>
        <v>-4.2890099997748621E-2</v>
      </c>
      <c r="O268" s="1">
        <f t="shared" ca="1" si="52"/>
        <v>-4.1692843971630852E-2</v>
      </c>
      <c r="P268" s="1">
        <f t="shared" si="44"/>
        <v>-4.5458421011435164E-2</v>
      </c>
      <c r="Q268" s="185">
        <f t="shared" si="45"/>
        <v>42044.87859</v>
      </c>
      <c r="S268" s="1">
        <f t="shared" si="46"/>
        <v>6.5962728293438736E-6</v>
      </c>
      <c r="T268" s="1">
        <v>1</v>
      </c>
      <c r="V268" s="1">
        <f t="shared" si="47"/>
        <v>-8.7703397144945749E-3</v>
      </c>
      <c r="W268" s="1">
        <f t="shared" si="48"/>
        <v>-3.4119760283254044E-2</v>
      </c>
    </row>
    <row r="269" spans="1:23" x14ac:dyDescent="0.2">
      <c r="A269" s="60" t="s">
        <v>178</v>
      </c>
      <c r="B269" s="61" t="s">
        <v>51</v>
      </c>
      <c r="C269" s="62">
        <v>57063.378599999996</v>
      </c>
      <c r="D269" s="62">
        <v>5.9999999999999995E-4</v>
      </c>
      <c r="E269" s="1">
        <f t="shared" si="42"/>
        <v>32598.392796158663</v>
      </c>
      <c r="F269" s="1">
        <f t="shared" si="49"/>
        <v>32598.5</v>
      </c>
      <c r="G269" s="1">
        <f t="shared" si="43"/>
        <v>-4.2880100001639221E-2</v>
      </c>
      <c r="K269" s="1">
        <f t="shared" si="51"/>
        <v>-4.2880100001639221E-2</v>
      </c>
      <c r="O269" s="1">
        <f t="shared" ca="1" si="52"/>
        <v>-4.1692843971630852E-2</v>
      </c>
      <c r="P269" s="1">
        <f t="shared" si="44"/>
        <v>-4.5458421011435164E-2</v>
      </c>
      <c r="Q269" s="185">
        <f t="shared" si="45"/>
        <v>42044.878599999996</v>
      </c>
      <c r="S269" s="1">
        <f t="shared" si="46"/>
        <v>6.6477392295551731E-6</v>
      </c>
      <c r="T269" s="1">
        <v>1</v>
      </c>
      <c r="V269" s="1">
        <f t="shared" si="47"/>
        <v>-8.7703397144945749E-3</v>
      </c>
      <c r="W269" s="1">
        <f t="shared" si="48"/>
        <v>-3.4109760287144644E-2</v>
      </c>
    </row>
    <row r="270" spans="1:23" x14ac:dyDescent="0.2">
      <c r="A270" s="63" t="s">
        <v>179</v>
      </c>
      <c r="B270" s="64" t="s">
        <v>51</v>
      </c>
      <c r="C270" s="63">
        <v>57310.1731</v>
      </c>
      <c r="D270" s="63" t="s">
        <v>175</v>
      </c>
      <c r="E270" s="1">
        <f t="shared" si="42"/>
        <v>33215.399715890482</v>
      </c>
      <c r="F270" s="1">
        <f t="shared" si="49"/>
        <v>33215.5</v>
      </c>
      <c r="G270" s="1">
        <f t="shared" si="43"/>
        <v>-4.0112299997417722E-2</v>
      </c>
      <c r="K270" s="1">
        <f t="shared" si="51"/>
        <v>-4.0112299997417722E-2</v>
      </c>
      <c r="O270" s="1">
        <f t="shared" ca="1" si="52"/>
        <v>-3.9774944115825925E-2</v>
      </c>
      <c r="P270" s="1">
        <f t="shared" si="44"/>
        <v>-4.2971403334184435E-2</v>
      </c>
      <c r="Q270" s="185">
        <f t="shared" si="45"/>
        <v>42291.6731</v>
      </c>
      <c r="S270" s="1">
        <f t="shared" si="46"/>
        <v>8.1744718903105542E-6</v>
      </c>
      <c r="T270" s="1">
        <v>1</v>
      </c>
      <c r="V270" s="1">
        <f t="shared" si="47"/>
        <v>-6.6270219855171239E-3</v>
      </c>
      <c r="W270" s="1">
        <f t="shared" si="48"/>
        <v>-3.3485278011900599E-2</v>
      </c>
    </row>
    <row r="271" spans="1:23" x14ac:dyDescent="0.2">
      <c r="A271" s="51" t="s">
        <v>172</v>
      </c>
      <c r="B271" s="52" t="s">
        <v>51</v>
      </c>
      <c r="C271" s="53">
        <v>57314.970699999998</v>
      </c>
      <c r="D271" s="53">
        <v>2.9999999999999997E-4</v>
      </c>
      <c r="E271" s="1">
        <f t="shared" si="42"/>
        <v>33227.394117702941</v>
      </c>
      <c r="F271" s="1">
        <f t="shared" si="49"/>
        <v>33227.5</v>
      </c>
      <c r="G271" s="1">
        <f t="shared" si="43"/>
        <v>-4.2351500000222586E-2</v>
      </c>
      <c r="K271" s="1">
        <f t="shared" si="51"/>
        <v>-4.2351500000222586E-2</v>
      </c>
      <c r="O271" s="1">
        <f t="shared" ca="1" si="52"/>
        <v>-3.9737642984108493E-2</v>
      </c>
      <c r="P271" s="1">
        <f t="shared" si="44"/>
        <v>-4.2922128116638918E-2</v>
      </c>
      <c r="Q271" s="185">
        <f t="shared" si="45"/>
        <v>42296.470699999998</v>
      </c>
      <c r="S271" s="1">
        <f t="shared" si="46"/>
        <v>3.2561644724485044E-7</v>
      </c>
      <c r="T271" s="1">
        <v>1</v>
      </c>
      <c r="V271" s="1">
        <f t="shared" si="47"/>
        <v>-6.5846843303145322E-3</v>
      </c>
      <c r="W271" s="1">
        <f t="shared" si="48"/>
        <v>-3.5766815669908053E-2</v>
      </c>
    </row>
    <row r="272" spans="1:23" x14ac:dyDescent="0.2">
      <c r="A272" s="51" t="s">
        <v>180</v>
      </c>
      <c r="B272" s="52" t="s">
        <v>49</v>
      </c>
      <c r="C272" s="53">
        <v>57344.773999999998</v>
      </c>
      <c r="D272" s="53">
        <v>1E-4</v>
      </c>
      <c r="E272" s="1">
        <f t="shared" si="42"/>
        <v>33301.904863812932</v>
      </c>
      <c r="F272" s="1">
        <f t="shared" si="49"/>
        <v>33302</v>
      </c>
      <c r="G272" s="1">
        <f t="shared" si="43"/>
        <v>-3.805320000537904E-2</v>
      </c>
      <c r="K272" s="1">
        <f t="shared" si="51"/>
        <v>-3.805320000537904E-2</v>
      </c>
      <c r="O272" s="1">
        <f t="shared" ca="1" si="52"/>
        <v>-3.9506065124696066E-2</v>
      </c>
      <c r="P272" s="1">
        <f t="shared" si="44"/>
        <v>-4.2615500625493227E-2</v>
      </c>
      <c r="Q272" s="185">
        <f t="shared" si="45"/>
        <v>42326.273999999998</v>
      </c>
      <c r="S272" s="1">
        <f t="shared" si="46"/>
        <v>2.08145869482943E-5</v>
      </c>
      <c r="T272" s="1">
        <v>1</v>
      </c>
      <c r="V272" s="1">
        <f t="shared" si="47"/>
        <v>-6.3213435085424522E-3</v>
      </c>
      <c r="W272" s="1">
        <f t="shared" si="48"/>
        <v>-3.1731856496836588E-2</v>
      </c>
    </row>
    <row r="273" spans="1:23" x14ac:dyDescent="0.2">
      <c r="A273" s="51" t="s">
        <v>181</v>
      </c>
      <c r="B273" s="52" t="s">
        <v>51</v>
      </c>
      <c r="C273" s="53">
        <v>57684.969599999997</v>
      </c>
      <c r="D273" s="53">
        <v>2.0000000000000001E-4</v>
      </c>
      <c r="E273" s="1">
        <f t="shared" si="42"/>
        <v>34152.422356148927</v>
      </c>
      <c r="F273" s="1">
        <f t="shared" si="49"/>
        <v>34152.5</v>
      </c>
      <c r="G273" s="1">
        <f t="shared" si="43"/>
        <v>-3.1056500003614929E-2</v>
      </c>
      <c r="K273" s="1">
        <f t="shared" si="51"/>
        <v>-3.1056500003614929E-2</v>
      </c>
      <c r="O273" s="1">
        <f t="shared" ca="1" si="52"/>
        <v>-3.6862347414222674E-2</v>
      </c>
      <c r="P273" s="1">
        <f t="shared" si="44"/>
        <v>-3.9038589093390065E-2</v>
      </c>
      <c r="Q273" s="185">
        <f t="shared" si="45"/>
        <v>42666.469599999997</v>
      </c>
      <c r="S273" s="1">
        <f t="shared" si="46"/>
        <v>6.3713746237107269E-5</v>
      </c>
      <c r="T273" s="1">
        <v>1</v>
      </c>
      <c r="V273" s="1">
        <f t="shared" si="47"/>
        <v>-3.2649627872274921E-3</v>
      </c>
      <c r="W273" s="1">
        <f t="shared" si="48"/>
        <v>-2.7791537216387437E-2</v>
      </c>
    </row>
    <row r="274" spans="1:23" x14ac:dyDescent="0.2">
      <c r="A274" s="51" t="s">
        <v>181</v>
      </c>
      <c r="B274" s="52" t="s">
        <v>49</v>
      </c>
      <c r="C274" s="53">
        <v>57754.763700000003</v>
      </c>
      <c r="D274" s="53">
        <v>2.9999999999999997E-4</v>
      </c>
      <c r="E274" s="1">
        <f t="shared" si="42"/>
        <v>34326.913451600638</v>
      </c>
      <c r="F274" s="1">
        <f t="shared" si="49"/>
        <v>34327</v>
      </c>
      <c r="G274" s="1">
        <f t="shared" si="43"/>
        <v>-3.4618199999385979E-2</v>
      </c>
      <c r="K274" s="1">
        <f t="shared" si="51"/>
        <v>-3.4618199999385979E-2</v>
      </c>
      <c r="O274" s="1">
        <f t="shared" ca="1" si="52"/>
        <v>-3.6319926790498266E-2</v>
      </c>
      <c r="P274" s="1">
        <f t="shared" si="44"/>
        <v>-3.8290106772721766E-2</v>
      </c>
      <c r="Q274" s="185">
        <f t="shared" si="45"/>
        <v>42736.263700000003</v>
      </c>
      <c r="S274" s="1">
        <f t="shared" si="46"/>
        <v>1.3482899352069229E-5</v>
      </c>
      <c r="T274" s="1">
        <v>1</v>
      </c>
      <c r="V274" s="1">
        <f t="shared" si="47"/>
        <v>-2.6292738781122306E-3</v>
      </c>
      <c r="W274" s="1">
        <f t="shared" si="48"/>
        <v>-3.1988926121273749E-2</v>
      </c>
    </row>
    <row r="275" spans="1:23" x14ac:dyDescent="0.2">
      <c r="A275" s="65" t="s">
        <v>182</v>
      </c>
      <c r="B275" s="66" t="s">
        <v>51</v>
      </c>
      <c r="C275" s="67">
        <v>57766.961799999997</v>
      </c>
      <c r="D275" s="68" t="s">
        <v>56</v>
      </c>
      <c r="E275" s="1">
        <f t="shared" si="42"/>
        <v>34357.409723225726</v>
      </c>
      <c r="F275" s="1">
        <f t="shared" si="49"/>
        <v>34357.5</v>
      </c>
      <c r="G275" s="1">
        <f t="shared" si="43"/>
        <v>-3.6109500004386064E-2</v>
      </c>
      <c r="K275" s="1">
        <f t="shared" si="51"/>
        <v>-3.6109500004386064E-2</v>
      </c>
      <c r="O275" s="1">
        <f t="shared" ca="1" si="52"/>
        <v>-3.6225119747383114E-2</v>
      </c>
      <c r="P275" s="1">
        <f t="shared" si="44"/>
        <v>-3.8158867012929948E-2</v>
      </c>
      <c r="Q275" s="185">
        <f t="shared" si="45"/>
        <v>42748.461799999997</v>
      </c>
      <c r="S275" s="1">
        <f t="shared" si="46"/>
        <v>4.1999051357081084E-6</v>
      </c>
      <c r="T275" s="1">
        <v>1</v>
      </c>
      <c r="V275" s="1">
        <f t="shared" si="47"/>
        <v>-2.517958269671149E-3</v>
      </c>
      <c r="W275" s="1">
        <f t="shared" si="48"/>
        <v>-3.3591541734714916E-2</v>
      </c>
    </row>
    <row r="276" spans="1:23" x14ac:dyDescent="0.2">
      <c r="A276" s="65" t="s">
        <v>182</v>
      </c>
      <c r="B276" s="66" t="s">
        <v>51</v>
      </c>
      <c r="C276" s="67">
        <v>57766.962099999997</v>
      </c>
      <c r="D276" s="68" t="s">
        <v>175</v>
      </c>
      <c r="E276" s="1">
        <f t="shared" si="42"/>
        <v>34357.410473250849</v>
      </c>
      <c r="F276" s="1">
        <f t="shared" si="49"/>
        <v>34357.5</v>
      </c>
      <c r="G276" s="1">
        <f t="shared" si="43"/>
        <v>-3.5809500004688744E-2</v>
      </c>
      <c r="K276" s="1">
        <f t="shared" ref="K276:K303" si="53">G276</f>
        <v>-3.5809500004688744E-2</v>
      </c>
      <c r="O276" s="1">
        <f t="shared" ca="1" si="52"/>
        <v>-3.6225119747383114E-2</v>
      </c>
      <c r="P276" s="1">
        <f t="shared" si="44"/>
        <v>-3.8158867012929948E-2</v>
      </c>
      <c r="Q276" s="185">
        <f t="shared" si="45"/>
        <v>42748.462099999997</v>
      </c>
      <c r="S276" s="1">
        <f t="shared" si="46"/>
        <v>5.5195253394122272E-6</v>
      </c>
      <c r="T276" s="1">
        <v>1</v>
      </c>
      <c r="V276" s="1">
        <f t="shared" si="47"/>
        <v>-2.517958269671149E-3</v>
      </c>
      <c r="W276" s="1">
        <f t="shared" si="48"/>
        <v>-3.3291541735017596E-2</v>
      </c>
    </row>
    <row r="277" spans="1:23" x14ac:dyDescent="0.2">
      <c r="A277" s="65" t="s">
        <v>182</v>
      </c>
      <c r="B277" s="66" t="s">
        <v>51</v>
      </c>
      <c r="C277" s="67">
        <v>57766.963000000003</v>
      </c>
      <c r="D277" s="68" t="s">
        <v>174</v>
      </c>
      <c r="E277" s="1">
        <f t="shared" ref="E277:E303" si="54">+(C277-C$7)/C$8</f>
        <v>34357.412723326241</v>
      </c>
      <c r="F277" s="1">
        <f t="shared" si="49"/>
        <v>34357.5</v>
      </c>
      <c r="G277" s="1">
        <f t="shared" ref="G277:G340" si="55">+C277-(C$7+F277*C$8)</f>
        <v>-3.4909499998320825E-2</v>
      </c>
      <c r="K277" s="1">
        <f t="shared" si="53"/>
        <v>-3.4909499998320825E-2</v>
      </c>
      <c r="O277" s="1">
        <f t="shared" ca="1" si="52"/>
        <v>-3.6225119747383114E-2</v>
      </c>
      <c r="P277" s="1">
        <f t="shared" ref="P277:P303" si="56">+I$2+I$3*F277+I$4*F277^2+I$5*SIN(RADIANS(I$6*F277+I$7))</f>
        <v>-3.8158867012929948E-2</v>
      </c>
      <c r="Q277" s="185">
        <f t="shared" ref="Q277:Q303" si="57">+C277-15018.5</f>
        <v>42748.463000000003</v>
      </c>
      <c r="S277" s="1">
        <f t="shared" ref="S277:S303" si="58">+(P277-G277)^2</f>
        <v>1.0558385995629802E-5</v>
      </c>
      <c r="T277" s="1">
        <v>1</v>
      </c>
      <c r="V277" s="1">
        <f t="shared" ref="V277:V303" si="59">+I$5*SIN(RADIANS(I$6*F277+I$7))</f>
        <v>-2.517958269671149E-3</v>
      </c>
      <c r="W277" s="1">
        <f t="shared" ref="W277:W340" si="60">G277-V277</f>
        <v>-3.2391541728649678E-2</v>
      </c>
    </row>
    <row r="278" spans="1:23" x14ac:dyDescent="0.2">
      <c r="A278" s="51" t="s">
        <v>181</v>
      </c>
      <c r="B278" s="52" t="s">
        <v>49</v>
      </c>
      <c r="C278" s="53">
        <v>57769.5628</v>
      </c>
      <c r="D278" s="53">
        <v>1.5E-3</v>
      </c>
      <c r="E278" s="1">
        <f t="shared" si="54"/>
        <v>34363.912441066779</v>
      </c>
      <c r="F278" s="1">
        <f t="shared" si="49"/>
        <v>34364</v>
      </c>
      <c r="G278" s="1">
        <f t="shared" si="55"/>
        <v>-3.5022399999434128E-2</v>
      </c>
      <c r="K278" s="1">
        <f t="shared" si="53"/>
        <v>-3.5022399999434128E-2</v>
      </c>
      <c r="O278" s="1">
        <f t="shared" ca="1" si="52"/>
        <v>-3.6204914967702839E-2</v>
      </c>
      <c r="P278" s="1">
        <f t="shared" si="56"/>
        <v>-3.8130882603553073E-2</v>
      </c>
      <c r="Q278" s="185">
        <f t="shared" si="57"/>
        <v>42751.0628</v>
      </c>
      <c r="S278" s="1">
        <f t="shared" si="58"/>
        <v>9.6626641001100987E-6</v>
      </c>
      <c r="T278" s="1">
        <v>1</v>
      </c>
      <c r="V278" s="1">
        <f t="shared" si="59"/>
        <v>-2.4942280509237568E-3</v>
      </c>
      <c r="W278" s="1">
        <f t="shared" si="60"/>
        <v>-3.2528171948510369E-2</v>
      </c>
    </row>
    <row r="279" spans="1:23" x14ac:dyDescent="0.2">
      <c r="A279" s="69" t="s">
        <v>183</v>
      </c>
      <c r="B279" s="70" t="s">
        <v>51</v>
      </c>
      <c r="C279" s="71">
        <v>57802.561099999999</v>
      </c>
      <c r="D279" s="71">
        <v>1E-4</v>
      </c>
      <c r="E279" s="1">
        <f t="shared" si="54"/>
        <v>34446.410954766987</v>
      </c>
      <c r="F279" s="1">
        <f t="shared" si="49"/>
        <v>34446.5</v>
      </c>
      <c r="G279" s="1">
        <f t="shared" si="55"/>
        <v>-3.5616900000604801E-2</v>
      </c>
      <c r="K279" s="1">
        <f t="shared" si="53"/>
        <v>-3.5616900000604801E-2</v>
      </c>
      <c r="O279" s="1">
        <f t="shared" ca="1" si="52"/>
        <v>-3.5948469687145448E-2</v>
      </c>
      <c r="P279" s="1">
        <f t="shared" si="56"/>
        <v>-3.7775241948897309E-2</v>
      </c>
      <c r="Q279" s="185">
        <f t="shared" si="57"/>
        <v>42784.061099999999</v>
      </c>
      <c r="S279" s="1">
        <f t="shared" si="58"/>
        <v>4.6584399657591001E-6</v>
      </c>
      <c r="T279" s="1">
        <v>1</v>
      </c>
      <c r="V279" s="1">
        <f t="shared" si="59"/>
        <v>-2.1928289661119573E-3</v>
      </c>
      <c r="W279" s="1">
        <f t="shared" si="60"/>
        <v>-3.3424071034492846E-2</v>
      </c>
    </row>
    <row r="280" spans="1:23" x14ac:dyDescent="0.2">
      <c r="A280" s="69" t="s">
        <v>183</v>
      </c>
      <c r="B280" s="70" t="s">
        <v>49</v>
      </c>
      <c r="C280" s="71">
        <v>57811.5599</v>
      </c>
      <c r="D280" s="71">
        <v>1E-4</v>
      </c>
      <c r="E280" s="1">
        <f t="shared" si="54"/>
        <v>34468.908708441733</v>
      </c>
      <c r="F280" s="1">
        <f t="shared" si="49"/>
        <v>34469</v>
      </c>
      <c r="G280" s="1">
        <f t="shared" si="55"/>
        <v>-3.6515399995550979E-2</v>
      </c>
      <c r="K280" s="1">
        <f t="shared" si="53"/>
        <v>-3.6515399995550979E-2</v>
      </c>
      <c r="O280" s="1">
        <f t="shared" ca="1" si="52"/>
        <v>-3.587853006517526E-2</v>
      </c>
      <c r="P280" s="1">
        <f t="shared" si="56"/>
        <v>-3.7678106772223198E-2</v>
      </c>
      <c r="Q280" s="185">
        <f t="shared" si="57"/>
        <v>42793.0599</v>
      </c>
      <c r="S280" s="1">
        <f t="shared" si="58"/>
        <v>1.3518870485195016E-6</v>
      </c>
      <c r="T280" s="1">
        <v>1</v>
      </c>
      <c r="V280" s="1">
        <f t="shared" si="59"/>
        <v>-2.1105661206605986E-3</v>
      </c>
      <c r="W280" s="1">
        <f t="shared" si="60"/>
        <v>-3.4404833874890378E-2</v>
      </c>
    </row>
    <row r="281" spans="1:23" x14ac:dyDescent="0.2">
      <c r="A281" s="69" t="s">
        <v>184</v>
      </c>
      <c r="B281" s="72" t="s">
        <v>51</v>
      </c>
      <c r="C281" s="69">
        <v>58083.754800000002</v>
      </c>
      <c r="D281" s="69">
        <v>2.0000000000000001E-4</v>
      </c>
      <c r="E281" s="1">
        <f t="shared" si="54"/>
        <v>35149.418755528321</v>
      </c>
      <c r="F281" s="1">
        <f t="shared" si="49"/>
        <v>35149.5</v>
      </c>
      <c r="G281" s="1">
        <f t="shared" si="55"/>
        <v>-3.2496699997864198E-2</v>
      </c>
      <c r="K281" s="1">
        <f t="shared" si="53"/>
        <v>-3.2496699997864198E-2</v>
      </c>
      <c r="O281" s="1">
        <f t="shared" ca="1" si="52"/>
        <v>-3.376324505403222E-2</v>
      </c>
      <c r="P281" s="1">
        <f t="shared" si="56"/>
        <v>-3.4716904569225014E-2</v>
      </c>
      <c r="Q281" s="185">
        <f t="shared" si="57"/>
        <v>43065.254800000002</v>
      </c>
      <c r="S281" s="1">
        <f t="shared" si="58"/>
        <v>4.929308338691466E-6</v>
      </c>
      <c r="T281" s="1">
        <v>1</v>
      </c>
      <c r="V281" s="1">
        <f t="shared" si="59"/>
        <v>3.8479807955591291E-4</v>
      </c>
      <c r="W281" s="1">
        <f t="shared" si="60"/>
        <v>-3.2881498077420114E-2</v>
      </c>
    </row>
    <row r="282" spans="1:23" x14ac:dyDescent="0.2">
      <c r="A282" s="75" t="s">
        <v>909</v>
      </c>
      <c r="B282" s="43" t="s">
        <v>49</v>
      </c>
      <c r="C282" s="44">
        <v>58098.755067999999</v>
      </c>
      <c r="D282" s="44">
        <v>1.11E-4</v>
      </c>
      <c r="E282" s="1">
        <f t="shared" si="54"/>
        <v>35186.920681842843</v>
      </c>
      <c r="F282" s="1">
        <f t="shared" si="49"/>
        <v>35187</v>
      </c>
      <c r="G282" s="1">
        <f t="shared" si="55"/>
        <v>-3.1726200002594851E-2</v>
      </c>
      <c r="K282" s="1">
        <f t="shared" si="53"/>
        <v>-3.1726200002594851E-2</v>
      </c>
      <c r="O282" s="1">
        <f t="shared" ca="1" si="52"/>
        <v>-3.3646679017415235E-2</v>
      </c>
      <c r="P282" s="1">
        <f t="shared" si="56"/>
        <v>-3.4552693092873774E-2</v>
      </c>
      <c r="Q282" s="185">
        <f t="shared" si="57"/>
        <v>43080.255067999999</v>
      </c>
      <c r="S282" s="1">
        <f t="shared" si="58"/>
        <v>7.9890631893944934E-6</v>
      </c>
      <c r="T282" s="1">
        <v>1</v>
      </c>
      <c r="V282" s="1">
        <f t="shared" si="59"/>
        <v>5.2243648280410966E-4</v>
      </c>
      <c r="W282" s="1">
        <f t="shared" si="60"/>
        <v>-3.2248636485398961E-2</v>
      </c>
    </row>
    <row r="283" spans="1:23" x14ac:dyDescent="0.2">
      <c r="A283" s="54" t="s">
        <v>185</v>
      </c>
      <c r="B283" s="55" t="s">
        <v>49</v>
      </c>
      <c r="C283" s="54">
        <v>58154.754999999997</v>
      </c>
      <c r="D283" s="54">
        <v>1E-4</v>
      </c>
      <c r="E283" s="1">
        <f t="shared" si="54"/>
        <v>35326.925201994265</v>
      </c>
      <c r="F283" s="1">
        <f t="shared" si="49"/>
        <v>35327</v>
      </c>
      <c r="G283" s="1">
        <f t="shared" si="55"/>
        <v>-2.9918200001702644E-2</v>
      </c>
      <c r="K283" s="1">
        <f t="shared" si="53"/>
        <v>-2.9918200001702644E-2</v>
      </c>
      <c r="O283" s="1">
        <f t="shared" ca="1" si="52"/>
        <v>-3.3211499147378462E-2</v>
      </c>
      <c r="P283" s="1">
        <f t="shared" si="56"/>
        <v>-3.3938993841140769E-2</v>
      </c>
      <c r="Q283" s="185">
        <f t="shared" si="57"/>
        <v>43136.254999999997</v>
      </c>
      <c r="S283" s="1">
        <f t="shared" si="58"/>
        <v>1.6166783099263577E-5</v>
      </c>
      <c r="T283" s="1">
        <v>1</v>
      </c>
      <c r="V283" s="1">
        <f t="shared" si="59"/>
        <v>1.0360967827205895E-3</v>
      </c>
      <c r="W283" s="1">
        <f t="shared" si="60"/>
        <v>-3.0954296784423234E-2</v>
      </c>
    </row>
    <row r="284" spans="1:23" x14ac:dyDescent="0.2">
      <c r="A284" s="75" t="s">
        <v>187</v>
      </c>
      <c r="B284" s="43" t="s">
        <v>51</v>
      </c>
      <c r="C284" s="44">
        <v>58173.3537</v>
      </c>
      <c r="D284" s="44">
        <v>1E-4</v>
      </c>
      <c r="E284" s="1">
        <f t="shared" si="54"/>
        <v>35373.423509687578</v>
      </c>
      <c r="F284" s="1">
        <f t="shared" si="49"/>
        <v>35373.5</v>
      </c>
      <c r="G284" s="1">
        <f t="shared" si="55"/>
        <v>-3.0595099997299258E-2</v>
      </c>
      <c r="K284" s="1">
        <f t="shared" si="53"/>
        <v>-3.0595099997299258E-2</v>
      </c>
      <c r="O284" s="1">
        <f t="shared" ca="1" si="52"/>
        <v>-3.3066957261973381E-2</v>
      </c>
      <c r="P284" s="1">
        <f t="shared" si="56"/>
        <v>-3.3734961597455822E-2</v>
      </c>
      <c r="Q284" s="185">
        <f t="shared" si="57"/>
        <v>43154.8537</v>
      </c>
      <c r="S284" s="1">
        <f t="shared" si="58"/>
        <v>9.8587308681377385E-6</v>
      </c>
      <c r="T284" s="1">
        <v>1</v>
      </c>
      <c r="V284" s="1">
        <f t="shared" si="59"/>
        <v>1.2066111650601463E-3</v>
      </c>
      <c r="W284" s="1">
        <f t="shared" si="60"/>
        <v>-3.1801711162359407E-2</v>
      </c>
    </row>
    <row r="285" spans="1:23" x14ac:dyDescent="0.2">
      <c r="A285" s="73" t="s">
        <v>186</v>
      </c>
      <c r="B285" s="74" t="s">
        <v>49</v>
      </c>
      <c r="C285" s="54">
        <v>58413.546999999999</v>
      </c>
      <c r="D285" s="54">
        <v>2E-3</v>
      </c>
      <c r="E285" s="1">
        <f t="shared" si="54"/>
        <v>35973.926876550366</v>
      </c>
      <c r="F285" s="1">
        <f t="shared" si="49"/>
        <v>35974</v>
      </c>
      <c r="G285" s="1">
        <f t="shared" si="55"/>
        <v>-2.9248400001961272E-2</v>
      </c>
      <c r="K285" s="1">
        <f t="shared" si="53"/>
        <v>-2.9248400001961272E-2</v>
      </c>
      <c r="O285" s="1">
        <f t="shared" ca="1" si="52"/>
        <v>-3.120034646227994E-2</v>
      </c>
      <c r="P285" s="1">
        <f t="shared" si="56"/>
        <v>-3.1095693637656584E-2</v>
      </c>
      <c r="Q285" s="185">
        <f t="shared" si="57"/>
        <v>43395.046999999999</v>
      </c>
      <c r="S285" s="1">
        <f t="shared" si="58"/>
        <v>3.4124937764804047E-6</v>
      </c>
      <c r="T285" s="1">
        <v>1</v>
      </c>
      <c r="V285" s="1">
        <f t="shared" si="59"/>
        <v>3.4000093744750272E-3</v>
      </c>
      <c r="W285" s="1">
        <f t="shared" si="60"/>
        <v>-3.2648409376436302E-2</v>
      </c>
    </row>
    <row r="286" spans="1:23" x14ac:dyDescent="0.2">
      <c r="A286" s="54" t="s">
        <v>185</v>
      </c>
      <c r="B286" s="55" t="s">
        <v>51</v>
      </c>
      <c r="C286" s="54">
        <v>58489.745799999997</v>
      </c>
      <c r="D286" s="54">
        <v>1E-4</v>
      </c>
      <c r="E286" s="1">
        <f t="shared" si="54"/>
        <v>36164.430258413653</v>
      </c>
      <c r="F286" s="1">
        <f t="shared" si="49"/>
        <v>36164.5</v>
      </c>
      <c r="G286" s="1">
        <f t="shared" si="55"/>
        <v>-2.7895700004592072E-2</v>
      </c>
      <c r="K286" s="1">
        <f t="shared" si="53"/>
        <v>-2.7895700004592072E-2</v>
      </c>
      <c r="O286" s="1">
        <f t="shared" ca="1" si="52"/>
        <v>-3.0608190996265619E-2</v>
      </c>
      <c r="P286" s="1">
        <f t="shared" si="56"/>
        <v>-3.0258527376224375E-2</v>
      </c>
      <c r="Q286" s="185">
        <f t="shared" si="57"/>
        <v>43471.245799999997</v>
      </c>
      <c r="S286" s="1">
        <f t="shared" si="58"/>
        <v>5.5829531881348161E-6</v>
      </c>
      <c r="T286" s="1">
        <v>1</v>
      </c>
      <c r="V286" s="1">
        <f t="shared" si="59"/>
        <v>4.0906798524816719E-3</v>
      </c>
      <c r="W286" s="1">
        <f t="shared" si="60"/>
        <v>-3.1986379857073741E-2</v>
      </c>
    </row>
    <row r="287" spans="1:23" x14ac:dyDescent="0.2">
      <c r="A287" s="54" t="s">
        <v>185</v>
      </c>
      <c r="B287" s="55" t="s">
        <v>51</v>
      </c>
      <c r="C287" s="54">
        <v>58509.345699999998</v>
      </c>
      <c r="D287" s="54">
        <v>2.0000000000000001E-4</v>
      </c>
      <c r="E287" s="1">
        <f t="shared" si="54"/>
        <v>36213.431649960272</v>
      </c>
      <c r="F287" s="1">
        <f t="shared" ref="F287:F350" si="61">ROUND(2*E287,0)/2</f>
        <v>36213.5</v>
      </c>
      <c r="G287" s="1">
        <f t="shared" si="55"/>
        <v>-2.7339100000972394E-2</v>
      </c>
      <c r="K287" s="1">
        <f t="shared" si="53"/>
        <v>-2.7339100000972394E-2</v>
      </c>
      <c r="O287" s="1">
        <f t="shared" ca="1" si="52"/>
        <v>-3.0455878041752746E-2</v>
      </c>
      <c r="P287" s="1">
        <f t="shared" si="56"/>
        <v>-3.0043342163400277E-2</v>
      </c>
      <c r="Q287" s="185">
        <f t="shared" si="57"/>
        <v>43490.845699999998</v>
      </c>
      <c r="S287" s="1">
        <f t="shared" si="58"/>
        <v>7.3129256730526314E-6</v>
      </c>
      <c r="T287" s="1">
        <v>1</v>
      </c>
      <c r="V287" s="1">
        <f t="shared" si="59"/>
        <v>4.2677904366769069E-3</v>
      </c>
      <c r="W287" s="1">
        <f t="shared" si="60"/>
        <v>-3.1606890437649304E-2</v>
      </c>
    </row>
    <row r="288" spans="1:23" x14ac:dyDescent="0.2">
      <c r="A288" s="54" t="s">
        <v>185</v>
      </c>
      <c r="B288" s="55" t="s">
        <v>49</v>
      </c>
      <c r="C288" s="54">
        <v>58510.346400000002</v>
      </c>
      <c r="D288" s="54">
        <v>1E-4</v>
      </c>
      <c r="E288" s="1">
        <f t="shared" si="54"/>
        <v>36215.933483771711</v>
      </c>
      <c r="F288" s="1">
        <f t="shared" si="61"/>
        <v>36216</v>
      </c>
      <c r="G288" s="1">
        <f t="shared" si="55"/>
        <v>-2.6605599996400997E-2</v>
      </c>
      <c r="K288" s="1">
        <f t="shared" si="53"/>
        <v>-2.6605599996400997E-2</v>
      </c>
      <c r="O288" s="1">
        <f t="shared" ca="1" si="52"/>
        <v>-3.0448106972644953E-2</v>
      </c>
      <c r="P288" s="1">
        <f t="shared" si="56"/>
        <v>-3.0032365402495535E-2</v>
      </c>
      <c r="Q288" s="185">
        <f t="shared" si="57"/>
        <v>43491.846400000002</v>
      </c>
      <c r="S288" s="1">
        <f t="shared" si="58"/>
        <v>1.1742721148406265E-5</v>
      </c>
      <c r="T288" s="1">
        <v>1</v>
      </c>
      <c r="V288" s="1">
        <f t="shared" si="59"/>
        <v>4.2768202996161121E-3</v>
      </c>
      <c r="W288" s="1">
        <f t="shared" si="60"/>
        <v>-3.0882420296017107E-2</v>
      </c>
    </row>
    <row r="289" spans="1:23" x14ac:dyDescent="0.2">
      <c r="A289" s="76" t="s">
        <v>188</v>
      </c>
      <c r="B289" s="55" t="s">
        <v>49</v>
      </c>
      <c r="C289" s="54">
        <v>58854.737500000003</v>
      </c>
      <c r="D289" s="54">
        <v>2.0000000000000001E-4</v>
      </c>
      <c r="E289" s="1">
        <f t="shared" si="54"/>
        <v>37076.940077492603</v>
      </c>
      <c r="F289" s="1">
        <f t="shared" si="61"/>
        <v>37077</v>
      </c>
      <c r="G289" s="1">
        <f t="shared" si="55"/>
        <v>-2.3968199995579198E-2</v>
      </c>
      <c r="K289" s="1">
        <f t="shared" si="53"/>
        <v>-2.3968199995579198E-2</v>
      </c>
      <c r="O289" s="1">
        <f t="shared" ref="O289:O303" ca="1" si="62">+C$11+C$12*F289</f>
        <v>-2.7771750771918791E-2</v>
      </c>
      <c r="P289" s="1">
        <f t="shared" si="56"/>
        <v>-2.6273524437505507E-2</v>
      </c>
      <c r="Q289" s="185">
        <f t="shared" si="57"/>
        <v>43836.237500000003</v>
      </c>
      <c r="S289" s="1">
        <f t="shared" si="58"/>
        <v>5.3145207825428481E-6</v>
      </c>
      <c r="T289" s="1">
        <v>1</v>
      </c>
      <c r="V289" s="1">
        <f t="shared" si="59"/>
        <v>7.3402331535726119E-3</v>
      </c>
      <c r="W289" s="1">
        <f t="shared" si="60"/>
        <v>-3.1308433149151813E-2</v>
      </c>
    </row>
    <row r="290" spans="1:23" x14ac:dyDescent="0.2">
      <c r="A290" s="76" t="s">
        <v>189</v>
      </c>
      <c r="B290" s="55" t="s">
        <v>49</v>
      </c>
      <c r="C290" s="54">
        <v>58900.3361</v>
      </c>
      <c r="D290" s="54">
        <v>2.0000000000000001E-4</v>
      </c>
      <c r="E290" s="1">
        <f t="shared" si="54"/>
        <v>37190.940396503283</v>
      </c>
      <c r="F290" s="1">
        <f t="shared" si="61"/>
        <v>37191</v>
      </c>
      <c r="G290" s="1">
        <f t="shared" si="55"/>
        <v>-2.3840599998948164E-2</v>
      </c>
      <c r="K290" s="1">
        <f t="shared" si="53"/>
        <v>-2.3840599998948164E-2</v>
      </c>
      <c r="O290" s="1">
        <f t="shared" ca="1" si="62"/>
        <v>-2.7417390020603144E-2</v>
      </c>
      <c r="P290" s="1">
        <f t="shared" si="56"/>
        <v>-2.5780578194439806E-2</v>
      </c>
      <c r="Q290" s="185">
        <f t="shared" si="57"/>
        <v>43881.8361</v>
      </c>
      <c r="S290" s="1">
        <f t="shared" si="58"/>
        <v>3.7635153989830082E-6</v>
      </c>
      <c r="T290" s="1">
        <v>1</v>
      </c>
      <c r="V290" s="1">
        <f t="shared" si="59"/>
        <v>7.7373767736412706E-3</v>
      </c>
      <c r="W290" s="1">
        <f t="shared" si="60"/>
        <v>-3.1577976772589438E-2</v>
      </c>
    </row>
    <row r="291" spans="1:23" x14ac:dyDescent="0.2">
      <c r="A291" s="76" t="s">
        <v>189</v>
      </c>
      <c r="B291" s="55" t="s">
        <v>49</v>
      </c>
      <c r="C291" s="54">
        <v>58902.338000000003</v>
      </c>
      <c r="D291" s="54">
        <v>1E-4</v>
      </c>
      <c r="E291" s="1">
        <f t="shared" si="54"/>
        <v>37195.945314168035</v>
      </c>
      <c r="F291" s="1">
        <f t="shared" si="61"/>
        <v>37196</v>
      </c>
      <c r="G291" s="1">
        <f t="shared" si="55"/>
        <v>-2.1873599995160475E-2</v>
      </c>
      <c r="K291" s="1">
        <f t="shared" si="53"/>
        <v>-2.1873599995160475E-2</v>
      </c>
      <c r="O291" s="1">
        <f t="shared" ca="1" si="62"/>
        <v>-2.7401847882387545E-2</v>
      </c>
      <c r="P291" s="1">
        <f t="shared" si="56"/>
        <v>-2.5758991179566426E-2</v>
      </c>
      <c r="Q291" s="185">
        <f t="shared" si="57"/>
        <v>43883.838000000003</v>
      </c>
      <c r="S291" s="1">
        <f t="shared" si="58"/>
        <v>1.5096264655859478E-5</v>
      </c>
      <c r="T291" s="1">
        <v>1</v>
      </c>
      <c r="V291" s="1">
        <f t="shared" si="59"/>
        <v>7.7547419785103872E-3</v>
      </c>
      <c r="W291" s="1">
        <f t="shared" si="60"/>
        <v>-2.9628341973670862E-2</v>
      </c>
    </row>
    <row r="292" spans="1:23" x14ac:dyDescent="0.2">
      <c r="A292" s="191" t="s">
        <v>920</v>
      </c>
      <c r="B292" s="205" t="s">
        <v>51</v>
      </c>
      <c r="C292" s="206">
        <v>59167.7287</v>
      </c>
      <c r="D292" s="206">
        <v>4.0000000000000002E-4</v>
      </c>
      <c r="E292" s="1">
        <f t="shared" si="54"/>
        <v>37859.444291383763</v>
      </c>
      <c r="F292" s="1">
        <f t="shared" si="61"/>
        <v>37859.5</v>
      </c>
      <c r="G292" s="1">
        <f t="shared" si="55"/>
        <v>-2.2282700003415812E-2</v>
      </c>
      <c r="K292" s="1">
        <f t="shared" si="53"/>
        <v>-2.2282700003415812E-2</v>
      </c>
      <c r="O292" s="1">
        <f t="shared" ca="1" si="62"/>
        <v>-2.5339406141177551E-2</v>
      </c>
      <c r="P292" s="1">
        <f t="shared" si="56"/>
        <v>-2.2924017868663091E-2</v>
      </c>
      <c r="Q292" s="185">
        <f t="shared" si="57"/>
        <v>44149.2287</v>
      </c>
      <c r="S292" s="1">
        <f t="shared" si="58"/>
        <v>4.1128860428532706E-7</v>
      </c>
      <c r="T292" s="1">
        <v>1</v>
      </c>
      <c r="V292" s="1">
        <f t="shared" si="59"/>
        <v>1.001461616594481E-2</v>
      </c>
      <c r="W292" s="1">
        <f t="shared" si="60"/>
        <v>-3.2297316169360622E-2</v>
      </c>
    </row>
    <row r="293" spans="1:23" x14ac:dyDescent="0.2">
      <c r="A293" s="75" t="s">
        <v>907</v>
      </c>
      <c r="B293" s="43" t="s">
        <v>49</v>
      </c>
      <c r="C293" s="44">
        <v>59186.728900000002</v>
      </c>
      <c r="D293" s="44">
        <v>2.0000000000000001E-4</v>
      </c>
      <c r="E293" s="1">
        <f t="shared" si="54"/>
        <v>37906.946382703827</v>
      </c>
      <c r="F293" s="1">
        <f t="shared" si="61"/>
        <v>37907</v>
      </c>
      <c r="G293" s="1">
        <f t="shared" si="55"/>
        <v>-2.144620000035502E-2</v>
      </c>
      <c r="K293" s="1">
        <f t="shared" si="53"/>
        <v>-2.144620000035502E-2</v>
      </c>
      <c r="O293" s="1">
        <f t="shared" ca="1" si="62"/>
        <v>-2.5191755828129353E-2</v>
      </c>
      <c r="P293" s="1">
        <f t="shared" si="56"/>
        <v>-2.2723640973598282E-2</v>
      </c>
      <c r="Q293" s="185">
        <f t="shared" si="57"/>
        <v>44168.228900000002</v>
      </c>
      <c r="S293" s="1">
        <f t="shared" si="58"/>
        <v>1.6318554401206911E-6</v>
      </c>
      <c r="T293" s="1">
        <v>1</v>
      </c>
      <c r="V293" s="1">
        <f t="shared" si="59"/>
        <v>1.0172689847357343E-2</v>
      </c>
      <c r="W293" s="1">
        <f t="shared" si="60"/>
        <v>-3.1618889847712363E-2</v>
      </c>
    </row>
    <row r="294" spans="1:23" x14ac:dyDescent="0.2">
      <c r="A294" s="75" t="s">
        <v>908</v>
      </c>
      <c r="B294" s="43" t="s">
        <v>49</v>
      </c>
      <c r="C294" s="44">
        <v>59268.324800000002</v>
      </c>
      <c r="D294" s="44">
        <v>2.0000000000000001E-4</v>
      </c>
      <c r="E294" s="1">
        <f t="shared" si="54"/>
        <v>38110.942966589384</v>
      </c>
      <c r="F294" s="1">
        <f t="shared" si="61"/>
        <v>38111</v>
      </c>
      <c r="G294" s="1">
        <f t="shared" si="55"/>
        <v>-2.2812600000179373E-2</v>
      </c>
      <c r="K294" s="1">
        <f t="shared" si="53"/>
        <v>-2.2812600000179373E-2</v>
      </c>
      <c r="O294" s="1">
        <f t="shared" ca="1" si="62"/>
        <v>-2.4557636588932924E-2</v>
      </c>
      <c r="P294" s="1">
        <f t="shared" si="56"/>
        <v>-2.1867611412627514E-2</v>
      </c>
      <c r="Q294" s="185">
        <f t="shared" si="57"/>
        <v>44249.824800000002</v>
      </c>
      <c r="S294" s="1">
        <f t="shared" si="58"/>
        <v>8.9300343060325678E-7</v>
      </c>
      <c r="T294" s="1">
        <v>1</v>
      </c>
      <c r="V294" s="1">
        <f t="shared" si="59"/>
        <v>1.0845318790858125E-2</v>
      </c>
      <c r="W294" s="1">
        <f t="shared" si="60"/>
        <v>-3.3657918791037494E-2</v>
      </c>
    </row>
    <row r="295" spans="1:23" x14ac:dyDescent="0.2">
      <c r="A295" s="188" t="s">
        <v>914</v>
      </c>
      <c r="B295" s="187" t="s">
        <v>49</v>
      </c>
      <c r="C295" s="195">
        <v>59533.11540000001</v>
      </c>
      <c r="D295" s="186" t="s">
        <v>174</v>
      </c>
      <c r="E295" s="1">
        <f t="shared" si="54"/>
        <v>38772.941643545084</v>
      </c>
      <c r="F295" s="1">
        <f t="shared" si="61"/>
        <v>38773</v>
      </c>
      <c r="G295" s="1">
        <f t="shared" si="55"/>
        <v>-2.3341799991612788E-2</v>
      </c>
      <c r="K295" s="1">
        <f t="shared" si="53"/>
        <v>-2.3341799991612788E-2</v>
      </c>
      <c r="O295" s="1">
        <f t="shared" ca="1" si="62"/>
        <v>-2.2499857489187605E-2</v>
      </c>
      <c r="P295" s="1">
        <f t="shared" si="56"/>
        <v>-1.9147104023199728E-2</v>
      </c>
      <c r="Q295" s="185">
        <f t="shared" si="57"/>
        <v>44514.61540000001</v>
      </c>
      <c r="S295" s="1">
        <f t="shared" si="58"/>
        <v>1.7595474267420777E-5</v>
      </c>
      <c r="T295" s="1">
        <v>1</v>
      </c>
      <c r="V295" s="1">
        <f t="shared" si="59"/>
        <v>1.2951460134171758E-2</v>
      </c>
      <c r="W295" s="1">
        <f t="shared" si="60"/>
        <v>-3.6293260125784543E-2</v>
      </c>
    </row>
    <row r="296" spans="1:23" x14ac:dyDescent="0.2">
      <c r="A296" s="188" t="s">
        <v>914</v>
      </c>
      <c r="B296" s="187" t="s">
        <v>49</v>
      </c>
      <c r="C296" s="195">
        <v>59544.11689999979</v>
      </c>
      <c r="D296" s="186" t="s">
        <v>174</v>
      </c>
      <c r="E296" s="1">
        <f t="shared" si="54"/>
        <v>38800.446314951027</v>
      </c>
      <c r="F296" s="1">
        <f t="shared" si="61"/>
        <v>38800.5</v>
      </c>
      <c r="G296" s="1">
        <f t="shared" si="55"/>
        <v>-2.147330020670779E-2</v>
      </c>
      <c r="K296" s="1">
        <f t="shared" si="53"/>
        <v>-2.147330020670779E-2</v>
      </c>
      <c r="O296" s="1">
        <f t="shared" ca="1" si="62"/>
        <v>-2.2414375729001818E-2</v>
      </c>
      <c r="P296" s="1">
        <f t="shared" si="56"/>
        <v>-1.903620282193718E-2</v>
      </c>
      <c r="Q296" s="185">
        <f t="shared" si="57"/>
        <v>44525.61689999979</v>
      </c>
      <c r="S296" s="1">
        <f t="shared" si="58"/>
        <v>5.9394436628557485E-6</v>
      </c>
      <c r="T296" s="1">
        <v>1</v>
      </c>
      <c r="V296" s="1">
        <f t="shared" si="59"/>
        <v>1.3036204628102758E-2</v>
      </c>
      <c r="W296" s="1">
        <f t="shared" si="60"/>
        <v>-3.450950483481055E-2</v>
      </c>
    </row>
    <row r="297" spans="1:23" x14ac:dyDescent="0.2">
      <c r="A297" s="186" t="s">
        <v>915</v>
      </c>
      <c r="B297" s="187" t="s">
        <v>49</v>
      </c>
      <c r="C297" s="195">
        <v>59574.716699999997</v>
      </c>
      <c r="D297" s="186">
        <v>2.0000000000000001E-4</v>
      </c>
      <c r="E297" s="1">
        <f t="shared" si="54"/>
        <v>38876.948377770648</v>
      </c>
      <c r="F297" s="1">
        <f t="shared" si="61"/>
        <v>38877</v>
      </c>
      <c r="G297" s="1">
        <f t="shared" si="55"/>
        <v>-2.0648199999413919E-2</v>
      </c>
      <c r="K297" s="1">
        <f t="shared" si="53"/>
        <v>-2.0648199999413919E-2</v>
      </c>
      <c r="O297" s="1">
        <f t="shared" ca="1" si="62"/>
        <v>-2.2176581014303143E-2</v>
      </c>
      <c r="P297" s="1">
        <f t="shared" si="56"/>
        <v>-1.8728656347008987E-2</v>
      </c>
      <c r="Q297" s="185">
        <f t="shared" si="57"/>
        <v>44556.216699999997</v>
      </c>
      <c r="S297" s="1">
        <f t="shared" si="58"/>
        <v>3.6846478334880642E-6</v>
      </c>
      <c r="T297" s="1">
        <v>1</v>
      </c>
      <c r="V297" s="1">
        <f t="shared" si="59"/>
        <v>1.3270721265031126E-2</v>
      </c>
      <c r="W297" s="1">
        <f t="shared" si="60"/>
        <v>-3.3918921264445047E-2</v>
      </c>
    </row>
    <row r="298" spans="1:23" x14ac:dyDescent="0.2">
      <c r="A298" s="193" t="s">
        <v>919</v>
      </c>
      <c r="B298" s="194" t="s">
        <v>49</v>
      </c>
      <c r="C298" s="196">
        <v>59593.915000000037</v>
      </c>
      <c r="D298" s="24"/>
      <c r="E298" s="1">
        <f t="shared" si="54"/>
        <v>38924.945735682239</v>
      </c>
      <c r="F298" s="1">
        <f t="shared" si="61"/>
        <v>38925</v>
      </c>
      <c r="G298" s="1">
        <f t="shared" si="55"/>
        <v>-2.1704999962821603E-2</v>
      </c>
      <c r="K298" s="1">
        <f t="shared" si="53"/>
        <v>-2.1704999962821603E-2</v>
      </c>
      <c r="O298" s="1">
        <f t="shared" ca="1" si="62"/>
        <v>-2.20273764874334E-2</v>
      </c>
      <c r="P298" s="1">
        <f t="shared" si="56"/>
        <v>-1.8536418408171568E-2</v>
      </c>
      <c r="Q298" s="185">
        <f t="shared" si="57"/>
        <v>44575.415000000037</v>
      </c>
      <c r="S298" s="1">
        <f t="shared" si="58"/>
        <v>1.0039909068468429E-5</v>
      </c>
      <c r="T298" s="1">
        <v>1</v>
      </c>
      <c r="V298" s="1">
        <f t="shared" si="59"/>
        <v>1.3416936283319181E-2</v>
      </c>
      <c r="W298" s="1">
        <f t="shared" si="60"/>
        <v>-3.5121936246140781E-2</v>
      </c>
    </row>
    <row r="299" spans="1:23" x14ac:dyDescent="0.2">
      <c r="A299" s="188" t="s">
        <v>916</v>
      </c>
      <c r="B299" s="187" t="s">
        <v>49</v>
      </c>
      <c r="C299" s="195">
        <v>59616.314200000001</v>
      </c>
      <c r="D299" s="186">
        <v>2.0000000000000001E-4</v>
      </c>
      <c r="E299" s="1">
        <f t="shared" si="54"/>
        <v>38980.945611677991</v>
      </c>
      <c r="F299" s="1">
        <f t="shared" si="61"/>
        <v>38981</v>
      </c>
      <c r="G299" s="1">
        <f t="shared" si="55"/>
        <v>-2.1754599998530466E-2</v>
      </c>
      <c r="K299" s="1">
        <f t="shared" si="53"/>
        <v>-2.1754599998530466E-2</v>
      </c>
      <c r="O299" s="1">
        <f t="shared" ca="1" si="62"/>
        <v>-2.185330453941868E-2</v>
      </c>
      <c r="P299" s="1">
        <f t="shared" si="56"/>
        <v>-1.8312867169964615E-2</v>
      </c>
      <c r="Q299" s="185">
        <f t="shared" si="57"/>
        <v>44597.814200000001</v>
      </c>
      <c r="S299" s="1">
        <f t="shared" si="58"/>
        <v>1.1845524863227891E-5</v>
      </c>
      <c r="T299" s="1">
        <v>1</v>
      </c>
      <c r="V299" s="1">
        <f t="shared" si="59"/>
        <v>1.3586598931182824E-2</v>
      </c>
      <c r="W299" s="1">
        <f t="shared" si="60"/>
        <v>-3.534119892971329E-2</v>
      </c>
    </row>
    <row r="300" spans="1:23" x14ac:dyDescent="0.2">
      <c r="A300" s="188" t="s">
        <v>916</v>
      </c>
      <c r="B300" s="187" t="s">
        <v>49</v>
      </c>
      <c r="C300" s="195">
        <v>59616.516000000003</v>
      </c>
      <c r="D300" s="186">
        <v>2.0000000000000001E-4</v>
      </c>
      <c r="E300" s="1">
        <f t="shared" si="54"/>
        <v>38981.450128579316</v>
      </c>
      <c r="F300" s="1">
        <f t="shared" si="61"/>
        <v>38981.5</v>
      </c>
      <c r="G300" s="1">
        <f t="shared" si="55"/>
        <v>-1.9947900000261143E-2</v>
      </c>
      <c r="K300" s="1">
        <f t="shared" si="53"/>
        <v>-1.9947900000261143E-2</v>
      </c>
      <c r="O300" s="1">
        <f t="shared" ca="1" si="62"/>
        <v>-2.1851750325597122E-2</v>
      </c>
      <c r="P300" s="1">
        <f t="shared" si="56"/>
        <v>-1.8310874735230166E-2</v>
      </c>
      <c r="Q300" s="185">
        <f t="shared" si="57"/>
        <v>44598.016000000003</v>
      </c>
      <c r="S300" s="1">
        <f t="shared" si="58"/>
        <v>2.6798517183497394E-6</v>
      </c>
      <c r="T300" s="1">
        <v>1</v>
      </c>
      <c r="V300" s="1">
        <f t="shared" si="59"/>
        <v>1.3588109271030839E-2</v>
      </c>
      <c r="W300" s="1">
        <f t="shared" si="60"/>
        <v>-3.3536009271291981E-2</v>
      </c>
    </row>
    <row r="301" spans="1:23" x14ac:dyDescent="0.2">
      <c r="A301" s="193" t="s">
        <v>919</v>
      </c>
      <c r="B301" s="194" t="s">
        <v>49</v>
      </c>
      <c r="C301" s="196">
        <v>59905.104700000025</v>
      </c>
      <c r="D301" s="24"/>
      <c r="E301" s="1">
        <f t="shared" si="54"/>
        <v>39702.946048692698</v>
      </c>
      <c r="F301" s="1">
        <f t="shared" si="61"/>
        <v>39703</v>
      </c>
      <c r="G301" s="1">
        <f t="shared" si="55"/>
        <v>-2.1579799969913438E-2</v>
      </c>
      <c r="K301" s="1">
        <f t="shared" si="53"/>
        <v>-2.1579799969913438E-2</v>
      </c>
      <c r="O301" s="1">
        <f t="shared" ca="1" si="62"/>
        <v>-1.9609019781086187E-2</v>
      </c>
      <c r="P301" s="1">
        <f t="shared" si="56"/>
        <v>-1.5506130731493747E-2</v>
      </c>
      <c r="Q301" s="185">
        <f t="shared" si="57"/>
        <v>44886.604700000025</v>
      </c>
      <c r="S301" s="1">
        <f t="shared" si="58"/>
        <v>3.6889458017725626E-5</v>
      </c>
      <c r="T301" s="1">
        <v>1</v>
      </c>
      <c r="V301" s="1">
        <f t="shared" si="59"/>
        <v>1.567973236385041E-2</v>
      </c>
      <c r="W301" s="1">
        <f t="shared" si="60"/>
        <v>-3.7259532333763848E-2</v>
      </c>
    </row>
    <row r="302" spans="1:23" x14ac:dyDescent="0.2">
      <c r="A302" s="193" t="s">
        <v>919</v>
      </c>
      <c r="B302" s="194" t="s">
        <v>49</v>
      </c>
      <c r="C302" s="196">
        <v>59917.106500000227</v>
      </c>
      <c r="D302" s="24"/>
      <c r="E302" s="1">
        <f t="shared" si="54"/>
        <v>39732.951553877625</v>
      </c>
      <c r="F302" s="1">
        <f t="shared" si="61"/>
        <v>39733</v>
      </c>
      <c r="G302" s="1">
        <f t="shared" si="55"/>
        <v>-1.9377799770154525E-2</v>
      </c>
      <c r="K302" s="1">
        <f t="shared" si="53"/>
        <v>-1.9377799770154525E-2</v>
      </c>
      <c r="O302" s="1">
        <f t="shared" ca="1" si="62"/>
        <v>-1.9515766951792593E-2</v>
      </c>
      <c r="P302" s="1">
        <f t="shared" si="56"/>
        <v>-1.5392746534239485E-2</v>
      </c>
      <c r="Q302" s="185">
        <f t="shared" si="57"/>
        <v>44898.606500000227</v>
      </c>
      <c r="S302" s="1">
        <f t="shared" si="58"/>
        <v>1.5880649293076929E-5</v>
      </c>
      <c r="T302" s="1">
        <v>1</v>
      </c>
      <c r="V302" s="1">
        <f t="shared" si="59"/>
        <v>1.5762709400525807E-2</v>
      </c>
      <c r="W302" s="1">
        <f t="shared" si="60"/>
        <v>-3.5140509170680331E-2</v>
      </c>
    </row>
    <row r="303" spans="1:23" x14ac:dyDescent="0.2">
      <c r="A303" s="191" t="s">
        <v>917</v>
      </c>
      <c r="B303" s="192" t="s">
        <v>49</v>
      </c>
      <c r="C303" s="195">
        <v>59932.704899999997</v>
      </c>
      <c r="D303" s="186">
        <v>2.0000000000000001E-4</v>
      </c>
      <c r="E303" s="1">
        <f t="shared" si="54"/>
        <v>39771.948860286815</v>
      </c>
      <c r="F303" s="1">
        <f t="shared" si="61"/>
        <v>39772</v>
      </c>
      <c r="G303" s="1">
        <f t="shared" si="55"/>
        <v>-2.0455200006836094E-2</v>
      </c>
      <c r="K303" s="1">
        <f t="shared" si="53"/>
        <v>-2.0455200006836094E-2</v>
      </c>
      <c r="O303" s="1">
        <f t="shared" ca="1" si="62"/>
        <v>-1.9394538273710918E-2</v>
      </c>
      <c r="P303" s="1">
        <f t="shared" si="56"/>
        <v>-1.524575710152894E-2</v>
      </c>
      <c r="Q303" s="185">
        <f t="shared" si="57"/>
        <v>44914.204899999997</v>
      </c>
      <c r="S303" s="1">
        <f t="shared" si="58"/>
        <v>2.7138295383655039E-5</v>
      </c>
      <c r="T303" s="1">
        <v>1</v>
      </c>
      <c r="V303" s="1">
        <f t="shared" si="59"/>
        <v>1.5870079339465101E-2</v>
      </c>
      <c r="W303" s="1">
        <f t="shared" si="60"/>
        <v>-3.6325279346301198E-2</v>
      </c>
    </row>
    <row r="304" spans="1:23" x14ac:dyDescent="0.2">
      <c r="A304" s="191" t="s">
        <v>920</v>
      </c>
      <c r="B304" s="205" t="s">
        <v>51</v>
      </c>
      <c r="C304" s="206">
        <v>60262.8946</v>
      </c>
      <c r="D304" s="206">
        <v>2.0000000000000001E-4</v>
      </c>
      <c r="E304" s="1">
        <f t="shared" ref="E304" si="63">+(C304-C$7)/C$8</f>
        <v>40597.450764600617</v>
      </c>
      <c r="F304" s="1">
        <f t="shared" si="61"/>
        <v>40597.5</v>
      </c>
      <c r="G304" s="1">
        <f t="shared" ref="G304" si="64">+C304-(C$7+F304*C$8)</f>
        <v>-1.9693499998538755E-2</v>
      </c>
      <c r="K304" s="1">
        <f t="shared" ref="K304" si="65">G304</f>
        <v>-1.9693499998538755E-2</v>
      </c>
      <c r="O304" s="1">
        <f t="shared" ref="O304" ca="1" si="66">+C$11+C$12*F304</f>
        <v>-1.6828531254315521E-2</v>
      </c>
      <c r="P304" s="1">
        <f t="shared" ref="P304" si="67">+I$2+I$3*F304+I$4*F304^2+I$5*SIN(RADIANS(I$6*F304+I$7))</f>
        <v>-1.2249931049051158E-2</v>
      </c>
      <c r="Q304" s="185">
        <f t="shared" ref="Q304" si="68">+C304-15018.5</f>
        <v>45244.3946</v>
      </c>
      <c r="S304" s="1">
        <f t="shared" ref="S304" si="69">+(P304-G304)^2</f>
        <v>5.5406718705775894E-5</v>
      </c>
      <c r="T304" s="1">
        <v>1</v>
      </c>
      <c r="V304" s="1">
        <f t="shared" ref="V304" si="70">+I$5*SIN(RADIANS(I$6*F304+I$7))</f>
        <v>1.8003375990003692E-2</v>
      </c>
      <c r="W304" s="1">
        <f t="shared" ref="W304" si="71">G304-V304</f>
        <v>-3.7696875988542447E-2</v>
      </c>
    </row>
    <row r="305" spans="3:4" x14ac:dyDescent="0.2">
      <c r="C305" s="24"/>
      <c r="D305" s="24"/>
    </row>
    <row r="306" spans="3:4" x14ac:dyDescent="0.2">
      <c r="C306" s="24"/>
      <c r="D306" s="24"/>
    </row>
    <row r="307" spans="3:4" x14ac:dyDescent="0.2">
      <c r="C307" s="24"/>
      <c r="D307" s="24"/>
    </row>
    <row r="308" spans="3:4" x14ac:dyDescent="0.2">
      <c r="C308" s="24"/>
      <c r="D308" s="24"/>
    </row>
    <row r="309" spans="3:4" x14ac:dyDescent="0.2">
      <c r="C309" s="24"/>
      <c r="D309" s="24"/>
    </row>
    <row r="310" spans="3:4" x14ac:dyDescent="0.2">
      <c r="C310" s="24"/>
      <c r="D310" s="24"/>
    </row>
    <row r="311" spans="3:4" x14ac:dyDescent="0.2">
      <c r="C311" s="24"/>
      <c r="D311" s="24"/>
    </row>
    <row r="312" spans="3:4" x14ac:dyDescent="0.2">
      <c r="C312" s="24"/>
      <c r="D312" s="24"/>
    </row>
  </sheetData>
  <sheetProtection selectLockedCells="1" selectUnlockedCells="1"/>
  <sortState xmlns:xlrd2="http://schemas.microsoft.com/office/spreadsheetml/2017/richdata2" ref="A21:X311">
    <sortCondition ref="C21:C31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BY448"/>
  <sheetViews>
    <sheetView workbookViewId="0">
      <pane xSplit="13" ySplit="22" topLeftCell="N29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11" style="1" customWidth="1"/>
    <col min="6" max="6" width="17" style="1" customWidth="1"/>
    <col min="7" max="7" width="8.140625" style="1" customWidth="1"/>
    <col min="8" max="10" width="8.5703125" style="1" customWidth="1"/>
    <col min="11" max="11" width="10.140625" style="1" customWidth="1"/>
    <col min="12" max="13" width="8.5703125" style="1" customWidth="1"/>
    <col min="14" max="14" width="8" style="1" customWidth="1"/>
    <col min="15" max="15" width="7.7109375" style="1" customWidth="1"/>
    <col min="16" max="16" width="9.85546875" style="1" customWidth="1"/>
    <col min="17" max="18" width="10.28515625" style="1"/>
    <col min="19" max="19" width="10.28515625" style="11"/>
    <col min="20" max="26" width="10.28515625" style="1"/>
    <col min="27" max="27" width="12.140625" style="1" customWidth="1"/>
    <col min="28" max="28" width="11.1406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2" t="s">
        <v>0</v>
      </c>
      <c r="AA1" s="77" t="s">
        <v>190</v>
      </c>
      <c r="AB1" s="78"/>
      <c r="AC1" s="78" t="s">
        <v>191</v>
      </c>
      <c r="AD1" s="78" t="s">
        <v>192</v>
      </c>
      <c r="AE1" s="79"/>
      <c r="AF1" s="80" t="s">
        <v>193</v>
      </c>
      <c r="AG1" s="1" t="s">
        <v>194</v>
      </c>
      <c r="AW1" s="81" t="s">
        <v>31</v>
      </c>
      <c r="AX1" s="82" t="s">
        <v>195</v>
      </c>
      <c r="AY1" s="22" t="s">
        <v>196</v>
      </c>
      <c r="AZ1" s="83" t="s">
        <v>197</v>
      </c>
      <c r="BA1" s="84" t="s">
        <v>198</v>
      </c>
      <c r="BB1" s="83" t="s">
        <v>199</v>
      </c>
      <c r="BC1" s="84" t="s">
        <v>200</v>
      </c>
      <c r="BD1" s="83" t="s">
        <v>201</v>
      </c>
      <c r="BE1" s="85" t="s">
        <v>202</v>
      </c>
      <c r="BF1" s="84" t="s">
        <v>203</v>
      </c>
      <c r="BG1" s="83" t="s">
        <v>204</v>
      </c>
      <c r="BH1" s="85" t="s">
        <v>205</v>
      </c>
      <c r="BI1" s="84" t="s">
        <v>206</v>
      </c>
      <c r="BJ1" s="83" t="s">
        <v>207</v>
      </c>
      <c r="BK1" s="85" t="s">
        <v>208</v>
      </c>
      <c r="BL1" s="84" t="s">
        <v>68</v>
      </c>
    </row>
    <row r="2" spans="1:64" ht="12.95" customHeight="1" x14ac:dyDescent="0.3">
      <c r="A2" s="1" t="s">
        <v>1</v>
      </c>
      <c r="B2" s="3" t="s">
        <v>2</v>
      </c>
      <c r="S2" s="11">
        <v>10000</v>
      </c>
      <c r="T2" s="1" t="s">
        <v>123</v>
      </c>
      <c r="AA2" s="86" t="s">
        <v>209</v>
      </c>
      <c r="AB2" s="87">
        <f>C7</f>
        <v>44024.458299999998</v>
      </c>
      <c r="AC2" s="88" t="s">
        <v>210</v>
      </c>
      <c r="AD2" s="87">
        <f>C8</f>
        <v>0.39998660000000003</v>
      </c>
      <c r="AE2" s="89" t="s">
        <v>124</v>
      </c>
      <c r="AF2" s="80" t="s">
        <v>211</v>
      </c>
      <c r="AG2" s="1" t="s">
        <v>212</v>
      </c>
      <c r="AL2" s="11"/>
      <c r="AW2" s="1">
        <v>-50000</v>
      </c>
      <c r="AX2" s="1">
        <f t="shared" ref="AX2:AX33" si="0">AB$3+AB$4*AW2+AB$5*AW2^2+AZ2</f>
        <v>0.17367609580380561</v>
      </c>
      <c r="AY2" s="1">
        <f t="shared" ref="AY2:AY33" si="1">AB$3+AB$4*AW2+AB$5*AW2^2</f>
        <v>0.16214369598629913</v>
      </c>
      <c r="AZ2" s="1">
        <f t="shared" ref="AZ2:AZ33" si="2">$AB$6*($AB$11/BA2*BB2+$AB$12)</f>
        <v>1.1532399817506483E-2</v>
      </c>
      <c r="BA2" s="1">
        <f t="shared" ref="BA2:BA33" si="3">1+$AB$7*COS(BC2)</f>
        <v>0.62135639041092494</v>
      </c>
      <c r="BB2" s="1">
        <f t="shared" ref="BB2:BB33" si="4">SIN(BC2+RADIANS($AB$9))</f>
        <v>0.40627000420620729</v>
      </c>
      <c r="BC2" s="1">
        <f t="shared" ref="BC2:BC33" si="5">2*ATAN(BD2)</f>
        <v>-3.0795874611473715</v>
      </c>
      <c r="BD2" s="1">
        <f t="shared" ref="BD2:BD33" si="6">SQRT((1+$AB$7)/(1-$AB$7))*TAN(BE2/2)</f>
        <v>-32.245028298429766</v>
      </c>
      <c r="BE2" s="1">
        <f t="shared" ref="BE2:BK17" si="7">$BL2+$AB$7*SIN(BF2)</f>
        <v>-3.0491902172034422</v>
      </c>
      <c r="BF2" s="1">
        <f t="shared" si="7"/>
        <v>-3.049050221811954</v>
      </c>
      <c r="BG2" s="1">
        <f t="shared" si="7"/>
        <v>-3.0494208194024766</v>
      </c>
      <c r="BH2" s="1">
        <f t="shared" si="7"/>
        <v>-3.0484397409058133</v>
      </c>
      <c r="BI2" s="1">
        <f t="shared" si="7"/>
        <v>-3.0510367445679352</v>
      </c>
      <c r="BJ2" s="1">
        <f t="shared" si="7"/>
        <v>-3.0441608582090915</v>
      </c>
      <c r="BK2" s="1">
        <f t="shared" si="7"/>
        <v>-3.0623564106775736</v>
      </c>
      <c r="BL2" s="1">
        <f t="shared" ref="BL2:BL33" si="8">RADIANS($AB$9)+$AB$18*(AW2-AB$15)</f>
        <v>-3.014132239462358</v>
      </c>
    </row>
    <row r="3" spans="1:64" ht="12.95" customHeight="1" x14ac:dyDescent="0.2">
      <c r="S3" s="11">
        <f>S2*C8</f>
        <v>3999.8660000000004</v>
      </c>
      <c r="T3" s="1" t="s">
        <v>124</v>
      </c>
      <c r="AA3" s="90" t="s">
        <v>213</v>
      </c>
      <c r="AB3" s="91">
        <f t="shared" ref="AB3:AB10" si="9">AC3*AD3</f>
        <v>-2.3063029263306858E-2</v>
      </c>
      <c r="AC3" s="92">
        <v>-2.3063029263306856</v>
      </c>
      <c r="AD3" s="1">
        <v>0.01</v>
      </c>
      <c r="AE3" s="93"/>
      <c r="AF3" s="94">
        <v>-2.3511966589678153</v>
      </c>
      <c r="AG3" s="92">
        <v>-2.30656875969742</v>
      </c>
      <c r="AH3" s="92">
        <v>-2.2896448212715419</v>
      </c>
      <c r="AI3" s="92">
        <v>-2.3062410789602952</v>
      </c>
      <c r="AJ3" s="92">
        <v>-2.3088843326415964</v>
      </c>
      <c r="AK3" s="92">
        <v>-2.3063029263306856</v>
      </c>
      <c r="AL3" s="95">
        <v>-1.9477948317342293</v>
      </c>
      <c r="AM3" s="95">
        <v>-1.8525597383286936</v>
      </c>
      <c r="AN3" s="92"/>
      <c r="AO3" s="92"/>
      <c r="AP3" s="92"/>
      <c r="AW3" s="1">
        <v>-49000</v>
      </c>
      <c r="AX3" s="1">
        <f t="shared" si="0"/>
        <v>0.17016987447104467</v>
      </c>
      <c r="AY3" s="1">
        <f t="shared" si="1"/>
        <v>0.15643934312040103</v>
      </c>
      <c r="AZ3" s="1">
        <f t="shared" si="2"/>
        <v>1.3730531350643631E-2</v>
      </c>
      <c r="BA3" s="1">
        <f t="shared" si="3"/>
        <v>0.62381895372714735</v>
      </c>
      <c r="BB3" s="1">
        <f t="shared" si="4"/>
        <v>0.46724145719086657</v>
      </c>
      <c r="BC3" s="1">
        <f t="shared" si="5"/>
        <v>-3.0117876090402258</v>
      </c>
      <c r="BD3" s="1">
        <f t="shared" si="6"/>
        <v>-15.386081435196973</v>
      </c>
      <c r="BE3" s="1">
        <f t="shared" si="7"/>
        <v>-2.9484075218895649</v>
      </c>
      <c r="BF3" s="1">
        <f t="shared" si="7"/>
        <v>-2.9481428810073336</v>
      </c>
      <c r="BG3" s="1">
        <f t="shared" si="7"/>
        <v>-2.9488536658752316</v>
      </c>
      <c r="BH3" s="1">
        <f t="shared" si="7"/>
        <v>-2.9469443823027035</v>
      </c>
      <c r="BI3" s="1">
        <f t="shared" si="7"/>
        <v>-2.952071421461504</v>
      </c>
      <c r="BJ3" s="1">
        <f t="shared" si="7"/>
        <v>-2.9382918592020353</v>
      </c>
      <c r="BK3" s="1">
        <f t="shared" si="7"/>
        <v>-2.9752452648481285</v>
      </c>
      <c r="BL3" s="1">
        <f t="shared" si="8"/>
        <v>-2.8754748534422627</v>
      </c>
    </row>
    <row r="4" spans="1:64" ht="12.95" customHeight="1" x14ac:dyDescent="0.2">
      <c r="A4" s="4" t="s">
        <v>3</v>
      </c>
      <c r="C4" s="5">
        <v>44024.458299999998</v>
      </c>
      <c r="D4" s="6">
        <v>0.39998660000000003</v>
      </c>
      <c r="S4" s="11">
        <f>S3/365.24</f>
        <v>10.951336107764758</v>
      </c>
      <c r="T4" s="1" t="s">
        <v>125</v>
      </c>
      <c r="AA4" s="96" t="s">
        <v>113</v>
      </c>
      <c r="AB4" s="97">
        <f t="shared" si="9"/>
        <v>-1.6630953612105309E-6</v>
      </c>
      <c r="AC4" s="98">
        <v>-1.663095361210531</v>
      </c>
      <c r="AD4" s="47">
        <v>9.9999999999999995E-7</v>
      </c>
      <c r="AE4" s="93"/>
      <c r="AF4" s="99">
        <v>-1.6050979889928014</v>
      </c>
      <c r="AG4" s="98">
        <v>-1.6629143733070888</v>
      </c>
      <c r="AH4" s="98">
        <v>-1.6605857229593113</v>
      </c>
      <c r="AI4" s="98">
        <v>-1.6630391178604467</v>
      </c>
      <c r="AJ4" s="98">
        <v>-1.6639612481112733</v>
      </c>
      <c r="AK4" s="98">
        <v>-1.663095361210531</v>
      </c>
      <c r="AL4" s="100">
        <v>-1.7119322636295717</v>
      </c>
      <c r="AM4" s="100">
        <v>-1.7055523795880181</v>
      </c>
      <c r="AN4" s="98"/>
      <c r="AO4" s="98"/>
      <c r="AP4" s="98"/>
      <c r="AW4" s="1">
        <v>-48000</v>
      </c>
      <c r="AX4" s="1">
        <f t="shared" si="0"/>
        <v>0.1666169182763983</v>
      </c>
      <c r="AY4" s="1">
        <f t="shared" si="1"/>
        <v>0.15081663182025423</v>
      </c>
      <c r="AZ4" s="1">
        <f t="shared" si="2"/>
        <v>1.5800286456144057E-2</v>
      </c>
      <c r="BA4" s="1">
        <f t="shared" si="3"/>
        <v>0.62806548194144629</v>
      </c>
      <c r="BB4" s="1">
        <f t="shared" si="4"/>
        <v>0.52669707532732801</v>
      </c>
      <c r="BC4" s="1">
        <f t="shared" si="5"/>
        <v>-2.9432454240864545</v>
      </c>
      <c r="BD4" s="1">
        <f t="shared" si="6"/>
        <v>-10.050247560179411</v>
      </c>
      <c r="BE4" s="1">
        <f t="shared" si="7"/>
        <v>-2.8470669623486704</v>
      </c>
      <c r="BF4" s="1">
        <f t="shared" si="7"/>
        <v>-2.8467283401895345</v>
      </c>
      <c r="BG4" s="1">
        <f t="shared" si="7"/>
        <v>-2.8476610528380162</v>
      </c>
      <c r="BH4" s="1">
        <f t="shared" si="7"/>
        <v>-2.845091317459254</v>
      </c>
      <c r="BI4" s="1">
        <f t="shared" si="7"/>
        <v>-2.8521664310661894</v>
      </c>
      <c r="BJ4" s="1">
        <f t="shared" si="7"/>
        <v>-2.8326496342257537</v>
      </c>
      <c r="BK4" s="1">
        <f t="shared" si="7"/>
        <v>-2.886219017232905</v>
      </c>
      <c r="BL4" s="1">
        <f t="shared" si="8"/>
        <v>-2.7368174674221675</v>
      </c>
    </row>
    <row r="5" spans="1:64" ht="12.95" customHeight="1" x14ac:dyDescent="0.2">
      <c r="A5" s="7" t="s">
        <v>7</v>
      </c>
      <c r="B5"/>
      <c r="C5" s="8">
        <v>8</v>
      </c>
      <c r="D5" t="s">
        <v>8</v>
      </c>
      <c r="AA5" s="96" t="s">
        <v>114</v>
      </c>
      <c r="AB5" s="97">
        <f t="shared" si="9"/>
        <v>4.0820782875631773E-11</v>
      </c>
      <c r="AC5" s="98">
        <v>4.0820782875631778</v>
      </c>
      <c r="AD5" s="1">
        <v>9.9999999999999994E-12</v>
      </c>
      <c r="AE5" s="93"/>
      <c r="AF5" s="99">
        <v>4.0330038520395517</v>
      </c>
      <c r="AG5" s="98">
        <v>4.0824017947575948</v>
      </c>
      <c r="AH5" s="98">
        <v>4.013874765784184</v>
      </c>
      <c r="AI5" s="98">
        <v>4.0812896877856728</v>
      </c>
      <c r="AJ5" s="98">
        <v>4.095891463696069</v>
      </c>
      <c r="AK5" s="98">
        <v>4.0820782875631778</v>
      </c>
      <c r="AL5" s="100">
        <v>3.453610359269609</v>
      </c>
      <c r="AM5" s="100">
        <v>3.0625919672712549</v>
      </c>
      <c r="AN5" s="98"/>
      <c r="AO5" s="98"/>
      <c r="AP5" s="98"/>
      <c r="AW5" s="1">
        <v>-47000</v>
      </c>
      <c r="AX5" s="1">
        <f t="shared" si="0"/>
        <v>0.16299881637155497</v>
      </c>
      <c r="AY5" s="1">
        <f t="shared" si="1"/>
        <v>0.14527556208585868</v>
      </c>
      <c r="AZ5" s="1">
        <f t="shared" si="2"/>
        <v>1.7723254285696287E-2</v>
      </c>
      <c r="BA5" s="1">
        <f t="shared" si="3"/>
        <v>0.63417391985116101</v>
      </c>
      <c r="BB5" s="1">
        <f t="shared" si="4"/>
        <v>0.58461206198077387</v>
      </c>
      <c r="BC5" s="1">
        <f t="shared" si="5"/>
        <v>-2.8735539252500173</v>
      </c>
      <c r="BD5" s="1">
        <f t="shared" si="6"/>
        <v>-7.41688159440218</v>
      </c>
      <c r="BE5" s="1">
        <f t="shared" si="7"/>
        <v>-2.7448717558844651</v>
      </c>
      <c r="BF5" s="1">
        <f t="shared" si="7"/>
        <v>-2.7445184974557928</v>
      </c>
      <c r="BG5" s="1">
        <f t="shared" si="7"/>
        <v>-2.7455280088695666</v>
      </c>
      <c r="BH5" s="1">
        <f t="shared" si="7"/>
        <v>-2.7426419783057869</v>
      </c>
      <c r="BI5" s="1">
        <f t="shared" si="7"/>
        <v>-2.7508834593623841</v>
      </c>
      <c r="BJ5" s="1">
        <f t="shared" si="7"/>
        <v>-2.7272719173132476</v>
      </c>
      <c r="BK5" s="1">
        <f t="shared" si="7"/>
        <v>-2.7943249937830537</v>
      </c>
      <c r="BL5" s="1">
        <f t="shared" si="8"/>
        <v>-2.5981600814020722</v>
      </c>
    </row>
    <row r="6" spans="1:64" ht="12.95" customHeight="1" x14ac:dyDescent="0.2">
      <c r="A6" s="4" t="s">
        <v>4</v>
      </c>
      <c r="AA6" s="96" t="s">
        <v>214</v>
      </c>
      <c r="AB6" s="97">
        <f t="shared" si="9"/>
        <v>2.6983368426780382E-2</v>
      </c>
      <c r="AC6" s="98">
        <v>2.6983368426780383</v>
      </c>
      <c r="AD6" s="1">
        <v>0.01</v>
      </c>
      <c r="AE6" s="93" t="s">
        <v>124</v>
      </c>
      <c r="AF6" s="99">
        <v>3.095450784299715</v>
      </c>
      <c r="AG6" s="98">
        <v>2.698929789972607</v>
      </c>
      <c r="AH6" s="98">
        <v>2.667033780106788</v>
      </c>
      <c r="AI6" s="98">
        <v>2.6979411694731845</v>
      </c>
      <c r="AJ6" s="98">
        <v>2.7041066875237703</v>
      </c>
      <c r="AK6" s="98">
        <v>2.6983368426780383</v>
      </c>
      <c r="AL6" s="100">
        <v>2.3306740814895188</v>
      </c>
      <c r="AM6" s="100">
        <v>2.2360163876106123</v>
      </c>
      <c r="AN6" s="98"/>
      <c r="AO6" s="98"/>
      <c r="AP6" s="98"/>
      <c r="AW6" s="1">
        <v>-46000</v>
      </c>
      <c r="AX6" s="1">
        <f t="shared" si="0"/>
        <v>0.15929604407684636</v>
      </c>
      <c r="AY6" s="1">
        <f t="shared" si="1"/>
        <v>0.1398161339172144</v>
      </c>
      <c r="AZ6" s="1">
        <f t="shared" si="2"/>
        <v>1.9479910159631974E-2</v>
      </c>
      <c r="BA6" s="1">
        <f t="shared" si="3"/>
        <v>0.64225801870205712</v>
      </c>
      <c r="BB6" s="1">
        <f t="shared" si="4"/>
        <v>0.64090571067454727</v>
      </c>
      <c r="BC6" s="1">
        <f t="shared" si="5"/>
        <v>-2.8022781593682846</v>
      </c>
      <c r="BD6" s="1">
        <f t="shared" si="6"/>
        <v>-5.837575630245853</v>
      </c>
      <c r="BE6" s="1">
        <f t="shared" si="7"/>
        <v>-2.6415145906477346</v>
      </c>
      <c r="BF6" s="1">
        <f t="shared" si="7"/>
        <v>-2.6411992650786864</v>
      </c>
      <c r="BG6" s="1">
        <f t="shared" si="7"/>
        <v>-2.6421463440287756</v>
      </c>
      <c r="BH6" s="1">
        <f t="shared" si="7"/>
        <v>-2.6393003185092319</v>
      </c>
      <c r="BI6" s="1">
        <f t="shared" si="7"/>
        <v>-2.6478395361919098</v>
      </c>
      <c r="BJ6" s="1">
        <f t="shared" si="7"/>
        <v>-2.6220964735433085</v>
      </c>
      <c r="BK6" s="1">
        <f t="shared" si="7"/>
        <v>-2.698665567658058</v>
      </c>
      <c r="BL6" s="1">
        <f t="shared" si="8"/>
        <v>-2.459502695381977</v>
      </c>
    </row>
    <row r="7" spans="1:64" ht="12.95" customHeight="1" x14ac:dyDescent="0.2">
      <c r="A7" s="1" t="s">
        <v>5</v>
      </c>
      <c r="C7" s="1">
        <f>+C4</f>
        <v>44024.458299999998</v>
      </c>
      <c r="K7" s="47">
        <v>5.0421000000000004E-6</v>
      </c>
      <c r="AA7" s="96" t="s">
        <v>215</v>
      </c>
      <c r="AB7" s="97">
        <f t="shared" si="9"/>
        <v>0.37937265234325168</v>
      </c>
      <c r="AC7" s="98">
        <v>0.37937265234325168</v>
      </c>
      <c r="AD7" s="1">
        <v>1</v>
      </c>
      <c r="AE7" s="93"/>
      <c r="AF7" s="99">
        <v>0.56178817839028516</v>
      </c>
      <c r="AG7" s="98">
        <v>0.37954078265821445</v>
      </c>
      <c r="AH7" s="98">
        <v>0.36655402789330327</v>
      </c>
      <c r="AI7" s="98">
        <v>0.3792592411233105</v>
      </c>
      <c r="AJ7" s="98">
        <v>0.38159694802804156</v>
      </c>
      <c r="AK7" s="98">
        <v>0.37937265234325168</v>
      </c>
      <c r="AL7" s="100">
        <v>-5.77225594923544E-2</v>
      </c>
      <c r="AM7" s="100">
        <v>7.7827442661057415E-4</v>
      </c>
      <c r="AN7" s="98"/>
      <c r="AO7" s="98"/>
      <c r="AP7" s="98"/>
      <c r="AW7" s="1">
        <v>-45000</v>
      </c>
      <c r="AX7" s="1">
        <f t="shared" si="0"/>
        <v>0.15548768767822979</v>
      </c>
      <c r="AY7" s="1">
        <f t="shared" si="1"/>
        <v>0.13443834731432136</v>
      </c>
      <c r="AZ7" s="1">
        <f t="shared" si="2"/>
        <v>2.1049340363908434E-2</v>
      </c>
      <c r="BA7" s="1">
        <f t="shared" si="3"/>
        <v>0.65247164607140251</v>
      </c>
      <c r="BB7" s="1">
        <f t="shared" si="4"/>
        <v>0.69542755054877115</v>
      </c>
      <c r="BC7" s="1">
        <f t="shared" si="5"/>
        <v>-2.7289410299592678</v>
      </c>
      <c r="BD7" s="1">
        <f t="shared" si="6"/>
        <v>-4.7777320828124923</v>
      </c>
      <c r="BE7" s="1">
        <f t="shared" si="7"/>
        <v>-2.5366699631825473</v>
      </c>
      <c r="BF7" s="1">
        <f t="shared" si="7"/>
        <v>-2.5364263920695573</v>
      </c>
      <c r="BG7" s="1">
        <f t="shared" si="7"/>
        <v>-2.537206860804309</v>
      </c>
      <c r="BH7" s="1">
        <f t="shared" si="7"/>
        <v>-2.5347045341242262</v>
      </c>
      <c r="BI7" s="1">
        <f t="shared" si="7"/>
        <v>-2.5427122412175782</v>
      </c>
      <c r="BJ7" s="1">
        <f t="shared" si="7"/>
        <v>-2.5169273118414428</v>
      </c>
      <c r="BK7" s="1">
        <f t="shared" si="7"/>
        <v>-2.5984153892515609</v>
      </c>
      <c r="BL7" s="1">
        <f t="shared" si="8"/>
        <v>-2.3208453093618817</v>
      </c>
    </row>
    <row r="8" spans="1:64" ht="12.95" customHeight="1" x14ac:dyDescent="0.3">
      <c r="A8" s="1" t="s">
        <v>6</v>
      </c>
      <c r="C8" s="1">
        <f>+D4</f>
        <v>0.39998660000000003</v>
      </c>
      <c r="G8" s="1" t="s">
        <v>133</v>
      </c>
      <c r="H8" s="1">
        <f>$K7/H9^2</f>
        <v>2.1530787363796211E-2</v>
      </c>
      <c r="I8" s="1">
        <f>$K7/I9^2</f>
        <v>5.1341194740317855E-2</v>
      </c>
      <c r="J8" s="1">
        <f>$K7/J9^2</f>
        <v>0.3235662010488779</v>
      </c>
      <c r="K8" s="1">
        <f>$K7/K9^2</f>
        <v>1.0000183443090696</v>
      </c>
      <c r="AA8" s="96" t="s">
        <v>216</v>
      </c>
      <c r="AB8" s="97">
        <f t="shared" si="9"/>
        <v>49.625095089066377</v>
      </c>
      <c r="AC8" s="98">
        <v>4.9625095089066376</v>
      </c>
      <c r="AD8" s="1">
        <v>10</v>
      </c>
      <c r="AE8" s="93" t="s">
        <v>125</v>
      </c>
      <c r="AF8" s="99">
        <v>5.0673600236445315</v>
      </c>
      <c r="AG8" s="98">
        <v>4.9626457785775351</v>
      </c>
      <c r="AH8" s="98">
        <v>4.9254343320464429</v>
      </c>
      <c r="AI8" s="98">
        <v>4.9621253029810246</v>
      </c>
      <c r="AJ8" s="98">
        <v>4.9697607861715873</v>
      </c>
      <c r="AK8" s="98">
        <v>4.9625095089066376</v>
      </c>
      <c r="AL8" s="100">
        <v>4.4167100748840014</v>
      </c>
      <c r="AM8" s="100">
        <v>4.2697513787712111</v>
      </c>
      <c r="AN8" s="98"/>
      <c r="AO8" s="98"/>
      <c r="AP8" s="98"/>
      <c r="AW8" s="1">
        <v>-44000</v>
      </c>
      <c r="AX8" s="1">
        <f t="shared" si="0"/>
        <v>0.15155114063595862</v>
      </c>
      <c r="AY8" s="1">
        <f t="shared" si="1"/>
        <v>0.12914220227717962</v>
      </c>
      <c r="AZ8" s="1">
        <f t="shared" si="2"/>
        <v>2.2408938358778985E-2</v>
      </c>
      <c r="BA8" s="1">
        <f t="shared" si="3"/>
        <v>0.66501507893181933</v>
      </c>
      <c r="BB8" s="1">
        <f t="shared" si="4"/>
        <v>0.74793791554243472</v>
      </c>
      <c r="BC8" s="1">
        <f t="shared" si="5"/>
        <v>-2.6530057535987854</v>
      </c>
      <c r="BD8" s="1">
        <f t="shared" si="6"/>
        <v>-4.011680639972778</v>
      </c>
      <c r="BE8" s="1">
        <f t="shared" si="7"/>
        <v>-2.4299845847971646</v>
      </c>
      <c r="BF8" s="1">
        <f t="shared" si="7"/>
        <v>-2.4298229655775336</v>
      </c>
      <c r="BG8" s="1">
        <f t="shared" si="7"/>
        <v>-2.4303854454104523</v>
      </c>
      <c r="BH8" s="1">
        <f t="shared" si="7"/>
        <v>-2.4284266794456117</v>
      </c>
      <c r="BI8" s="1">
        <f t="shared" si="7"/>
        <v>-2.4352336244277666</v>
      </c>
      <c r="BJ8" s="1">
        <f t="shared" si="7"/>
        <v>-2.4114030403416882</v>
      </c>
      <c r="BK8" s="1">
        <f t="shared" si="7"/>
        <v>-2.4928372288493503</v>
      </c>
      <c r="BL8" s="1">
        <f t="shared" si="8"/>
        <v>-2.1821879233417865</v>
      </c>
    </row>
    <row r="9" spans="1:64" ht="12.95" customHeight="1" x14ac:dyDescent="0.3">
      <c r="A9" s="14" t="s">
        <v>25</v>
      </c>
      <c r="C9" s="21">
        <v>180</v>
      </c>
      <c r="D9" s="12" t="str">
        <f>"F"&amp;C9</f>
        <v>F180</v>
      </c>
      <c r="E9" s="13" t="str">
        <f>"G"&amp;C9</f>
        <v>G180</v>
      </c>
      <c r="G9" s="101" t="s">
        <v>217</v>
      </c>
      <c r="H9" s="102">
        <v>1.5302971570740391E-2</v>
      </c>
      <c r="I9" s="102">
        <v>9.9099791788879142E-3</v>
      </c>
      <c r="J9" s="102">
        <v>3.9475183038554891E-3</v>
      </c>
      <c r="K9" s="102">
        <v>2.2454414950864219E-3</v>
      </c>
      <c r="AA9" s="96" t="s">
        <v>218</v>
      </c>
      <c r="AB9" s="97">
        <f t="shared" si="9"/>
        <v>200.4181008163209</v>
      </c>
      <c r="AC9" s="98">
        <v>20.041810081632089</v>
      </c>
      <c r="AD9" s="1">
        <v>10</v>
      </c>
      <c r="AE9" s="93" t="s">
        <v>219</v>
      </c>
      <c r="AF9" s="99">
        <v>19.471415496714112</v>
      </c>
      <c r="AG9" s="98">
        <v>20.038893960081811</v>
      </c>
      <c r="AH9" s="98">
        <v>20.147520094396896</v>
      </c>
      <c r="AI9" s="98">
        <v>20.042638162067018</v>
      </c>
      <c r="AJ9" s="98">
        <v>20.019112118426246</v>
      </c>
      <c r="AK9" s="98">
        <v>20.041810081632089</v>
      </c>
      <c r="AL9" s="100">
        <v>34.67871504703804</v>
      </c>
      <c r="AM9" s="100">
        <v>46.54667139979977</v>
      </c>
      <c r="AN9" s="98"/>
      <c r="AO9" s="98"/>
      <c r="AP9" s="98"/>
      <c r="AW9" s="1">
        <v>-43000</v>
      </c>
      <c r="AX9" s="1">
        <f t="shared" si="0"/>
        <v>0.14746172540718314</v>
      </c>
      <c r="AY9" s="1">
        <f t="shared" si="1"/>
        <v>0.12392769880578912</v>
      </c>
      <c r="AZ9" s="1">
        <f t="shared" si="2"/>
        <v>2.3534026601394011E-2</v>
      </c>
      <c r="BA9" s="1">
        <f t="shared" si="3"/>
        <v>0.68014356608954052</v>
      </c>
      <c r="BB9" s="1">
        <f t="shared" si="4"/>
        <v>0.79807954628263766</v>
      </c>
      <c r="BC9" s="1">
        <f t="shared" si="5"/>
        <v>-2.5738544825456375</v>
      </c>
      <c r="BD9" s="1">
        <f t="shared" si="6"/>
        <v>-3.427615343809836</v>
      </c>
      <c r="BE9" s="1">
        <f t="shared" si="7"/>
        <v>-2.3210666425136881</v>
      </c>
      <c r="BF9" s="1">
        <f t="shared" si="7"/>
        <v>-2.3209766750223517</v>
      </c>
      <c r="BG9" s="1">
        <f t="shared" si="7"/>
        <v>-2.3213244515234792</v>
      </c>
      <c r="BH9" s="1">
        <f t="shared" si="7"/>
        <v>-2.3199793740450203</v>
      </c>
      <c r="BI9" s="1">
        <f t="shared" si="7"/>
        <v>-2.3251709558643947</v>
      </c>
      <c r="BJ9" s="1">
        <f t="shared" si="7"/>
        <v>-2.304970021252287</v>
      </c>
      <c r="BK9" s="1">
        <f t="shared" si="7"/>
        <v>-2.3812961278182971</v>
      </c>
      <c r="BL9" s="1">
        <f t="shared" si="8"/>
        <v>-2.0435305373216912</v>
      </c>
    </row>
    <row r="10" spans="1:64" ht="12.95" customHeight="1" x14ac:dyDescent="0.2">
      <c r="A10"/>
      <c r="B10"/>
      <c r="C10" s="9" t="s">
        <v>9</v>
      </c>
      <c r="D10" s="9" t="s">
        <v>10</v>
      </c>
      <c r="E10"/>
      <c r="G10" s="24"/>
      <c r="W10" s="1">
        <v>2</v>
      </c>
      <c r="X10" s="1">
        <f>AB10+W10*AB16</f>
        <v>79060.764909468096</v>
      </c>
      <c r="Y10" s="1">
        <v>42810.625448806888</v>
      </c>
      <c r="Z10" s="1">
        <f>Y10/AD10</f>
        <v>4.2810625448806885</v>
      </c>
      <c r="AA10" s="103" t="s">
        <v>220</v>
      </c>
      <c r="AB10" s="104">
        <f t="shared" si="9"/>
        <v>42810.625448806888</v>
      </c>
      <c r="AC10" s="105">
        <v>4.2810625448806885</v>
      </c>
      <c r="AD10" s="1">
        <v>10000</v>
      </c>
      <c r="AE10" s="93" t="s">
        <v>221</v>
      </c>
      <c r="AF10" s="106">
        <v>0.54134041149970757</v>
      </c>
      <c r="AG10" s="105">
        <v>0.6556953079385609</v>
      </c>
      <c r="AH10" s="105">
        <v>0.69627936761013587</v>
      </c>
      <c r="AI10" s="105">
        <v>0.65644121980465275</v>
      </c>
      <c r="AJ10" s="105">
        <v>0.64790585159227909</v>
      </c>
      <c r="AK10" s="105">
        <v>0.65604859881456812</v>
      </c>
      <c r="AL10" s="107">
        <v>0.79242929639932713</v>
      </c>
      <c r="AM10" s="107">
        <v>0.38914540534979902</v>
      </c>
      <c r="AN10" s="105"/>
      <c r="AO10" s="105"/>
      <c r="AP10" s="105"/>
      <c r="AW10" s="1">
        <v>-42000</v>
      </c>
      <c r="AX10" s="1">
        <f t="shared" si="0"/>
        <v>0.14319221555377343</v>
      </c>
      <c r="AY10" s="1">
        <f t="shared" si="1"/>
        <v>0.11879483690014987</v>
      </c>
      <c r="AZ10" s="1">
        <f t="shared" si="2"/>
        <v>2.4397378653623555E-2</v>
      </c>
      <c r="BA10" s="1">
        <f t="shared" si="3"/>
        <v>0.69817831625230253</v>
      </c>
      <c r="BB10" s="1">
        <f t="shared" si="4"/>
        <v>0.84533579475711973</v>
      </c>
      <c r="BC10" s="1">
        <f t="shared" si="5"/>
        <v>-2.4907623328632345</v>
      </c>
      <c r="BD10" s="1">
        <f t="shared" si="6"/>
        <v>-2.963752278917398</v>
      </c>
      <c r="BE10" s="1">
        <f t="shared" si="7"/>
        <v>-2.209474607206793</v>
      </c>
      <c r="BF10" s="1">
        <f t="shared" si="7"/>
        <v>-2.2094344641542158</v>
      </c>
      <c r="BG10" s="1">
        <f t="shared" si="7"/>
        <v>-2.2096119531741563</v>
      </c>
      <c r="BH10" s="1">
        <f t="shared" si="7"/>
        <v>-2.2088268796525332</v>
      </c>
      <c r="BI10" s="1">
        <f t="shared" si="7"/>
        <v>-2.2122931777595682</v>
      </c>
      <c r="BJ10" s="1">
        <f t="shared" si="7"/>
        <v>-2.1968641642563234</v>
      </c>
      <c r="BK10" s="1">
        <f t="shared" si="7"/>
        <v>-2.2632715866929352</v>
      </c>
      <c r="BL10" s="1">
        <f t="shared" si="8"/>
        <v>-1.9048731513015968</v>
      </c>
    </row>
    <row r="11" spans="1:64" ht="12.95" customHeight="1" x14ac:dyDescent="0.2">
      <c r="A11" t="s">
        <v>11</v>
      </c>
      <c r="B11"/>
      <c r="C11" s="10">
        <f ca="1">INTERCEPT(INDIRECT($E$9):G941,INDIRECT($D$9):F941)</f>
        <v>-0.14412247172346826</v>
      </c>
      <c r="D11" s="11"/>
      <c r="E11"/>
      <c r="F11" s="1">
        <v>1</v>
      </c>
      <c r="H11" s="1" t="s">
        <v>222</v>
      </c>
      <c r="AA11" s="108" t="s">
        <v>223</v>
      </c>
      <c r="AB11" s="13">
        <f>1-AB7^2</f>
        <v>0.85607639065404628</v>
      </c>
      <c r="AC11" s="13">
        <f>SUM(AE21:AE608)</f>
        <v>1.4351684499839777E-3</v>
      </c>
      <c r="AD11" s="108" t="s">
        <v>224</v>
      </c>
      <c r="AE11" s="93"/>
      <c r="AF11" s="109">
        <v>2.6731356750944422E-3</v>
      </c>
      <c r="AG11" s="13">
        <v>1.1957174821226205E-3</v>
      </c>
      <c r="AH11" s="13">
        <v>1.196188937495914E-3</v>
      </c>
      <c r="AI11" s="13">
        <v>1.1957177743085971E-3</v>
      </c>
      <c r="AJ11" s="13">
        <v>1.1957249074633503E-3</v>
      </c>
      <c r="AK11" s="13">
        <v>1.1957172382003787E-3</v>
      </c>
      <c r="AL11" s="110">
        <v>1.3402157612318684E-3</v>
      </c>
      <c r="AM11" s="110">
        <v>1.3708751685855669E-3</v>
      </c>
      <c r="AN11" s="13"/>
      <c r="AO11" s="13"/>
      <c r="AP11" s="13"/>
      <c r="AW11" s="1">
        <v>-41000</v>
      </c>
      <c r="AX11" s="1">
        <f t="shared" si="0"/>
        <v>0.13871226414384644</v>
      </c>
      <c r="AY11" s="1">
        <f t="shared" si="1"/>
        <v>0.11374361656026191</v>
      </c>
      <c r="AZ11" s="1">
        <f t="shared" si="2"/>
        <v>2.4968647583584521E-2</v>
      </c>
      <c r="BA11" s="1">
        <f t="shared" si="3"/>
        <v>0.71951989054283438</v>
      </c>
      <c r="BB11" s="1">
        <f t="shared" si="4"/>
        <v>0.88896965375873338</v>
      </c>
      <c r="BC11" s="1">
        <f t="shared" si="5"/>
        <v>-2.4028653373172895</v>
      </c>
      <c r="BD11" s="1">
        <f t="shared" si="6"/>
        <v>-2.5831031392902304</v>
      </c>
      <c r="BE11" s="1">
        <f t="shared" si="7"/>
        <v>-2.0947056920971194</v>
      </c>
      <c r="BF11" s="1">
        <f t="shared" si="7"/>
        <v>-2.0946925043571021</v>
      </c>
      <c r="BG11" s="1">
        <f t="shared" si="7"/>
        <v>-2.0947619883235915</v>
      </c>
      <c r="BH11" s="1">
        <f t="shared" si="7"/>
        <v>-2.0943957950533991</v>
      </c>
      <c r="BI11" s="1">
        <f t="shared" si="7"/>
        <v>-2.096323097216195</v>
      </c>
      <c r="BJ11" s="1">
        <f t="shared" si="7"/>
        <v>-2.0861062506109196</v>
      </c>
      <c r="BK11" s="1">
        <f t="shared" si="7"/>
        <v>-2.1383675562082871</v>
      </c>
      <c r="BL11" s="1">
        <f t="shared" si="8"/>
        <v>-1.7662157652815016</v>
      </c>
    </row>
    <row r="12" spans="1:64" ht="12.95" customHeight="1" x14ac:dyDescent="0.2">
      <c r="A12" t="s">
        <v>12</v>
      </c>
      <c r="B12"/>
      <c r="C12" s="10">
        <f ca="1">SLOPE(INDIRECT($E$9):G941,INDIRECT($D$9):F941)</f>
        <v>3.1477141869040687E-6</v>
      </c>
      <c r="D12" s="11"/>
      <c r="E12"/>
      <c r="F12" s="47">
        <v>1E-4</v>
      </c>
      <c r="G12" s="1" t="s">
        <v>225</v>
      </c>
      <c r="H12" s="1">
        <v>21</v>
      </c>
      <c r="I12" s="1">
        <f>H14+1</f>
        <v>33</v>
      </c>
      <c r="J12" s="1">
        <f>I14+1</f>
        <v>122</v>
      </c>
      <c r="K12" s="1">
        <f>J14+1</f>
        <v>151</v>
      </c>
      <c r="AA12" s="111" t="s">
        <v>226</v>
      </c>
      <c r="AB12" s="13">
        <f>AB7*SIN(RADIANS(AB9))</f>
        <v>-0.13235102967901863</v>
      </c>
      <c r="AE12" s="93"/>
      <c r="AF12" s="112"/>
      <c r="AW12" s="1">
        <v>-40000</v>
      </c>
      <c r="AX12" s="1">
        <f t="shared" si="0"/>
        <v>0.13398777302312187</v>
      </c>
      <c r="AY12" s="1">
        <f t="shared" si="1"/>
        <v>0.10877403778612521</v>
      </c>
      <c r="AZ12" s="1">
        <f t="shared" si="2"/>
        <v>2.521373523699667E-2</v>
      </c>
      <c r="BA12" s="1">
        <f t="shared" si="3"/>
        <v>0.74466365787323641</v>
      </c>
      <c r="BB12" s="1">
        <f t="shared" si="4"/>
        <v>0.92793571065720137</v>
      </c>
      <c r="BC12" s="1">
        <f t="shared" si="5"/>
        <v>-2.3091197818967504</v>
      </c>
      <c r="BD12" s="1">
        <f t="shared" si="6"/>
        <v>-2.2621057679060894</v>
      </c>
      <c r="BE12" s="1">
        <f t="shared" si="7"/>
        <v>-1.9761832329225271</v>
      </c>
      <c r="BF12" s="1">
        <f t="shared" si="7"/>
        <v>-1.9761805575399445</v>
      </c>
      <c r="BG12" s="1">
        <f t="shared" si="7"/>
        <v>-1.9761984390786638</v>
      </c>
      <c r="BH12" s="1">
        <f t="shared" si="7"/>
        <v>-1.9760789095203202</v>
      </c>
      <c r="BI12" s="1">
        <f t="shared" si="7"/>
        <v>-1.9768772761772846</v>
      </c>
      <c r="BJ12" s="1">
        <f t="shared" si="7"/>
        <v>-1.9715162985834045</v>
      </c>
      <c r="BK12" s="1">
        <f t="shared" si="7"/>
        <v>-2.0063200395002014</v>
      </c>
      <c r="BL12" s="1">
        <f t="shared" si="8"/>
        <v>-1.6275583792614063</v>
      </c>
    </row>
    <row r="13" spans="1:64" ht="12.95" customHeight="1" x14ac:dyDescent="0.3">
      <c r="A13" t="s">
        <v>13</v>
      </c>
      <c r="B13"/>
      <c r="C13" s="11" t="s">
        <v>14</v>
      </c>
      <c r="F13" s="47">
        <v>1E-8</v>
      </c>
      <c r="G13" s="1" t="s">
        <v>227</v>
      </c>
      <c r="H13" s="1" t="str">
        <f>$H$11&amp;H12</f>
        <v>AG21</v>
      </c>
      <c r="I13" s="1" t="str">
        <f>$H$11&amp;I12</f>
        <v>AG33</v>
      </c>
      <c r="J13" s="1" t="str">
        <f>$H$11&amp;J12</f>
        <v>AG122</v>
      </c>
      <c r="K13" s="1" t="str">
        <f>$H$11&amp;K12</f>
        <v>AG151</v>
      </c>
      <c r="R13" s="86" t="s">
        <v>128</v>
      </c>
      <c r="S13" s="113">
        <v>0.02</v>
      </c>
      <c r="AA13" s="114" t="s">
        <v>228</v>
      </c>
      <c r="AB13" s="115">
        <f>AB6*86400*300000/149600000</f>
        <v>4.6751932461373498</v>
      </c>
      <c r="AC13" s="1" t="s">
        <v>229</v>
      </c>
      <c r="AE13" s="93"/>
      <c r="AF13" s="80"/>
      <c r="AG13" s="11"/>
      <c r="AH13" s="11"/>
      <c r="AI13" s="11"/>
      <c r="AJ13" s="11"/>
      <c r="AK13" s="11"/>
      <c r="AL13" s="11"/>
      <c r="AM13" s="11"/>
      <c r="AN13" s="11"/>
      <c r="AW13" s="1">
        <v>-39000</v>
      </c>
      <c r="AX13" s="1">
        <f t="shared" si="0"/>
        <v>0.12898025683455144</v>
      </c>
      <c r="AY13" s="1">
        <f t="shared" si="1"/>
        <v>0.10388610057773978</v>
      </c>
      <c r="AZ13" s="1">
        <f t="shared" si="2"/>
        <v>2.5094156256811658E-2</v>
      </c>
      <c r="BA13" s="1">
        <f t="shared" si="3"/>
        <v>0.77421616284909756</v>
      </c>
      <c r="BB13" s="1">
        <f t="shared" si="4"/>
        <v>0.9607536751951985</v>
      </c>
      <c r="BC13" s="1">
        <f t="shared" si="5"/>
        <v>-2.2082492854437605</v>
      </c>
      <c r="BD13" s="1">
        <f t="shared" si="6"/>
        <v>-1.984970479619641</v>
      </c>
      <c r="BE13" s="1">
        <f t="shared" si="7"/>
        <v>-1.8532416986441913</v>
      </c>
      <c r="BF13" s="1">
        <f t="shared" si="7"/>
        <v>-1.8532414932962553</v>
      </c>
      <c r="BG13" s="1">
        <f t="shared" si="7"/>
        <v>-1.8532434354270779</v>
      </c>
      <c r="BH13" s="1">
        <f t="shared" si="7"/>
        <v>-1.8532250667063632</v>
      </c>
      <c r="BI13" s="1">
        <f t="shared" si="7"/>
        <v>-1.8533987520365409</v>
      </c>
      <c r="BJ13" s="1">
        <f t="shared" si="7"/>
        <v>-1.8517522940348052</v>
      </c>
      <c r="BK13" s="1">
        <f t="shared" si="7"/>
        <v>-1.8670021595482784</v>
      </c>
      <c r="BL13" s="1">
        <f t="shared" si="8"/>
        <v>-1.4889009932413111</v>
      </c>
    </row>
    <row r="14" spans="1:64" ht="12.95" customHeight="1" x14ac:dyDescent="0.2">
      <c r="A14"/>
      <c r="B14"/>
      <c r="C14"/>
      <c r="G14" s="1" t="s">
        <v>230</v>
      </c>
      <c r="H14" s="1">
        <f>H12+H19-1</f>
        <v>32</v>
      </c>
      <c r="I14" s="1">
        <f>H14+I19</f>
        <v>121</v>
      </c>
      <c r="J14" s="1">
        <f>I14+J19</f>
        <v>150</v>
      </c>
      <c r="K14" s="1">
        <f>J14+K19</f>
        <v>307</v>
      </c>
      <c r="R14" s="108" t="s">
        <v>129</v>
      </c>
      <c r="S14" s="116">
        <v>0.05</v>
      </c>
      <c r="X14" s="1">
        <v>7.4549411092750343E-8</v>
      </c>
      <c r="AA14" s="114" t="s">
        <v>231</v>
      </c>
      <c r="AB14" s="13">
        <f>2*AB5*365.24/C8</f>
        <v>7.4549411092750343E-8</v>
      </c>
      <c r="AC14" s="1" t="s">
        <v>232</v>
      </c>
      <c r="AE14" s="93"/>
      <c r="AF14" s="112">
        <v>7.3653183727601149E-8</v>
      </c>
      <c r="AG14" s="1">
        <v>7.4555319179055685E-8</v>
      </c>
      <c r="AH14" s="1">
        <v>7.3303836651278571E-8</v>
      </c>
      <c r="AI14" s="1">
        <v>7.4535009201150186E-8</v>
      </c>
      <c r="AJ14" s="1">
        <v>7.4801675766155763E-8</v>
      </c>
      <c r="AK14" s="1">
        <v>7.4549411092750343E-8</v>
      </c>
      <c r="AL14" s="1">
        <v>6.3071945291148845E-8</v>
      </c>
      <c r="AM14" s="1">
        <v>5.5930928192402095E-8</v>
      </c>
      <c r="AW14" s="1">
        <v>-38000</v>
      </c>
      <c r="AX14" s="1">
        <f t="shared" si="0"/>
        <v>0.12364628016298231</v>
      </c>
      <c r="AY14" s="1">
        <f t="shared" si="1"/>
        <v>9.9079804935105598E-2</v>
      </c>
      <c r="AZ14" s="1">
        <f t="shared" si="2"/>
        <v>2.4566475227876708E-2</v>
      </c>
      <c r="BA14" s="1">
        <f t="shared" si="3"/>
        <v>0.80890913432406686</v>
      </c>
      <c r="BB14" s="1">
        <f t="shared" si="4"/>
        <v>0.98532715350234601</v>
      </c>
      <c r="BC14" s="1">
        <f t="shared" si="5"/>
        <v>-2.0986754159817793</v>
      </c>
      <c r="BD14" s="1">
        <f t="shared" si="6"/>
        <v>-1.7406432990302048</v>
      </c>
      <c r="BE14" s="1">
        <f t="shared" si="7"/>
        <v>-1.7251083655327051</v>
      </c>
      <c r="BF14" s="1">
        <f t="shared" si="7"/>
        <v>-1.7251083688249698</v>
      </c>
      <c r="BG14" s="1">
        <f t="shared" si="7"/>
        <v>-1.7251083123632693</v>
      </c>
      <c r="BH14" s="1">
        <f t="shared" si="7"/>
        <v>-1.7251092806676041</v>
      </c>
      <c r="BI14" s="1">
        <f t="shared" si="7"/>
        <v>-1.7250926736506129</v>
      </c>
      <c r="BJ14" s="1">
        <f t="shared" si="7"/>
        <v>-1.7253772491102541</v>
      </c>
      <c r="BK14" s="1">
        <f t="shared" si="7"/>
        <v>-1.7204265945913919</v>
      </c>
      <c r="BL14" s="1">
        <f t="shared" si="8"/>
        <v>-1.3502436072212158</v>
      </c>
    </row>
    <row r="15" spans="1:64" ht="12.95" customHeight="1" x14ac:dyDescent="0.3">
      <c r="A15" s="15" t="s">
        <v>17</v>
      </c>
      <c r="B15"/>
      <c r="C15" s="16">
        <f ca="1">(C7+C11)+(C8+C12)*INT(MAX(F21:F3482))</f>
        <v>60262.697965481129</v>
      </c>
      <c r="E15" s="14" t="s">
        <v>15</v>
      </c>
      <c r="F15" s="8">
        <v>1</v>
      </c>
      <c r="G15" s="1" t="s">
        <v>227</v>
      </c>
      <c r="H15" s="1" t="str">
        <f>$H$11&amp;H14</f>
        <v>AG32</v>
      </c>
      <c r="I15" s="1" t="str">
        <f>$H$11&amp;I14</f>
        <v>AG121</v>
      </c>
      <c r="J15" s="1" t="str">
        <f>$H$11&amp;J14</f>
        <v>AG150</v>
      </c>
      <c r="K15" s="1" t="str">
        <f>$H$11&amp;K14</f>
        <v>AG307</v>
      </c>
      <c r="R15" s="108" t="s">
        <v>50</v>
      </c>
      <c r="S15" s="116">
        <v>0.32</v>
      </c>
      <c r="AA15" s="111" t="s">
        <v>233</v>
      </c>
      <c r="AB15" s="117">
        <f>(AB10-AB2)/AD2</f>
        <v>-3034.683789889737</v>
      </c>
      <c r="AC15" s="1" t="s">
        <v>234</v>
      </c>
      <c r="AD15" s="102"/>
      <c r="AE15" s="93"/>
      <c r="AP15" s="11"/>
      <c r="AW15" s="1">
        <v>-37000</v>
      </c>
      <c r="AX15" s="1">
        <f t="shared" si="0"/>
        <v>0.11793711891577574</v>
      </c>
      <c r="AY15" s="1">
        <f t="shared" si="1"/>
        <v>9.4355150858222686E-2</v>
      </c>
      <c r="AZ15" s="1">
        <f t="shared" si="2"/>
        <v>2.3581968057553047E-2</v>
      </c>
      <c r="BA15" s="1">
        <f t="shared" si="3"/>
        <v>0.8496027789191628</v>
      </c>
      <c r="BB15" s="1">
        <f t="shared" si="4"/>
        <v>0.9986860274029703</v>
      </c>
      <c r="BC15" s="1">
        <f t="shared" si="5"/>
        <v>-1.9784285158621406</v>
      </c>
      <c r="BD15" s="1">
        <f t="shared" si="6"/>
        <v>-1.521069947742369</v>
      </c>
      <c r="BE15" s="1">
        <f t="shared" si="7"/>
        <v>-1.5908823475051159</v>
      </c>
      <c r="BF15" s="1">
        <f t="shared" si="7"/>
        <v>-1.5908823475053655</v>
      </c>
      <c r="BG15" s="1">
        <f t="shared" si="7"/>
        <v>-1.5908823474725826</v>
      </c>
      <c r="BH15" s="1">
        <f t="shared" si="7"/>
        <v>-1.590882351775063</v>
      </c>
      <c r="BI15" s="1">
        <f t="shared" si="7"/>
        <v>-1.590881787105741</v>
      </c>
      <c r="BJ15" s="1">
        <f t="shared" si="7"/>
        <v>-1.5909557606942684</v>
      </c>
      <c r="BK15" s="1">
        <f t="shared" si="7"/>
        <v>-1.5667453347677833</v>
      </c>
      <c r="BL15" s="1">
        <f t="shared" si="8"/>
        <v>-1.2115862212011206</v>
      </c>
    </row>
    <row r="16" spans="1:64" ht="12.95" customHeight="1" x14ac:dyDescent="0.3">
      <c r="A16" s="15" t="s">
        <v>19</v>
      </c>
      <c r="B16"/>
      <c r="C16" s="16">
        <f ca="1">+C8+C12</f>
        <v>0.39998974771418694</v>
      </c>
      <c r="E16" s="14" t="s">
        <v>16</v>
      </c>
      <c r="F16" s="189">
        <f ca="1">NOW()+15018.5+$C$5/24</f>
        <v>60582.463284606485</v>
      </c>
      <c r="R16" s="119" t="s">
        <v>130</v>
      </c>
      <c r="S16" s="120">
        <v>1</v>
      </c>
      <c r="AA16" s="108" t="s">
        <v>235</v>
      </c>
      <c r="AB16" s="117">
        <f>365.24*AB8</f>
        <v>18125.069730330604</v>
      </c>
      <c r="AC16" s="1" t="s">
        <v>124</v>
      </c>
      <c r="AD16" s="102"/>
      <c r="AE16" s="93"/>
      <c r="AP16" s="11"/>
      <c r="AW16" s="1">
        <v>-36000</v>
      </c>
      <c r="AX16" s="1">
        <f t="shared" si="0"/>
        <v>0.11179898306570175</v>
      </c>
      <c r="AY16" s="1">
        <f t="shared" si="1"/>
        <v>8.9712138347091019E-2</v>
      </c>
      <c r="AZ16" s="1">
        <f t="shared" si="2"/>
        <v>2.2086844718610735E-2</v>
      </c>
      <c r="BA16" s="1">
        <f t="shared" si="3"/>
        <v>0.89725895450073812</v>
      </c>
      <c r="BB16" s="1">
        <f t="shared" si="4"/>
        <v>0.99663003737392863</v>
      </c>
      <c r="BC16" s="1">
        <f t="shared" si="5"/>
        <v>-1.8450392924453605</v>
      </c>
      <c r="BD16" s="1">
        <f t="shared" si="6"/>
        <v>-1.3201516891462182</v>
      </c>
      <c r="BE16" s="1">
        <f t="shared" si="7"/>
        <v>-1.4495147682206717</v>
      </c>
      <c r="BF16" s="1">
        <f t="shared" si="7"/>
        <v>-1.4495147582224399</v>
      </c>
      <c r="BG16" s="1">
        <f t="shared" si="7"/>
        <v>-1.4495145403876746</v>
      </c>
      <c r="BH16" s="1">
        <f t="shared" si="7"/>
        <v>-1.4495097944465578</v>
      </c>
      <c r="BI16" s="1">
        <f t="shared" si="7"/>
        <v>-1.4494064410029643</v>
      </c>
      <c r="BJ16" s="1">
        <f t="shared" si="7"/>
        <v>-1.4471770130674972</v>
      </c>
      <c r="BK16" s="1">
        <f t="shared" si="7"/>
        <v>-1.406246764651045</v>
      </c>
      <c r="BL16" s="1">
        <f t="shared" si="8"/>
        <v>-1.0729288351810253</v>
      </c>
    </row>
    <row r="17" spans="1:77" ht="12.95" customHeight="1" x14ac:dyDescent="0.3">
      <c r="A17" s="14" t="s">
        <v>21</v>
      </c>
      <c r="B17"/>
      <c r="C17">
        <f>COUNT(C21:C2140)</f>
        <v>287</v>
      </c>
      <c r="E17" s="14" t="s">
        <v>18</v>
      </c>
      <c r="F17" s="10">
        <f ca="1">ROUND(2*(F16-$C$7)/$C$8,0)/2+F15</f>
        <v>41397.5</v>
      </c>
      <c r="G17" s="121" t="s">
        <v>217</v>
      </c>
      <c r="H17" s="122">
        <f ca="1">SQRT(H18/(H19-1))</f>
        <v>1.3420957782863912E-2</v>
      </c>
      <c r="I17" s="122">
        <f ca="1">SQRT(I18/(I19-1))</f>
        <v>1.004379245984917E-2</v>
      </c>
      <c r="J17" s="122">
        <f ca="1">SQRT(J18/(J19-1))</f>
        <v>6.3606870993213232E-3</v>
      </c>
      <c r="K17" s="123">
        <f ca="1">SQRT(K18/(K19-1))</f>
        <v>2.3640714988097688E-3</v>
      </c>
      <c r="AA17" s="108" t="s">
        <v>236</v>
      </c>
      <c r="AB17" s="124">
        <f>AB13^3/AB8^2</f>
        <v>4.1495021763769825E-2</v>
      </c>
      <c r="AC17" s="1" t="s">
        <v>237</v>
      </c>
      <c r="AE17" s="93"/>
      <c r="AW17" s="1">
        <v>-35000</v>
      </c>
      <c r="AX17" s="1">
        <f t="shared" si="0"/>
        <v>0.10517450830491618</v>
      </c>
      <c r="AY17" s="1">
        <f t="shared" si="1"/>
        <v>8.5150767401710653E-2</v>
      </c>
      <c r="AZ17" s="1">
        <f t="shared" si="2"/>
        <v>2.0023740903205522E-2</v>
      </c>
      <c r="BA17" s="1">
        <f t="shared" si="3"/>
        <v>0.95284268732802735</v>
      </c>
      <c r="BB17" s="1">
        <f t="shared" si="4"/>
        <v>0.97326885468535174</v>
      </c>
      <c r="BC17" s="1">
        <f t="shared" si="5"/>
        <v>-1.6954220877790298</v>
      </c>
      <c r="BD17" s="1">
        <f t="shared" si="6"/>
        <v>-1.1330913723140146</v>
      </c>
      <c r="BE17" s="1">
        <f t="shared" si="7"/>
        <v>-1.2997985564693899</v>
      </c>
      <c r="BF17" s="1">
        <f t="shared" si="7"/>
        <v>-1.2997978974842812</v>
      </c>
      <c r="BG17" s="1">
        <f t="shared" si="7"/>
        <v>-1.299791408651477</v>
      </c>
      <c r="BH17" s="1">
        <f t="shared" si="7"/>
        <v>-1.2997275231116483</v>
      </c>
      <c r="BI17" s="1">
        <f t="shared" si="7"/>
        <v>-1.2990993228862555</v>
      </c>
      <c r="BJ17" s="1">
        <f t="shared" si="7"/>
        <v>-1.2929958813086684</v>
      </c>
      <c r="BK17" s="1">
        <f t="shared" si="7"/>
        <v>-1.2393501276829708</v>
      </c>
      <c r="BL17" s="1">
        <f t="shared" si="8"/>
        <v>-0.93427144916093008</v>
      </c>
    </row>
    <row r="18" spans="1:77" ht="12.95" customHeight="1" x14ac:dyDescent="0.3">
      <c r="A18" s="15" t="s">
        <v>23</v>
      </c>
      <c r="B18"/>
      <c r="C18" s="18">
        <f ca="1">+C15</f>
        <v>60262.697965481129</v>
      </c>
      <c r="D18" s="19">
        <f ca="1">+C16</f>
        <v>0.39998974771418694</v>
      </c>
      <c r="E18" s="14" t="s">
        <v>20</v>
      </c>
      <c r="F18" s="13">
        <f ca="1">ROUND(2*(F16-$C$15)/$C$16,0)/2+F15</f>
        <v>800.5</v>
      </c>
      <c r="G18" s="125" t="s">
        <v>238</v>
      </c>
      <c r="H18" s="50">
        <f ca="1">SUM(INDIRECT(H13):INDIRECT(H15))</f>
        <v>1.9813431859035694E-3</v>
      </c>
      <c r="I18" s="50">
        <f ca="1">SUM(INDIRECT(I13):INDIRECT(I15))</f>
        <v>8.8772434939340273E-3</v>
      </c>
      <c r="J18" s="50">
        <f ca="1">SUM(INDIRECT(J13):INDIRECT(J15))</f>
        <v>1.1328335305132357E-3</v>
      </c>
      <c r="K18" s="50">
        <f ca="1">SUM(INDIRECT(K13):INDIRECT(K15))</f>
        <v>8.7185811203160804E-4</v>
      </c>
      <c r="P18" s="1">
        <f>MAX(P21:P458)-MIN(P21:P461)</f>
        <v>33528.536599999999</v>
      </c>
      <c r="Q18" s="1" t="s">
        <v>124</v>
      </c>
      <c r="AA18" s="119" t="s">
        <v>239</v>
      </c>
      <c r="AB18" s="126">
        <f>2*PI()/(AB8*365.2422)*AD2</f>
        <v>1.3865738602009519E-4</v>
      </c>
      <c r="AC18" s="127" t="s">
        <v>240</v>
      </c>
      <c r="AD18" s="127"/>
      <c r="AE18" s="128"/>
      <c r="AH18" s="11" t="s">
        <v>241</v>
      </c>
      <c r="AW18" s="1">
        <v>-34000</v>
      </c>
      <c r="AX18" s="1">
        <f t="shared" si="0"/>
        <v>9.8006860305355187E-2</v>
      </c>
      <c r="AY18" s="1">
        <f t="shared" si="1"/>
        <v>8.0671038022081518E-2</v>
      </c>
      <c r="AZ18" s="1">
        <f t="shared" si="2"/>
        <v>1.7335822283273662E-2</v>
      </c>
      <c r="BA18" s="1">
        <f t="shared" si="3"/>
        <v>1.0170697304429221</v>
      </c>
      <c r="BB18" s="1">
        <f t="shared" si="4"/>
        <v>0.92052549067824163</v>
      </c>
      <c r="BC18" s="1">
        <f t="shared" si="5"/>
        <v>-1.5257865053198252</v>
      </c>
      <c r="BD18" s="1">
        <f t="shared" si="6"/>
        <v>-0.95597355674383633</v>
      </c>
      <c r="BE18" s="1">
        <f t="shared" ref="BE18:BK27" si="10">$BL18+$AB$7*SIN(BF18)</f>
        <v>-1.1403845941824906</v>
      </c>
      <c r="BF18" s="1">
        <f t="shared" si="10"/>
        <v>-1.1403778230708046</v>
      </c>
      <c r="BG18" s="1">
        <f t="shared" si="10"/>
        <v>-1.140335049435494</v>
      </c>
      <c r="BH18" s="1">
        <f t="shared" si="10"/>
        <v>-1.1400649371074065</v>
      </c>
      <c r="BI18" s="1">
        <f t="shared" si="10"/>
        <v>-1.1383628507727424</v>
      </c>
      <c r="BJ18" s="1">
        <f t="shared" si="10"/>
        <v>-1.1277782642843566</v>
      </c>
      <c r="BK18" s="1">
        <f t="shared" si="10"/>
        <v>-1.0665974787589696</v>
      </c>
      <c r="BL18" s="1">
        <f t="shared" si="8"/>
        <v>-0.79561406314083483</v>
      </c>
    </row>
    <row r="19" spans="1:77" ht="12.95" customHeight="1" x14ac:dyDescent="0.2">
      <c r="E19" s="14" t="s">
        <v>22</v>
      </c>
      <c r="F19" s="190">
        <f ca="1">+$C$15+$C$16*F18-15018.5-$C$5/24</f>
        <v>45564.056425192997</v>
      </c>
      <c r="G19" s="129" t="s">
        <v>242</v>
      </c>
      <c r="H19" s="130">
        <f>COUNT(H21:H452)</f>
        <v>12</v>
      </c>
      <c r="I19" s="130">
        <f>COUNT(I21:I452)</f>
        <v>89</v>
      </c>
      <c r="J19" s="130">
        <f>COUNT(J21:J452)</f>
        <v>29</v>
      </c>
      <c r="K19" s="130">
        <f>COUNT(K21:K452)</f>
        <v>157</v>
      </c>
      <c r="P19" s="1">
        <f>P18/AB16</f>
        <v>1.849843178473026</v>
      </c>
      <c r="Q19" s="1" t="s">
        <v>243</v>
      </c>
      <c r="AA19" s="131"/>
      <c r="AC19" s="131"/>
      <c r="AE19" s="1">
        <f>COUNT(AE21:AE1134)</f>
        <v>287</v>
      </c>
      <c r="AH19" s="11" t="s">
        <v>244</v>
      </c>
      <c r="AW19" s="1">
        <v>-33000</v>
      </c>
      <c r="AX19" s="1">
        <f t="shared" si="0"/>
        <v>9.0248821581611738E-2</v>
      </c>
      <c r="AY19" s="1">
        <f t="shared" si="1"/>
        <v>7.6272950208203669E-2</v>
      </c>
      <c r="AZ19" s="1">
        <f t="shared" si="2"/>
        <v>1.3975871373408067E-2</v>
      </c>
      <c r="BA19" s="1">
        <f t="shared" si="3"/>
        <v>1.0898536818940623</v>
      </c>
      <c r="BB19" s="1">
        <f t="shared" si="4"/>
        <v>0.82787744539193553</v>
      </c>
      <c r="BC19" s="1">
        <f t="shared" si="5"/>
        <v>-1.3316760009790438</v>
      </c>
      <c r="BD19" s="1">
        <f t="shared" si="6"/>
        <v>-0.78550205201585177</v>
      </c>
      <c r="BE19" s="1">
        <f t="shared" si="10"/>
        <v>-0.96985878082630639</v>
      </c>
      <c r="BF19" s="1">
        <f t="shared" si="10"/>
        <v>-0.96982760079125474</v>
      </c>
      <c r="BG19" s="1">
        <f t="shared" si="10"/>
        <v>-0.96968226362473031</v>
      </c>
      <c r="BH19" s="1">
        <f t="shared" si="10"/>
        <v>-0.96900522030433733</v>
      </c>
      <c r="BI19" s="1">
        <f t="shared" si="10"/>
        <v>-0.96586001175023828</v>
      </c>
      <c r="BJ19" s="1">
        <f t="shared" si="10"/>
        <v>-0.95143221576685533</v>
      </c>
      <c r="BK19" s="1">
        <f t="shared" si="10"/>
        <v>-0.88864327943687005</v>
      </c>
      <c r="BL19" s="1">
        <f t="shared" si="8"/>
        <v>-0.65695667712073957</v>
      </c>
    </row>
    <row r="20" spans="1:77" ht="12.95" customHeight="1" x14ac:dyDescent="0.2">
      <c r="A20" s="9" t="s">
        <v>26</v>
      </c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22" t="s">
        <v>128</v>
      </c>
      <c r="I20" s="22" t="s">
        <v>129</v>
      </c>
      <c r="J20" s="22" t="s">
        <v>50</v>
      </c>
      <c r="K20" s="22" t="s">
        <v>130</v>
      </c>
      <c r="L20" s="22" t="s">
        <v>38</v>
      </c>
      <c r="M20" s="22" t="s">
        <v>39</v>
      </c>
      <c r="N20" s="22" t="s">
        <v>40</v>
      </c>
      <c r="O20" s="22"/>
      <c r="P20" s="9" t="s">
        <v>42</v>
      </c>
      <c r="R20" s="22" t="s">
        <v>132</v>
      </c>
      <c r="S20" s="9" t="s">
        <v>133</v>
      </c>
      <c r="T20" s="11"/>
      <c r="U20" s="49" t="s">
        <v>245</v>
      </c>
      <c r="Z20" s="9" t="s">
        <v>31</v>
      </c>
      <c r="AA20" s="22" t="s">
        <v>246</v>
      </c>
      <c r="AB20" s="22" t="s">
        <v>247</v>
      </c>
      <c r="AC20" s="22" t="s">
        <v>248</v>
      </c>
      <c r="AD20" s="22" t="s">
        <v>249</v>
      </c>
      <c r="AE20" s="22" t="s">
        <v>250</v>
      </c>
      <c r="AF20" s="22" t="s">
        <v>251</v>
      </c>
      <c r="AG20" s="22" t="s">
        <v>132</v>
      </c>
      <c r="AH20" s="22" t="s">
        <v>197</v>
      </c>
      <c r="AI20" s="22" t="s">
        <v>198</v>
      </c>
      <c r="AJ20" s="22" t="s">
        <v>199</v>
      </c>
      <c r="AK20" s="22" t="s">
        <v>252</v>
      </c>
      <c r="AL20" s="22" t="s">
        <v>200</v>
      </c>
      <c r="AM20" s="22" t="s">
        <v>201</v>
      </c>
      <c r="AN20" s="9" t="s">
        <v>253</v>
      </c>
      <c r="AO20" s="9" t="s">
        <v>254</v>
      </c>
      <c r="AP20" s="9" t="s">
        <v>255</v>
      </c>
      <c r="AQ20" s="9" t="s">
        <v>256</v>
      </c>
      <c r="AR20" s="9" t="s">
        <v>257</v>
      </c>
      <c r="AS20" s="9" t="s">
        <v>258</v>
      </c>
      <c r="AT20" s="9" t="s">
        <v>259</v>
      </c>
      <c r="AU20" s="9" t="s">
        <v>68</v>
      </c>
      <c r="AV20" s="132"/>
      <c r="AW20" s="1">
        <v>-32000</v>
      </c>
      <c r="AX20" s="1">
        <f t="shared" si="0"/>
        <v>8.1880638589629073E-2</v>
      </c>
      <c r="AY20" s="1">
        <f t="shared" si="1"/>
        <v>7.1956503960077065E-2</v>
      </c>
      <c r="AZ20" s="1">
        <f t="shared" si="2"/>
        <v>9.9241346295520037E-3</v>
      </c>
      <c r="BA20" s="1">
        <f t="shared" si="3"/>
        <v>1.1692487354233791</v>
      </c>
      <c r="BB20" s="1">
        <f t="shared" si="4"/>
        <v>0.68310009914164749</v>
      </c>
      <c r="BC20" s="1">
        <f t="shared" si="5"/>
        <v>-1.1083621628692177</v>
      </c>
      <c r="BD20" s="1">
        <f t="shared" si="6"/>
        <v>-0.61887277330135237</v>
      </c>
      <c r="BE20" s="1">
        <f t="shared" si="10"/>
        <v>-0.78694891419761304</v>
      </c>
      <c r="BF20" s="1">
        <f t="shared" si="10"/>
        <v>-0.78686293779874372</v>
      </c>
      <c r="BG20" s="1">
        <f t="shared" si="10"/>
        <v>-0.78654201880208086</v>
      </c>
      <c r="BH20" s="1">
        <f t="shared" si="10"/>
        <v>-0.78534505391583531</v>
      </c>
      <c r="BI20" s="1">
        <f t="shared" si="10"/>
        <v>-0.7808931762671123</v>
      </c>
      <c r="BJ20" s="1">
        <f t="shared" si="10"/>
        <v>-0.76450422339458723</v>
      </c>
      <c r="BK20" s="1">
        <f t="shared" si="10"/>
        <v>-0.70624183548999309</v>
      </c>
      <c r="BL20" s="1">
        <f t="shared" si="8"/>
        <v>-0.51829929110064432</v>
      </c>
    </row>
    <row r="21" spans="1:77" ht="12.95" customHeight="1" x14ac:dyDescent="0.2">
      <c r="A21" s="23" t="s">
        <v>43</v>
      </c>
      <c r="C21" s="24">
        <v>26734.358</v>
      </c>
      <c r="D21" s="24" t="s">
        <v>128</v>
      </c>
      <c r="E21" s="1">
        <f t="shared" ref="E21:E84" si="11">+(C21-C$7)/C$8</f>
        <v>-43226.698844411279</v>
      </c>
      <c r="F21" s="25">
        <f>ROUND(2*E21,0)/2-0.5</f>
        <v>-43227</v>
      </c>
      <c r="G21" s="1">
        <f t="shared" ref="G21:G84" si="12">+C21-(C$7+F21*C$8)</f>
        <v>0.12045820000275853</v>
      </c>
      <c r="H21" s="1">
        <f>G21</f>
        <v>0.12045820000275853</v>
      </c>
      <c r="P21" s="185">
        <f t="shared" ref="P21:P84" si="13">+C21-15018.5</f>
        <v>11715.858</v>
      </c>
      <c r="R21" s="1">
        <f t="shared" ref="R21:R84" si="14">+(O21-G21)^2</f>
        <v>1.4510177947904575E-2</v>
      </c>
      <c r="S21" s="11">
        <f>S$13</f>
        <v>0.02</v>
      </c>
      <c r="Z21" s="1">
        <f t="shared" ref="Z21:Z84" si="15">F21</f>
        <v>-43227</v>
      </c>
      <c r="AA21" s="1">
        <f t="shared" ref="AA21:AA84" si="16">AB$3+AB$4*Z21+AB$5*Z21^2+AH21</f>
        <v>0.14840480104620116</v>
      </c>
      <c r="AB21" s="1">
        <f t="shared" ref="AB21:AB84" si="17">IF(S21&lt;&gt;0,G21-AH21,-9999)</f>
        <v>9.7157627186760145E-2</v>
      </c>
      <c r="AC21" s="1">
        <f t="shared" ref="AC21:AC84" si="18">+G21-P21</f>
        <v>-11715.737541799997</v>
      </c>
      <c r="AD21" s="1">
        <f t="shared" ref="AD21:AD84" si="19">IF(S21&lt;&gt;0,G21-AA21,-9999)</f>
        <v>-2.7946601043442626E-2</v>
      </c>
      <c r="AE21" s="1">
        <f t="shared" ref="AE21:AE84" si="20">+(G21-AA21)^2*S21</f>
        <v>1.5620250197626969E-5</v>
      </c>
      <c r="AF21" s="1">
        <f t="shared" ref="AF21:AF84" si="21">IF(S21&lt;&gt;0,G21-P21,-9999)</f>
        <v>-11715.737541799997</v>
      </c>
      <c r="AG21" s="11">
        <f t="shared" ref="AG21:AG84" si="22">+(G21-AA21)^2</f>
        <v>7.810125098813485E-4</v>
      </c>
      <c r="AH21" s="1">
        <f t="shared" ref="AH21:AH84" si="23">$AB$6*($AB$11/AI21*AJ21+$AB$12)</f>
        <v>2.3300572815998382E-2</v>
      </c>
      <c r="AI21" s="1">
        <f t="shared" ref="AI21:AI84" si="24">1+$AB$7*COS(AL21)</f>
        <v>0.67646710292843248</v>
      </c>
      <c r="AJ21" s="1">
        <f t="shared" ref="AJ21:AJ84" si="25">SIN(AL21+RADIANS($AB$9))</f>
        <v>0.78692900906231067</v>
      </c>
      <c r="AK21" s="1">
        <f t="shared" ref="AK21:AK84" si="26">$AB$7*SIN(AL21)</f>
        <v>-0.19811631396336901</v>
      </c>
      <c r="AL21" s="1">
        <f t="shared" ref="AL21:AL84" si="27">2*ATAN(AM21)</f>
        <v>-2.592139602805815</v>
      </c>
      <c r="AM21" s="1">
        <f t="shared" ref="AM21:AM84" si="28">SQRT((1+$AB$7)/(1-$AB$7))*TAN(AN21/2)</f>
        <v>-3.5479438081246752</v>
      </c>
      <c r="AN21" s="1">
        <f t="shared" ref="AN21:AT30" si="29">$AU21+$AB$7*SIN(AO21)</f>
        <v>-2.3460088938201151</v>
      </c>
      <c r="AO21" s="1">
        <f t="shared" si="29"/>
        <v>-2.3459043350352071</v>
      </c>
      <c r="AP21" s="1">
        <f t="shared" si="29"/>
        <v>-2.3462981003915093</v>
      </c>
      <c r="AQ21" s="1">
        <f t="shared" si="29"/>
        <v>-2.3448143660126775</v>
      </c>
      <c r="AR21" s="1">
        <f t="shared" si="29"/>
        <v>-2.3503935252998578</v>
      </c>
      <c r="AS21" s="1">
        <f t="shared" si="29"/>
        <v>-2.3292462229487358</v>
      </c>
      <c r="AT21" s="1">
        <f t="shared" si="29"/>
        <v>-2.407168024328759</v>
      </c>
      <c r="AU21" s="1">
        <f t="shared" ref="AU21:AU84" si="30">RADIANS($AB$9)+$AB$18*(F21-AB$15)</f>
        <v>-2.0750057639482535</v>
      </c>
      <c r="AW21" s="1">
        <v>-22000</v>
      </c>
      <c r="AX21" s="1">
        <f t="shared" si="0"/>
        <v>8.0792002626431693E-3</v>
      </c>
      <c r="AY21" s="1">
        <f t="shared" si="1"/>
        <v>3.3282327595130605E-2</v>
      </c>
      <c r="AZ21" s="1">
        <f t="shared" si="2"/>
        <v>-2.5203127332487436E-2</v>
      </c>
      <c r="BA21" s="1">
        <f t="shared" si="3"/>
        <v>0.98231225513686105</v>
      </c>
      <c r="BB21" s="1">
        <f t="shared" si="4"/>
        <v>-0.91988715939424848</v>
      </c>
      <c r="BC21" s="1">
        <f t="shared" si="5"/>
        <v>1.6174369035512171</v>
      </c>
      <c r="BD21" s="1">
        <f t="shared" si="6"/>
        <v>1.0477630843981167</v>
      </c>
      <c r="BE21" s="1">
        <f t="shared" si="10"/>
        <v>1.2252183506723111</v>
      </c>
      <c r="BF21" s="1">
        <f t="shared" si="10"/>
        <v>1.2252160668822671</v>
      </c>
      <c r="BG21" s="1">
        <f t="shared" si="10"/>
        <v>1.2251982959788732</v>
      </c>
      <c r="BH21" s="1">
        <f t="shared" si="10"/>
        <v>1.2250600448303313</v>
      </c>
      <c r="BI21" s="1">
        <f t="shared" si="10"/>
        <v>1.2239863078644866</v>
      </c>
      <c r="BJ21" s="1">
        <f t="shared" si="10"/>
        <v>1.215753129036411</v>
      </c>
      <c r="BK21" s="1">
        <f t="shared" si="10"/>
        <v>1.1578175423845289</v>
      </c>
      <c r="BL21" s="1">
        <f t="shared" si="8"/>
        <v>0.86827456910030731</v>
      </c>
    </row>
    <row r="22" spans="1:77" ht="12.95" customHeight="1" x14ac:dyDescent="0.2">
      <c r="A22" s="23" t="s">
        <v>43</v>
      </c>
      <c r="C22" s="24">
        <v>27098.37</v>
      </c>
      <c r="D22" s="24" t="s">
        <v>128</v>
      </c>
      <c r="E22" s="1">
        <f t="shared" si="11"/>
        <v>-42316.638357384967</v>
      </c>
      <c r="F22" s="25">
        <f>ROUND(2*E22,0)/2-0.5</f>
        <v>-42317</v>
      </c>
      <c r="G22" s="1">
        <f t="shared" si="12"/>
        <v>0.14465220000056433</v>
      </c>
      <c r="H22" s="1">
        <f>G22</f>
        <v>0.14465220000056433</v>
      </c>
      <c r="P22" s="185">
        <f t="shared" si="13"/>
        <v>12079.869999999999</v>
      </c>
      <c r="R22" s="1">
        <f t="shared" si="14"/>
        <v>2.0924258965003266E-2</v>
      </c>
      <c r="S22" s="11">
        <f>S$13</f>
        <v>0.02</v>
      </c>
      <c r="Z22" s="1">
        <f t="shared" si="15"/>
        <v>-42317</v>
      </c>
      <c r="AA22" s="1">
        <f t="shared" si="16"/>
        <v>0.14456692039791946</v>
      </c>
      <c r="AB22" s="1">
        <f t="shared" si="17"/>
        <v>0.1204983955783612</v>
      </c>
      <c r="AC22" s="1">
        <f t="shared" si="18"/>
        <v>-12079.725347799998</v>
      </c>
      <c r="AD22" s="1">
        <f t="shared" si="19"/>
        <v>8.527960264487211E-5</v>
      </c>
      <c r="AE22" s="1">
        <f t="shared" si="20"/>
        <v>1.4545221254534558E-10</v>
      </c>
      <c r="AF22" s="1">
        <f t="shared" si="21"/>
        <v>-12079.725347799998</v>
      </c>
      <c r="AG22" s="11">
        <f t="shared" si="22"/>
        <v>7.2726106272672785E-9</v>
      </c>
      <c r="AH22" s="1">
        <f t="shared" si="23"/>
        <v>2.4153804422203141E-2</v>
      </c>
      <c r="AI22" s="1">
        <f t="shared" si="24"/>
        <v>0.6921241002769698</v>
      </c>
      <c r="AJ22" s="1">
        <f t="shared" si="25"/>
        <v>0.83070746400989215</v>
      </c>
      <c r="AK22" s="1">
        <f t="shared" si="26"/>
        <v>-0.2216665056243011</v>
      </c>
      <c r="AL22" s="1">
        <f t="shared" si="27"/>
        <v>-2.5175784613421359</v>
      </c>
      <c r="AM22" s="1">
        <f t="shared" si="28"/>
        <v>-3.1003716602592557</v>
      </c>
      <c r="AN22" s="1">
        <f t="shared" si="29"/>
        <v>-2.2451679493553467</v>
      </c>
      <c r="AO22" s="1">
        <f t="shared" si="29"/>
        <v>-2.2451146316144062</v>
      </c>
      <c r="AP22" s="1">
        <f t="shared" si="29"/>
        <v>-2.2453396956267837</v>
      </c>
      <c r="AQ22" s="1">
        <f t="shared" si="29"/>
        <v>-2.2443892276542119</v>
      </c>
      <c r="AR22" s="1">
        <f t="shared" si="29"/>
        <v>-2.2483954947316334</v>
      </c>
      <c r="AS22" s="1">
        <f t="shared" si="29"/>
        <v>-2.2313700454088852</v>
      </c>
      <c r="AT22" s="1">
        <f t="shared" si="29"/>
        <v>-2.3014138671887165</v>
      </c>
      <c r="AU22" s="1">
        <f t="shared" si="30"/>
        <v>-1.9488275426699668</v>
      </c>
      <c r="AW22" s="1">
        <v>-20000</v>
      </c>
      <c r="AX22" s="1">
        <f t="shared" si="0"/>
        <v>2.7194522486384265E-3</v>
      </c>
      <c r="AY22" s="1">
        <f t="shared" si="1"/>
        <v>2.6527191111156468E-2</v>
      </c>
      <c r="AZ22" s="1">
        <f t="shared" si="2"/>
        <v>-2.3807738862518042E-2</v>
      </c>
      <c r="BA22" s="1">
        <f t="shared" si="3"/>
        <v>0.87135638981128016</v>
      </c>
      <c r="BB22" s="1">
        <f t="shared" si="4"/>
        <v>-0.76334651757523286</v>
      </c>
      <c r="BC22" s="1">
        <f t="shared" si="5"/>
        <v>1.9167517353724248</v>
      </c>
      <c r="BD22" s="1">
        <f t="shared" si="6"/>
        <v>1.4234312193825502</v>
      </c>
      <c r="BE22" s="1">
        <f t="shared" si="10"/>
        <v>1.5245564931937317</v>
      </c>
      <c r="BF22" s="1">
        <f t="shared" si="10"/>
        <v>1.5245564931191116</v>
      </c>
      <c r="BG22" s="1">
        <f t="shared" si="10"/>
        <v>1.5245564888638219</v>
      </c>
      <c r="BH22" s="1">
        <f t="shared" si="10"/>
        <v>1.5245562462025728</v>
      </c>
      <c r="BI22" s="1">
        <f t="shared" si="10"/>
        <v>1.5245424103579002</v>
      </c>
      <c r="BJ22" s="1">
        <f t="shared" si="10"/>
        <v>1.5237602566100221</v>
      </c>
      <c r="BK22" s="1">
        <f t="shared" si="10"/>
        <v>1.4911801368808266</v>
      </c>
      <c r="BL22" s="1">
        <f t="shared" si="8"/>
        <v>1.1455893411404978</v>
      </c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</row>
    <row r="23" spans="1:77" ht="12.95" customHeight="1" x14ac:dyDescent="0.2">
      <c r="A23" s="23" t="s">
        <v>43</v>
      </c>
      <c r="B23" s="11"/>
      <c r="C23" s="24">
        <v>27398.538</v>
      </c>
      <c r="D23" s="24" t="s">
        <v>128</v>
      </c>
      <c r="E23" s="1">
        <f t="shared" si="11"/>
        <v>-41566.193217472777</v>
      </c>
      <c r="F23" s="50">
        <f>ROUND(2*E23,0)/2-0.5</f>
        <v>-41566.5</v>
      </c>
      <c r="G23" s="1">
        <f t="shared" si="12"/>
        <v>0.1227089000021806</v>
      </c>
      <c r="H23" s="1">
        <f>G23</f>
        <v>0.1227089000021806</v>
      </c>
      <c r="P23" s="185">
        <f t="shared" si="13"/>
        <v>12380.038</v>
      </c>
      <c r="R23" s="1">
        <f t="shared" si="14"/>
        <v>1.5057474139745158E-2</v>
      </c>
      <c r="S23" s="11">
        <f>S$13</f>
        <v>0.02</v>
      </c>
      <c r="Z23" s="1">
        <f t="shared" si="15"/>
        <v>-41566.5</v>
      </c>
      <c r="AA23" s="1">
        <f t="shared" si="16"/>
        <v>0.14127790369908497</v>
      </c>
      <c r="AB23" s="1">
        <f t="shared" si="17"/>
        <v>9.8026104509892242E-2</v>
      </c>
      <c r="AC23" s="1">
        <f t="shared" si="18"/>
        <v>-12379.915291099998</v>
      </c>
      <c r="AD23" s="1">
        <f t="shared" si="19"/>
        <v>-1.8569003696904368E-2</v>
      </c>
      <c r="AE23" s="1">
        <f t="shared" si="20"/>
        <v>6.8961579659129618E-6</v>
      </c>
      <c r="AF23" s="1">
        <f t="shared" si="21"/>
        <v>-12379.915291099998</v>
      </c>
      <c r="AG23" s="11">
        <f t="shared" si="22"/>
        <v>3.4480789829564808E-4</v>
      </c>
      <c r="AH23" s="1">
        <f t="shared" si="23"/>
        <v>2.4682795492288356E-2</v>
      </c>
      <c r="AI23" s="1">
        <f t="shared" si="24"/>
        <v>0.70699714448661866</v>
      </c>
      <c r="AJ23" s="1">
        <f t="shared" si="25"/>
        <v>0.86474891426327705</v>
      </c>
      <c r="AK23" s="1">
        <f t="shared" si="26"/>
        <v>-0.24098326914322973</v>
      </c>
      <c r="AL23" s="1">
        <f t="shared" si="27"/>
        <v>-2.4533055507571038</v>
      </c>
      <c r="AM23" s="1">
        <f t="shared" si="28"/>
        <v>-2.7901335650692127</v>
      </c>
      <c r="AN23" s="1">
        <f t="shared" si="29"/>
        <v>-2.1601443518087415</v>
      </c>
      <c r="AO23" s="1">
        <f t="shared" si="29"/>
        <v>-2.1601184395181634</v>
      </c>
      <c r="AP23" s="1">
        <f t="shared" si="29"/>
        <v>-2.1602413200835491</v>
      </c>
      <c r="AQ23" s="1">
        <f t="shared" si="29"/>
        <v>-2.1596583986325877</v>
      </c>
      <c r="AR23" s="1">
        <f t="shared" si="29"/>
        <v>-2.1624191686739871</v>
      </c>
      <c r="AS23" s="1">
        <f t="shared" si="29"/>
        <v>-2.1492411764548369</v>
      </c>
      <c r="AT23" s="1">
        <f t="shared" si="29"/>
        <v>-2.2099890069555466</v>
      </c>
      <c r="AU23" s="1">
        <f t="shared" si="30"/>
        <v>-1.8447651744618851</v>
      </c>
      <c r="AW23" s="1">
        <v>-21000</v>
      </c>
      <c r="AX23" s="1">
        <f t="shared" si="0"/>
        <v>5.1026975235863858E-3</v>
      </c>
      <c r="AY23" s="1">
        <f t="shared" si="1"/>
        <v>2.9863938570267898E-2</v>
      </c>
      <c r="AZ23" s="1">
        <f t="shared" si="2"/>
        <v>-2.4761241046681513E-2</v>
      </c>
      <c r="BA23" s="1">
        <f t="shared" si="3"/>
        <v>0.92267231420197926</v>
      </c>
      <c r="BB23" s="1">
        <f t="shared" si="4"/>
        <v>-0.8463870974719403</v>
      </c>
      <c r="BC23" s="1">
        <f t="shared" si="5"/>
        <v>1.7760652213028603</v>
      </c>
      <c r="BD23" s="1">
        <f t="shared" si="6"/>
        <v>1.2296453312515772</v>
      </c>
      <c r="BE23" s="1">
        <f t="shared" si="10"/>
        <v>1.3793753096175916</v>
      </c>
      <c r="BF23" s="1">
        <f t="shared" si="10"/>
        <v>1.3793752016794008</v>
      </c>
      <c r="BG23" s="1">
        <f t="shared" si="10"/>
        <v>1.3793737062253963</v>
      </c>
      <c r="BH23" s="1">
        <f t="shared" si="10"/>
        <v>1.3793529883080384</v>
      </c>
      <c r="BI23" s="1">
        <f t="shared" si="10"/>
        <v>1.3790661912279454</v>
      </c>
      <c r="BJ23" s="1">
        <f t="shared" si="10"/>
        <v>1.3751387281437824</v>
      </c>
      <c r="BK23" s="1">
        <f t="shared" si="10"/>
        <v>1.32757623717221</v>
      </c>
      <c r="BL23" s="1">
        <f t="shared" si="8"/>
        <v>1.0069319551204026</v>
      </c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</row>
    <row r="24" spans="1:77" ht="12.95" customHeight="1" x14ac:dyDescent="0.2">
      <c r="A24" s="23" t="s">
        <v>44</v>
      </c>
      <c r="B24" s="11"/>
      <c r="C24" s="24">
        <v>31137.18</v>
      </c>
      <c r="D24" s="24" t="s">
        <v>129</v>
      </c>
      <c r="E24" s="1">
        <f t="shared" si="11"/>
        <v>-32219.2750957157</v>
      </c>
      <c r="F24" s="1">
        <f t="shared" ref="F24:F29" si="31">ROUND(2*E24,0)/2</f>
        <v>-32219.5</v>
      </c>
      <c r="G24" s="1">
        <f t="shared" si="12"/>
        <v>8.9958700002171099E-2</v>
      </c>
      <c r="I24" s="1">
        <f t="shared" ref="I24:I30" si="32">G24</f>
        <v>8.9958700002171099E-2</v>
      </c>
      <c r="P24" s="185">
        <f t="shared" si="13"/>
        <v>16118.68</v>
      </c>
      <c r="R24" s="1">
        <f t="shared" si="14"/>
        <v>8.0925677060806177E-3</v>
      </c>
      <c r="S24" s="11">
        <f t="shared" ref="S24:S30" si="33">S$14</f>
        <v>0.05</v>
      </c>
      <c r="Z24" s="1">
        <f t="shared" si="15"/>
        <v>-32219.5</v>
      </c>
      <c r="AA24" s="1">
        <f t="shared" si="16"/>
        <v>8.3769008310614707E-2</v>
      </c>
      <c r="AB24" s="1">
        <f t="shared" si="17"/>
        <v>7.9086662196780191E-2</v>
      </c>
      <c r="AC24" s="1">
        <f t="shared" si="18"/>
        <v>-16118.590041299998</v>
      </c>
      <c r="AD24" s="1">
        <f t="shared" si="19"/>
        <v>6.1896916915563926E-3</v>
      </c>
      <c r="AE24" s="1">
        <f t="shared" si="20"/>
        <v>1.915614161826112E-6</v>
      </c>
      <c r="AF24" s="1">
        <f t="shared" si="21"/>
        <v>-16118.590041299998</v>
      </c>
      <c r="AG24" s="11">
        <f t="shared" si="22"/>
        <v>3.8312283236522237E-5</v>
      </c>
      <c r="AH24" s="1">
        <f t="shared" si="23"/>
        <v>1.0872037805390904E-2</v>
      </c>
      <c r="AI24" s="1">
        <f t="shared" si="24"/>
        <v>1.1514616129335637</v>
      </c>
      <c r="AJ24" s="1">
        <f t="shared" si="25"/>
        <v>0.71995880262224199</v>
      </c>
      <c r="AK24" s="1">
        <f t="shared" si="26"/>
        <v>-0.34782609038644158</v>
      </c>
      <c r="AL24" s="1">
        <f t="shared" si="27"/>
        <v>-1.160106042575539</v>
      </c>
      <c r="AM24" s="1">
        <f t="shared" si="28"/>
        <v>-0.65524423184147673</v>
      </c>
      <c r="AN24" s="1">
        <f t="shared" si="29"/>
        <v>-0.82820798244284388</v>
      </c>
      <c r="AO24" s="1">
        <f t="shared" si="29"/>
        <v>-0.82813653980799118</v>
      </c>
      <c r="AP24" s="1">
        <f t="shared" si="29"/>
        <v>-0.82785810821698758</v>
      </c>
      <c r="AQ24" s="1">
        <f t="shared" si="29"/>
        <v>-0.82677378807030921</v>
      </c>
      <c r="AR24" s="1">
        <f t="shared" si="29"/>
        <v>-0.82256313268206582</v>
      </c>
      <c r="AS24" s="1">
        <f t="shared" si="29"/>
        <v>-0.80638954209804159</v>
      </c>
      <c r="AT24" s="1">
        <f t="shared" si="29"/>
        <v>-0.74661840362057985</v>
      </c>
      <c r="AU24" s="1">
        <f t="shared" si="30"/>
        <v>-0.54873458733205505</v>
      </c>
      <c r="AW24" s="1">
        <v>66000</v>
      </c>
      <c r="AX24" s="1">
        <f t="shared" si="0"/>
        <v>2.1972717343743859E-2</v>
      </c>
      <c r="AY24" s="1">
        <f t="shared" si="1"/>
        <v>4.4988007103050121E-2</v>
      </c>
      <c r="AZ24" s="1">
        <f t="shared" si="2"/>
        <v>-2.3015289759306262E-2</v>
      </c>
      <c r="BA24" s="1">
        <f t="shared" si="3"/>
        <v>1.17778147703521</v>
      </c>
      <c r="BB24" s="1">
        <f t="shared" si="4"/>
        <v>-0.99138408581322668</v>
      </c>
      <c r="BC24" s="1">
        <f t="shared" si="5"/>
        <v>1.083068747461513</v>
      </c>
      <c r="BD24" s="1">
        <f t="shared" si="6"/>
        <v>0.60151724345512647</v>
      </c>
      <c r="BE24" s="1">
        <f t="shared" si="10"/>
        <v>13.333377306766685</v>
      </c>
      <c r="BF24" s="1">
        <f t="shared" si="10"/>
        <v>13.333284035403601</v>
      </c>
      <c r="BG24" s="1">
        <f t="shared" si="10"/>
        <v>13.332942650234235</v>
      </c>
      <c r="BH24" s="1">
        <f t="shared" si="10"/>
        <v>13.331694092402946</v>
      </c>
      <c r="BI24" s="1">
        <f t="shared" si="10"/>
        <v>13.327140389700375</v>
      </c>
      <c r="BJ24" s="1">
        <f t="shared" si="10"/>
        <v>13.310696274580797</v>
      </c>
      <c r="BK24" s="1">
        <f t="shared" si="10"/>
        <v>13.253253989768506</v>
      </c>
      <c r="BL24" s="1">
        <f t="shared" si="8"/>
        <v>13.070124538868685</v>
      </c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</row>
    <row r="25" spans="1:77" ht="12.95" customHeight="1" x14ac:dyDescent="0.2">
      <c r="A25" s="23" t="s">
        <v>44</v>
      </c>
      <c r="B25" s="11"/>
      <c r="C25" s="24">
        <v>31138.16</v>
      </c>
      <c r="D25" s="24" t="s">
        <v>129</v>
      </c>
      <c r="E25" s="1">
        <f t="shared" si="11"/>
        <v>-32216.82501363795</v>
      </c>
      <c r="F25" s="1">
        <f t="shared" si="31"/>
        <v>-32217</v>
      </c>
      <c r="G25" s="1">
        <f t="shared" si="12"/>
        <v>6.9992200002161553E-2</v>
      </c>
      <c r="I25" s="1">
        <f t="shared" si="32"/>
        <v>6.9992200002161553E-2</v>
      </c>
      <c r="P25" s="185">
        <f t="shared" si="13"/>
        <v>16119.66</v>
      </c>
      <c r="R25" s="1">
        <f t="shared" si="14"/>
        <v>4.8989080611425836E-3</v>
      </c>
      <c r="S25" s="11">
        <f t="shared" si="33"/>
        <v>0.05</v>
      </c>
      <c r="Z25" s="1">
        <f t="shared" si="15"/>
        <v>-32217</v>
      </c>
      <c r="AA25" s="1">
        <f t="shared" si="16"/>
        <v>8.3747660752432992E-2</v>
      </c>
      <c r="AB25" s="1">
        <f t="shared" si="17"/>
        <v>5.9130776145609923E-2</v>
      </c>
      <c r="AC25" s="1">
        <f t="shared" si="18"/>
        <v>-16119.590007799998</v>
      </c>
      <c r="AD25" s="1">
        <f t="shared" si="19"/>
        <v>-1.3755460750271439E-2</v>
      </c>
      <c r="AE25" s="1">
        <f t="shared" si="20"/>
        <v>9.4606350226129061E-6</v>
      </c>
      <c r="AF25" s="1">
        <f t="shared" si="21"/>
        <v>-16119.590007799998</v>
      </c>
      <c r="AG25" s="11">
        <f t="shared" si="22"/>
        <v>1.8921270045225812E-4</v>
      </c>
      <c r="AH25" s="1">
        <f t="shared" si="23"/>
        <v>1.0861423856551632E-2</v>
      </c>
      <c r="AI25" s="1">
        <f t="shared" si="24"/>
        <v>1.1516634771438676</v>
      </c>
      <c r="AJ25" s="1">
        <f t="shared" si="25"/>
        <v>0.71955585112318976</v>
      </c>
      <c r="AK25" s="1">
        <f t="shared" si="26"/>
        <v>-0.34773811848370212</v>
      </c>
      <c r="AL25" s="1">
        <f t="shared" si="27"/>
        <v>-1.1595256095916036</v>
      </c>
      <c r="AM25" s="1">
        <f t="shared" si="28"/>
        <v>-0.65482949120533751</v>
      </c>
      <c r="AN25" s="1">
        <f t="shared" si="29"/>
        <v>-0.82774162295947318</v>
      </c>
      <c r="AO25" s="1">
        <f t="shared" si="29"/>
        <v>-0.82767002134386269</v>
      </c>
      <c r="AP25" s="1">
        <f t="shared" si="29"/>
        <v>-0.82739111190599213</v>
      </c>
      <c r="AQ25" s="1">
        <f t="shared" si="29"/>
        <v>-0.82630548286774896</v>
      </c>
      <c r="AR25" s="1">
        <f t="shared" si="29"/>
        <v>-0.82209188564990043</v>
      </c>
      <c r="AS25" s="1">
        <f t="shared" si="29"/>
        <v>-0.80591510069489658</v>
      </c>
      <c r="AT25" s="1">
        <f t="shared" si="29"/>
        <v>-0.74615954839220267</v>
      </c>
      <c r="AU25" s="1">
        <f t="shared" si="30"/>
        <v>-0.5483879438670054</v>
      </c>
      <c r="AW25" s="1">
        <v>63000</v>
      </c>
      <c r="AX25" s="1">
        <f t="shared" si="0"/>
        <v>2.1569160118418161E-2</v>
      </c>
      <c r="AY25" s="1">
        <f t="shared" si="1"/>
        <v>3.4179650213812196E-2</v>
      </c>
      <c r="AZ25" s="1">
        <f t="shared" si="2"/>
        <v>-1.2610490095394035E-2</v>
      </c>
      <c r="BA25" s="1">
        <f t="shared" si="3"/>
        <v>1.3710439994494106</v>
      </c>
      <c r="BB25" s="1">
        <f t="shared" si="4"/>
        <v>-0.5365044807178142</v>
      </c>
      <c r="BC25" s="1">
        <f t="shared" si="5"/>
        <v>0.20992642934016012</v>
      </c>
      <c r="BD25" s="1">
        <f t="shared" si="6"/>
        <v>0.10535039059311119</v>
      </c>
      <c r="BE25" s="1">
        <f t="shared" si="10"/>
        <v>12.707468154777983</v>
      </c>
      <c r="BF25" s="1">
        <f t="shared" si="10"/>
        <v>12.707374070396117</v>
      </c>
      <c r="BG25" s="1">
        <f t="shared" si="10"/>
        <v>12.707123588987221</v>
      </c>
      <c r="BH25" s="1">
        <f t="shared" si="10"/>
        <v>12.706456774135765</v>
      </c>
      <c r="BI25" s="1">
        <f t="shared" si="10"/>
        <v>12.704681928994813</v>
      </c>
      <c r="BJ25" s="1">
        <f t="shared" si="10"/>
        <v>12.699959986478767</v>
      </c>
      <c r="BK25" s="1">
        <f t="shared" si="10"/>
        <v>12.687411629984316</v>
      </c>
      <c r="BL25" s="1">
        <f t="shared" si="8"/>
        <v>12.654152380808398</v>
      </c>
    </row>
    <row r="26" spans="1:77" ht="12.95" customHeight="1" x14ac:dyDescent="0.2">
      <c r="A26" s="23" t="s">
        <v>44</v>
      </c>
      <c r="B26" s="11"/>
      <c r="C26" s="24">
        <v>31143.16</v>
      </c>
      <c r="D26" s="24" t="s">
        <v>129</v>
      </c>
      <c r="E26" s="1">
        <f t="shared" si="11"/>
        <v>-32204.324594873924</v>
      </c>
      <c r="F26" s="1">
        <f t="shared" si="31"/>
        <v>-32204.5</v>
      </c>
      <c r="G26" s="1">
        <f t="shared" si="12"/>
        <v>7.015970000429661E-2</v>
      </c>
      <c r="I26" s="1">
        <f t="shared" si="32"/>
        <v>7.015970000429661E-2</v>
      </c>
      <c r="P26" s="185">
        <f t="shared" si="13"/>
        <v>16124.66</v>
      </c>
      <c r="R26" s="1">
        <f t="shared" si="14"/>
        <v>4.9223835046928975E-3</v>
      </c>
      <c r="S26" s="11">
        <f t="shared" si="33"/>
        <v>0.05</v>
      </c>
      <c r="Z26" s="1">
        <f t="shared" si="15"/>
        <v>-32204.5</v>
      </c>
      <c r="AA26" s="1">
        <f t="shared" si="16"/>
        <v>8.3640867242515501E-2</v>
      </c>
      <c r="AB26" s="1">
        <f t="shared" si="17"/>
        <v>5.9351409264847055E-2</v>
      </c>
      <c r="AC26" s="1">
        <f t="shared" si="18"/>
        <v>-16124.589840299996</v>
      </c>
      <c r="AD26" s="1">
        <f t="shared" si="19"/>
        <v>-1.3481167238218891E-2</v>
      </c>
      <c r="AE26" s="1">
        <f t="shared" si="20"/>
        <v>9.0870935052413183E-6</v>
      </c>
      <c r="AF26" s="1">
        <f t="shared" si="21"/>
        <v>-16124.589840299996</v>
      </c>
      <c r="AG26" s="11">
        <f t="shared" si="22"/>
        <v>1.8174187010482637E-4</v>
      </c>
      <c r="AH26" s="1">
        <f t="shared" si="23"/>
        <v>1.0808290739449557E-2</v>
      </c>
      <c r="AI26" s="1">
        <f t="shared" si="24"/>
        <v>1.1526730917333703</v>
      </c>
      <c r="AJ26" s="1">
        <f t="shared" si="25"/>
        <v>0.71753533148170434</v>
      </c>
      <c r="AK26" s="1">
        <f t="shared" si="26"/>
        <v>-0.34729603569077439</v>
      </c>
      <c r="AL26" s="1">
        <f t="shared" si="27"/>
        <v>-1.1566203886803232</v>
      </c>
      <c r="AM26" s="1">
        <f t="shared" si="28"/>
        <v>-0.65275596987156614</v>
      </c>
      <c r="AN26" s="1">
        <f t="shared" si="29"/>
        <v>-0.82540859742205863</v>
      </c>
      <c r="AO26" s="1">
        <f t="shared" si="29"/>
        <v>-0.8253361984486931</v>
      </c>
      <c r="AP26" s="1">
        <f t="shared" si="29"/>
        <v>-0.82505489696278156</v>
      </c>
      <c r="AQ26" s="1">
        <f t="shared" si="29"/>
        <v>-0.82396273032487832</v>
      </c>
      <c r="AR26" s="1">
        <f t="shared" si="29"/>
        <v>-0.81973448667998883</v>
      </c>
      <c r="AS26" s="1">
        <f t="shared" si="29"/>
        <v>-0.8035419814519823</v>
      </c>
      <c r="AT26" s="1">
        <f t="shared" si="29"/>
        <v>-0.74386491605152782</v>
      </c>
      <c r="AU26" s="1">
        <f t="shared" si="30"/>
        <v>-0.54665472654175362</v>
      </c>
      <c r="AW26" s="1">
        <v>64000</v>
      </c>
      <c r="AX26" s="1">
        <f t="shared" si="0"/>
        <v>2.0647680495689949E-2</v>
      </c>
      <c r="AY26" s="1">
        <f t="shared" si="1"/>
        <v>3.7700794277806898E-2</v>
      </c>
      <c r="AZ26" s="1">
        <f t="shared" si="2"/>
        <v>-1.7053113782116949E-2</v>
      </c>
      <c r="BA26" s="1">
        <f t="shared" si="3"/>
        <v>1.3273526163310982</v>
      </c>
      <c r="BB26" s="1">
        <f t="shared" si="4"/>
        <v>-0.77468777938271904</v>
      </c>
      <c r="BC26" s="1">
        <f t="shared" si="5"/>
        <v>0.52985810803688327</v>
      </c>
      <c r="BD26" s="1">
        <f t="shared" si="6"/>
        <v>0.2713063848494513</v>
      </c>
      <c r="BE26" s="1">
        <f t="shared" si="10"/>
        <v>12.926399810113981</v>
      </c>
      <c r="BF26" s="1">
        <f t="shared" si="10"/>
        <v>12.926220875172827</v>
      </c>
      <c r="BG26" s="1">
        <f t="shared" si="10"/>
        <v>12.925716985402095</v>
      </c>
      <c r="BH26" s="1">
        <f t="shared" si="10"/>
        <v>12.924298518332817</v>
      </c>
      <c r="BI26" s="1">
        <f t="shared" si="10"/>
        <v>12.920309510571322</v>
      </c>
      <c r="BJ26" s="1">
        <f t="shared" si="10"/>
        <v>12.909122821216704</v>
      </c>
      <c r="BK26" s="1">
        <f t="shared" si="10"/>
        <v>12.877982344649181</v>
      </c>
      <c r="BL26" s="1">
        <f t="shared" si="8"/>
        <v>12.792809766828494</v>
      </c>
    </row>
    <row r="27" spans="1:77" ht="12.95" customHeight="1" x14ac:dyDescent="0.2">
      <c r="A27" s="23" t="s">
        <v>44</v>
      </c>
      <c r="B27" s="11"/>
      <c r="C27" s="24">
        <v>31150.17</v>
      </c>
      <c r="D27" s="24" t="s">
        <v>129</v>
      </c>
      <c r="E27" s="1">
        <f t="shared" si="11"/>
        <v>-32186.79900776676</v>
      </c>
      <c r="F27" s="1">
        <f t="shared" si="31"/>
        <v>-32187</v>
      </c>
      <c r="G27" s="1">
        <f t="shared" si="12"/>
        <v>8.0394199998409022E-2</v>
      </c>
      <c r="I27" s="1">
        <f t="shared" si="32"/>
        <v>8.0394199998409022E-2</v>
      </c>
      <c r="P27" s="185">
        <f t="shared" si="13"/>
        <v>16131.669999999998</v>
      </c>
      <c r="R27" s="1">
        <f t="shared" si="14"/>
        <v>6.4632273933841891E-3</v>
      </c>
      <c r="S27" s="11">
        <f t="shared" si="33"/>
        <v>0.05</v>
      </c>
      <c r="Z27" s="1">
        <f t="shared" si="15"/>
        <v>-32187</v>
      </c>
      <c r="AA27" s="1">
        <f t="shared" si="16"/>
        <v>8.3491200478982411E-2</v>
      </c>
      <c r="AB27" s="1">
        <f t="shared" si="17"/>
        <v>6.9660472903461987E-2</v>
      </c>
      <c r="AC27" s="1">
        <f t="shared" si="18"/>
        <v>-16131.5896058</v>
      </c>
      <c r="AD27" s="1">
        <f t="shared" si="19"/>
        <v>-3.0970004805733892E-3</v>
      </c>
      <c r="AE27" s="1">
        <f t="shared" si="20"/>
        <v>4.7957059883359021E-7</v>
      </c>
      <c r="AF27" s="1">
        <f t="shared" si="21"/>
        <v>-16131.5896058</v>
      </c>
      <c r="AG27" s="11">
        <f t="shared" si="22"/>
        <v>9.5914119766718034E-6</v>
      </c>
      <c r="AH27" s="1">
        <f t="shared" si="23"/>
        <v>1.0733727094947037E-2</v>
      </c>
      <c r="AI27" s="1">
        <f t="shared" si="24"/>
        <v>1.1540873552627282</v>
      </c>
      <c r="AJ27" s="1">
        <f t="shared" si="25"/>
        <v>0.71469044141750526</v>
      </c>
      <c r="AK27" s="1">
        <f t="shared" si="26"/>
        <v>-0.34667087603964014</v>
      </c>
      <c r="AL27" s="1">
        <f t="shared" si="27"/>
        <v>-1.1525445125901261</v>
      </c>
      <c r="AM27" s="1">
        <f t="shared" si="28"/>
        <v>-0.64985354309014209</v>
      </c>
      <c r="AN27" s="1">
        <f t="shared" si="29"/>
        <v>-0.82213892151911017</v>
      </c>
      <c r="AO27" s="1">
        <f t="shared" si="29"/>
        <v>-0.82206539945090107</v>
      </c>
      <c r="AP27" s="1">
        <f t="shared" si="29"/>
        <v>-0.82178074152483216</v>
      </c>
      <c r="AQ27" s="1">
        <f t="shared" si="29"/>
        <v>-0.82067944236953516</v>
      </c>
      <c r="AR27" s="1">
        <f t="shared" si="29"/>
        <v>-0.81643087135011405</v>
      </c>
      <c r="AS27" s="1">
        <f t="shared" si="29"/>
        <v>-0.80021706434406437</v>
      </c>
      <c r="AT27" s="1">
        <f t="shared" si="29"/>
        <v>-0.74065143587433113</v>
      </c>
      <c r="AU27" s="1">
        <f t="shared" si="30"/>
        <v>-0.54422822228640255</v>
      </c>
      <c r="AW27" s="1">
        <v>65000</v>
      </c>
      <c r="AX27" s="1">
        <f t="shared" si="0"/>
        <v>2.0757140831408231E-2</v>
      </c>
      <c r="AY27" s="1">
        <f t="shared" si="1"/>
        <v>4.1303579907552901E-2</v>
      </c>
      <c r="AZ27" s="1">
        <f t="shared" si="2"/>
        <v>-2.054643907614467E-2</v>
      </c>
      <c r="BA27" s="1">
        <f t="shared" si="3"/>
        <v>1.2579450792739066</v>
      </c>
      <c r="BB27" s="1">
        <f t="shared" si="4"/>
        <v>-0.92441490078416888</v>
      </c>
      <c r="BC27" s="1">
        <f t="shared" si="5"/>
        <v>0.82313551453493861</v>
      </c>
      <c r="BD27" s="1">
        <f t="shared" si="6"/>
        <v>0.43649639039016364</v>
      </c>
      <c r="BE27" s="1">
        <f t="shared" si="10"/>
        <v>13.136027574654792</v>
      </c>
      <c r="BF27" s="1">
        <f t="shared" si="10"/>
        <v>13.135865928478344</v>
      </c>
      <c r="BG27" s="1">
        <f t="shared" si="10"/>
        <v>13.135360071568289</v>
      </c>
      <c r="BH27" s="1">
        <f t="shared" si="10"/>
        <v>13.133778094435456</v>
      </c>
      <c r="BI27" s="1">
        <f t="shared" si="10"/>
        <v>13.128840986828804</v>
      </c>
      <c r="BJ27" s="1">
        <f t="shared" si="10"/>
        <v>13.113530359983189</v>
      </c>
      <c r="BK27" s="1">
        <f t="shared" si="10"/>
        <v>13.06691816422255</v>
      </c>
      <c r="BL27" s="1">
        <f t="shared" si="8"/>
        <v>12.931467152848588</v>
      </c>
    </row>
    <row r="28" spans="1:77" ht="12.95" customHeight="1" x14ac:dyDescent="0.2">
      <c r="A28" s="23" t="s">
        <v>44</v>
      </c>
      <c r="B28" s="11"/>
      <c r="C28" s="24">
        <v>31157.18</v>
      </c>
      <c r="D28" s="24" t="s">
        <v>129</v>
      </c>
      <c r="E28" s="1">
        <f t="shared" si="11"/>
        <v>-32169.273420659585</v>
      </c>
      <c r="F28" s="1">
        <f t="shared" si="31"/>
        <v>-32169.5</v>
      </c>
      <c r="G28" s="1">
        <f t="shared" si="12"/>
        <v>9.062870000343537E-2</v>
      </c>
      <c r="I28" s="1">
        <f t="shared" si="32"/>
        <v>9.062870000343537E-2</v>
      </c>
      <c r="P28" s="185">
        <f t="shared" si="13"/>
        <v>16138.68</v>
      </c>
      <c r="R28" s="1">
        <f t="shared" si="14"/>
        <v>8.2135612643126858E-3</v>
      </c>
      <c r="S28" s="11">
        <f t="shared" si="33"/>
        <v>0.05</v>
      </c>
      <c r="Z28" s="1">
        <f t="shared" si="15"/>
        <v>-32169.5</v>
      </c>
      <c r="AA28" s="1">
        <f t="shared" si="16"/>
        <v>8.3341352175318767E-2</v>
      </c>
      <c r="AB28" s="1">
        <f t="shared" si="17"/>
        <v>7.996974309585092E-2</v>
      </c>
      <c r="AC28" s="1">
        <f t="shared" si="18"/>
        <v>-16138.589371299997</v>
      </c>
      <c r="AD28" s="1">
        <f t="shared" si="19"/>
        <v>7.2873478281166026E-3</v>
      </c>
      <c r="AE28" s="1">
        <f t="shared" si="20"/>
        <v>2.6552719183977885E-6</v>
      </c>
      <c r="AF28" s="1">
        <f t="shared" si="21"/>
        <v>-16138.589371299997</v>
      </c>
      <c r="AG28" s="11">
        <f t="shared" si="22"/>
        <v>5.3105438367955766E-5</v>
      </c>
      <c r="AH28" s="1">
        <f t="shared" si="23"/>
        <v>1.0658956907584449E-2</v>
      </c>
      <c r="AI28" s="1">
        <f t="shared" si="24"/>
        <v>1.1555025233785505</v>
      </c>
      <c r="AJ28" s="1">
        <f t="shared" si="25"/>
        <v>0.71182664673280704</v>
      </c>
      <c r="AK28" s="1">
        <f t="shared" si="26"/>
        <v>-0.34603840042523765</v>
      </c>
      <c r="AL28" s="1">
        <f t="shared" si="27"/>
        <v>-1.1484586249165765</v>
      </c>
      <c r="AM28" s="1">
        <f t="shared" si="28"/>
        <v>-0.64695169290342647</v>
      </c>
      <c r="AN28" s="1">
        <f t="shared" si="29"/>
        <v>-0.81886522976490295</v>
      </c>
      <c r="AO28" s="1">
        <f t="shared" si="29"/>
        <v>-0.81879057681028644</v>
      </c>
      <c r="AP28" s="1">
        <f t="shared" si="29"/>
        <v>-0.81850255413630735</v>
      </c>
      <c r="AQ28" s="1">
        <f t="shared" si="29"/>
        <v>-0.81739214751444211</v>
      </c>
      <c r="AR28" s="1">
        <f t="shared" si="29"/>
        <v>-0.81312345976074507</v>
      </c>
      <c r="AS28" s="1">
        <f t="shared" si="29"/>
        <v>-0.79688917901835332</v>
      </c>
      <c r="AT28" s="1">
        <f t="shared" si="29"/>
        <v>-0.73743679917296323</v>
      </c>
      <c r="AU28" s="1">
        <f t="shared" si="30"/>
        <v>-0.54180171803105059</v>
      </c>
      <c r="AW28" s="1">
        <v>67000</v>
      </c>
      <c r="AX28" s="1">
        <f t="shared" si="0"/>
        <v>2.4238788219955822E-2</v>
      </c>
      <c r="AY28" s="1">
        <f t="shared" si="1"/>
        <v>4.8754075864298613E-2</v>
      </c>
      <c r="AZ28" s="1">
        <f t="shared" si="2"/>
        <v>-2.4515287644342791E-2</v>
      </c>
      <c r="BA28" s="1">
        <f t="shared" si="3"/>
        <v>1.097930964891928</v>
      </c>
      <c r="BB28" s="1">
        <f t="shared" si="4"/>
        <v>-0.99546548978184046</v>
      </c>
      <c r="BC28" s="1">
        <f t="shared" si="5"/>
        <v>1.3097006676333167</v>
      </c>
      <c r="BD28" s="1">
        <f t="shared" si="6"/>
        <v>0.76788617774009804</v>
      </c>
      <c r="BE28" s="1">
        <f t="shared" ref="BE28:BK37" si="34">$BL28+$AB$7*SIN(BF28)</f>
        <v>13.517642038621629</v>
      </c>
      <c r="BF28" s="1">
        <f t="shared" si="34"/>
        <v>13.517606605878729</v>
      </c>
      <c r="BG28" s="1">
        <f t="shared" si="34"/>
        <v>13.517445780357882</v>
      </c>
      <c r="BH28" s="1">
        <f t="shared" si="34"/>
        <v>13.516716265268769</v>
      </c>
      <c r="BI28" s="1">
        <f t="shared" si="34"/>
        <v>13.51341643944998</v>
      </c>
      <c r="BJ28" s="1">
        <f t="shared" si="34"/>
        <v>13.498675001636501</v>
      </c>
      <c r="BK28" s="1">
        <f t="shared" si="34"/>
        <v>13.436074629464219</v>
      </c>
      <c r="BL28" s="1">
        <f t="shared" si="8"/>
        <v>13.208781924888779</v>
      </c>
    </row>
    <row r="29" spans="1:77" ht="12.95" customHeight="1" x14ac:dyDescent="0.2">
      <c r="A29" s="23" t="s">
        <v>44</v>
      </c>
      <c r="B29" s="11"/>
      <c r="C29" s="24">
        <v>31158.18</v>
      </c>
      <c r="D29" s="24" t="s">
        <v>129</v>
      </c>
      <c r="E29" s="1">
        <f t="shared" si="11"/>
        <v>-32166.773336906779</v>
      </c>
      <c r="F29" s="1">
        <f t="shared" si="31"/>
        <v>-32167</v>
      </c>
      <c r="G29" s="1">
        <f t="shared" si="12"/>
        <v>9.0662200003862381E-2</v>
      </c>
      <c r="I29" s="1">
        <f t="shared" si="32"/>
        <v>9.0662200003862381E-2</v>
      </c>
      <c r="P29" s="185">
        <f t="shared" si="13"/>
        <v>16139.68</v>
      </c>
      <c r="R29" s="1">
        <f t="shared" si="14"/>
        <v>8.2196345095403439E-3</v>
      </c>
      <c r="S29" s="11">
        <f t="shared" si="33"/>
        <v>0.05</v>
      </c>
      <c r="Z29" s="1">
        <f t="shared" si="15"/>
        <v>-32167</v>
      </c>
      <c r="AA29" s="1">
        <f t="shared" si="16"/>
        <v>8.3319930473884543E-2</v>
      </c>
      <c r="AB29" s="1">
        <f t="shared" si="17"/>
        <v>8.0013941393565435E-2</v>
      </c>
      <c r="AC29" s="1">
        <f t="shared" si="18"/>
        <v>-16139.589337799996</v>
      </c>
      <c r="AD29" s="1">
        <f t="shared" si="19"/>
        <v>7.3422695299778379E-3</v>
      </c>
      <c r="AE29" s="1">
        <f t="shared" si="20"/>
        <v>2.6954460925420494E-6</v>
      </c>
      <c r="AF29" s="1">
        <f t="shared" si="21"/>
        <v>-16139.589337799996</v>
      </c>
      <c r="AG29" s="11">
        <f t="shared" si="22"/>
        <v>5.3908921850840983E-5</v>
      </c>
      <c r="AH29" s="1">
        <f t="shared" si="23"/>
        <v>1.0648258610296947E-2</v>
      </c>
      <c r="AI29" s="1">
        <f t="shared" si="24"/>
        <v>1.15570476199008</v>
      </c>
      <c r="AJ29" s="1">
        <f t="shared" si="25"/>
        <v>0.71141598688588259</v>
      </c>
      <c r="AK29" s="1">
        <f t="shared" si="26"/>
        <v>-0.34594744751127487</v>
      </c>
      <c r="AL29" s="1">
        <f t="shared" si="27"/>
        <v>-1.1478741083216939</v>
      </c>
      <c r="AM29" s="1">
        <f t="shared" si="28"/>
        <v>-0.64653718928185522</v>
      </c>
      <c r="AN29" s="1">
        <f t="shared" si="29"/>
        <v>-0.81839723154311783</v>
      </c>
      <c r="AO29" s="1">
        <f t="shared" si="29"/>
        <v>-0.81832241640614933</v>
      </c>
      <c r="AP29" s="1">
        <f t="shared" si="29"/>
        <v>-0.81803391241010837</v>
      </c>
      <c r="AQ29" s="1">
        <f t="shared" si="29"/>
        <v>-0.81692220686853778</v>
      </c>
      <c r="AR29" s="1">
        <f t="shared" si="29"/>
        <v>-0.81265066271040254</v>
      </c>
      <c r="AS29" s="1">
        <f t="shared" si="29"/>
        <v>-0.79641352497783013</v>
      </c>
      <c r="AT29" s="1">
        <f t="shared" si="29"/>
        <v>-0.73697747121884127</v>
      </c>
      <c r="AU29" s="1">
        <f t="shared" si="30"/>
        <v>-0.54145507456600006</v>
      </c>
      <c r="AW29" s="1">
        <v>68000</v>
      </c>
      <c r="AX29" s="1">
        <f t="shared" si="0"/>
        <v>2.7435105237912358E-2</v>
      </c>
      <c r="AY29" s="1">
        <f t="shared" si="1"/>
        <v>5.260178619129835E-2</v>
      </c>
      <c r="AZ29" s="1">
        <f t="shared" si="2"/>
        <v>-2.5166680953385992E-2</v>
      </c>
      <c r="BA29" s="1">
        <f t="shared" si="3"/>
        <v>1.0243167913976801</v>
      </c>
      <c r="BB29" s="1">
        <f t="shared" si="4"/>
        <v>-0.95760619985255391</v>
      </c>
      <c r="BC29" s="1">
        <f t="shared" si="5"/>
        <v>1.5066549794339796</v>
      </c>
      <c r="BD29" s="1">
        <f t="shared" si="6"/>
        <v>0.93783113443610444</v>
      </c>
      <c r="BE29" s="1">
        <f t="shared" si="34"/>
        <v>13.689412689569078</v>
      </c>
      <c r="BF29" s="1">
        <f t="shared" si="34"/>
        <v>13.689404500039377</v>
      </c>
      <c r="BG29" s="1">
        <f t="shared" si="34"/>
        <v>13.689354642250455</v>
      </c>
      <c r="BH29" s="1">
        <f t="shared" si="34"/>
        <v>13.689051220021895</v>
      </c>
      <c r="BI29" s="1">
        <f t="shared" si="34"/>
        <v>13.687208779401036</v>
      </c>
      <c r="BJ29" s="1">
        <f t="shared" si="34"/>
        <v>13.676168408188639</v>
      </c>
      <c r="BK29" s="1">
        <f t="shared" si="34"/>
        <v>13.614532365787147</v>
      </c>
      <c r="BL29" s="1">
        <f t="shared" si="8"/>
        <v>13.347439310908875</v>
      </c>
    </row>
    <row r="30" spans="1:77" ht="12.95" customHeight="1" x14ac:dyDescent="0.2">
      <c r="A30" s="23" t="s">
        <v>44</v>
      </c>
      <c r="B30" s="11"/>
      <c r="C30" s="24">
        <v>31162.19</v>
      </c>
      <c r="D30" s="24" t="s">
        <v>129</v>
      </c>
      <c r="E30" s="1">
        <f t="shared" si="11"/>
        <v>-32156.748001058033</v>
      </c>
      <c r="F30" s="50">
        <f>ROUND(2*E30,0)/2-0.5</f>
        <v>-32157</v>
      </c>
      <c r="G30" s="1">
        <f t="shared" si="12"/>
        <v>0.10079620000033174</v>
      </c>
      <c r="I30" s="1">
        <f t="shared" si="32"/>
        <v>0.10079620000033174</v>
      </c>
      <c r="P30" s="185">
        <f t="shared" si="13"/>
        <v>16143.689999999999</v>
      </c>
      <c r="R30" s="1">
        <f t="shared" si="14"/>
        <v>1.0159873934506876E-2</v>
      </c>
      <c r="S30" s="11">
        <f t="shared" si="33"/>
        <v>0.05</v>
      </c>
      <c r="Z30" s="1">
        <f t="shared" si="15"/>
        <v>-32157</v>
      </c>
      <c r="AA30" s="1">
        <f t="shared" si="16"/>
        <v>8.3234206703940605E-2</v>
      </c>
      <c r="AB30" s="1">
        <f t="shared" si="17"/>
        <v>9.0190776645989706E-2</v>
      </c>
      <c r="AC30" s="1">
        <f t="shared" si="18"/>
        <v>-16143.589203799998</v>
      </c>
      <c r="AD30" s="1">
        <f t="shared" si="19"/>
        <v>1.7561993296391132E-2</v>
      </c>
      <c r="AE30" s="1">
        <f t="shared" si="20"/>
        <v>1.5421180427124356E-5</v>
      </c>
      <c r="AF30" s="1">
        <f t="shared" si="21"/>
        <v>-16143.589203799998</v>
      </c>
      <c r="AG30" s="11">
        <f t="shared" si="22"/>
        <v>3.0842360854248707E-4</v>
      </c>
      <c r="AH30" s="1">
        <f t="shared" si="23"/>
        <v>1.0605423354342036E-2</v>
      </c>
      <c r="AI30" s="1">
        <f t="shared" si="24"/>
        <v>1.1565138915308846</v>
      </c>
      <c r="AJ30" s="1">
        <f t="shared" si="25"/>
        <v>0.70976947557494841</v>
      </c>
      <c r="AK30" s="1">
        <f t="shared" si="26"/>
        <v>-0.34558213365828416</v>
      </c>
      <c r="AL30" s="1">
        <f t="shared" si="27"/>
        <v>-1.145533993904045</v>
      </c>
      <c r="AM30" s="1">
        <f t="shared" si="28"/>
        <v>-0.64487928948529638</v>
      </c>
      <c r="AN30" s="1">
        <f t="shared" si="29"/>
        <v>-0.81652441844319823</v>
      </c>
      <c r="AO30" s="1">
        <f t="shared" si="29"/>
        <v>-0.81644895302713638</v>
      </c>
      <c r="AP30" s="1">
        <f t="shared" si="29"/>
        <v>-0.81615852220294471</v>
      </c>
      <c r="AQ30" s="1">
        <f t="shared" si="29"/>
        <v>-0.81504162655477619</v>
      </c>
      <c r="AR30" s="1">
        <f t="shared" si="29"/>
        <v>-0.81075870075431156</v>
      </c>
      <c r="AS30" s="1">
        <f t="shared" si="29"/>
        <v>-0.79451030509763954</v>
      </c>
      <c r="AT30" s="1">
        <f t="shared" si="29"/>
        <v>-0.73513992459478461</v>
      </c>
      <c r="AU30" s="1">
        <f t="shared" si="30"/>
        <v>-0.5400685007057997</v>
      </c>
      <c r="AW30" s="1">
        <v>69000</v>
      </c>
      <c r="AX30" s="1">
        <f t="shared" si="0"/>
        <v>3.1425187603521532E-2</v>
      </c>
      <c r="AY30" s="1">
        <f t="shared" si="1"/>
        <v>5.6531138084049387E-2</v>
      </c>
      <c r="AZ30" s="1">
        <f t="shared" si="2"/>
        <v>-2.5105950480527852E-2</v>
      </c>
      <c r="BA30" s="1">
        <f t="shared" si="3"/>
        <v>0.95916668424103957</v>
      </c>
      <c r="BB30" s="1">
        <f t="shared" si="4"/>
        <v>-0.89417742597826377</v>
      </c>
      <c r="BC30" s="1">
        <f t="shared" si="5"/>
        <v>1.678639029577623</v>
      </c>
      <c r="BD30" s="1">
        <f t="shared" si="6"/>
        <v>1.1141060657485367</v>
      </c>
      <c r="BE30" s="1">
        <f t="shared" si="34"/>
        <v>13.849926053081063</v>
      </c>
      <c r="BF30" s="1">
        <f t="shared" si="34"/>
        <v>13.84992516343045</v>
      </c>
      <c r="BG30" s="1">
        <f t="shared" si="34"/>
        <v>13.849916886136107</v>
      </c>
      <c r="BH30" s="1">
        <f t="shared" si="34"/>
        <v>13.849839885442558</v>
      </c>
      <c r="BI30" s="1">
        <f t="shared" si="34"/>
        <v>13.849124534791528</v>
      </c>
      <c r="BJ30" s="1">
        <f t="shared" si="34"/>
        <v>13.842559505290595</v>
      </c>
      <c r="BK30" s="1">
        <f t="shared" si="34"/>
        <v>13.787863227527133</v>
      </c>
      <c r="BL30" s="1">
        <f t="shared" si="8"/>
        <v>13.48609669692897</v>
      </c>
    </row>
    <row r="31" spans="1:77" ht="12.95" customHeight="1" x14ac:dyDescent="0.2">
      <c r="A31" s="1" t="s">
        <v>136</v>
      </c>
      <c r="B31" s="11" t="s">
        <v>49</v>
      </c>
      <c r="C31" s="24">
        <v>36226.317999999999</v>
      </c>
      <c r="D31" s="24" t="s">
        <v>128</v>
      </c>
      <c r="E31" s="1">
        <f t="shared" si="11"/>
        <v>-19496.003866129511</v>
      </c>
      <c r="F31" s="1">
        <f t="shared" ref="F31:F94" si="35">ROUND(2*E31,0)/2</f>
        <v>-19496</v>
      </c>
      <c r="G31" s="1">
        <f t="shared" si="12"/>
        <v>-1.5464000025531277E-3</v>
      </c>
      <c r="H31" s="1">
        <f>G31</f>
        <v>-1.5464000025531277E-3</v>
      </c>
      <c r="P31" s="185">
        <f t="shared" si="13"/>
        <v>21207.817999999999</v>
      </c>
      <c r="R31" s="1">
        <f t="shared" si="14"/>
        <v>2.3913529678963132E-6</v>
      </c>
      <c r="S31" s="11">
        <f>S$13</f>
        <v>0.02</v>
      </c>
      <c r="Z31" s="1">
        <f t="shared" si="15"/>
        <v>-19496</v>
      </c>
      <c r="AA31" s="1">
        <f t="shared" si="16"/>
        <v>1.7108435087907561E-3</v>
      </c>
      <c r="AB31" s="1">
        <f t="shared" si="17"/>
        <v>2.1619169686972677E-2</v>
      </c>
      <c r="AC31" s="1">
        <f t="shared" si="18"/>
        <v>-21207.819546400002</v>
      </c>
      <c r="AD31" s="1">
        <f t="shared" si="19"/>
        <v>-3.2572435113438838E-3</v>
      </c>
      <c r="AE31" s="1">
        <f t="shared" si="20"/>
        <v>2.1219270584383666E-7</v>
      </c>
      <c r="AF31" s="1">
        <f t="shared" si="21"/>
        <v>-21207.819546400002</v>
      </c>
      <c r="AG31" s="11">
        <f t="shared" si="22"/>
        <v>1.0609635292191833E-5</v>
      </c>
      <c r="AH31" s="1">
        <f t="shared" si="23"/>
        <v>-2.3165569689525805E-2</v>
      </c>
      <c r="AI31" s="1">
        <f t="shared" si="24"/>
        <v>0.84837196908279722</v>
      </c>
      <c r="AJ31" s="1">
        <f t="shared" si="25"/>
        <v>-0.71962663208442224</v>
      </c>
      <c r="AK31" s="1">
        <f t="shared" si="26"/>
        <v>0.3477535759501626</v>
      </c>
      <c r="AL31" s="1">
        <f t="shared" si="27"/>
        <v>1.9819651125821343</v>
      </c>
      <c r="AM31" s="1">
        <f t="shared" si="28"/>
        <v>1.5269452853492826</v>
      </c>
      <c r="AN31" s="1">
        <f t="shared" ref="AN31:AT40" si="36">$AU31+$AB$7*SIN(AO31)</f>
        <v>1.5947366049934217</v>
      </c>
      <c r="AO31" s="1">
        <f t="shared" si="36"/>
        <v>1.5947366049941694</v>
      </c>
      <c r="AP31" s="1">
        <f t="shared" si="36"/>
        <v>1.5947366049118421</v>
      </c>
      <c r="AQ31" s="1">
        <f t="shared" si="36"/>
        <v>1.5947366139772945</v>
      </c>
      <c r="AR31" s="1">
        <f t="shared" si="36"/>
        <v>1.594735615715047</v>
      </c>
      <c r="AS31" s="1">
        <f t="shared" si="36"/>
        <v>1.5948452926585517</v>
      </c>
      <c r="AT31" s="1">
        <f t="shared" si="36"/>
        <v>1.5711474002384023</v>
      </c>
      <c r="AU31" s="1">
        <f t="shared" si="30"/>
        <v>1.2154726636946256</v>
      </c>
      <c r="AW31" s="1">
        <v>-26000</v>
      </c>
      <c r="AX31" s="1">
        <f t="shared" si="0"/>
        <v>2.840306553318726E-2</v>
      </c>
      <c r="AY31" s="1">
        <f t="shared" si="1"/>
        <v>4.7772299352094025E-2</v>
      </c>
      <c r="AZ31" s="1">
        <f t="shared" si="2"/>
        <v>-1.9369233818906765E-2</v>
      </c>
      <c r="BA31" s="1">
        <f t="shared" si="3"/>
        <v>1.2857095225565383</v>
      </c>
      <c r="BB31" s="1">
        <f t="shared" si="4"/>
        <v>-0.87929602697899822</v>
      </c>
      <c r="BC31" s="1">
        <f t="shared" si="5"/>
        <v>0.71801901247771482</v>
      </c>
      <c r="BD31" s="1">
        <f t="shared" si="6"/>
        <v>0.37527244668278087</v>
      </c>
      <c r="BE31" s="1">
        <f t="shared" si="34"/>
        <v>0.49319758994556406</v>
      </c>
      <c r="BF31" s="1">
        <f t="shared" si="34"/>
        <v>0.49301968779971239</v>
      </c>
      <c r="BG31" s="1">
        <f t="shared" si="34"/>
        <v>0.49248742919663863</v>
      </c>
      <c r="BH31" s="1">
        <f t="shared" si="34"/>
        <v>0.49089589150064245</v>
      </c>
      <c r="BI31" s="1">
        <f t="shared" si="34"/>
        <v>0.48614498222396629</v>
      </c>
      <c r="BJ31" s="1">
        <f t="shared" si="34"/>
        <v>0.47203301888456728</v>
      </c>
      <c r="BK31" s="1">
        <f t="shared" si="34"/>
        <v>0.4306920659028779</v>
      </c>
      <c r="BL31" s="1">
        <f t="shared" si="8"/>
        <v>0.31364502501992675</v>
      </c>
    </row>
    <row r="32" spans="1:77" ht="12.95" customHeight="1" x14ac:dyDescent="0.2">
      <c r="A32" s="23" t="s">
        <v>45</v>
      </c>
      <c r="B32" s="11"/>
      <c r="C32" s="24">
        <v>36226.317999999999</v>
      </c>
      <c r="D32" s="24"/>
      <c r="E32" s="1">
        <f t="shared" si="11"/>
        <v>-19496.003866129511</v>
      </c>
      <c r="F32" s="1">
        <f t="shared" si="35"/>
        <v>-19496</v>
      </c>
      <c r="G32" s="1">
        <f t="shared" si="12"/>
        <v>-1.5464000025531277E-3</v>
      </c>
      <c r="I32" s="1">
        <f>G32</f>
        <v>-1.5464000025531277E-3</v>
      </c>
      <c r="P32" s="185">
        <f t="shared" si="13"/>
        <v>21207.817999999999</v>
      </c>
      <c r="R32" s="1">
        <f t="shared" si="14"/>
        <v>2.3913529678963132E-6</v>
      </c>
      <c r="S32" s="11">
        <f>S$14</f>
        <v>0.05</v>
      </c>
      <c r="Z32" s="1">
        <f t="shared" si="15"/>
        <v>-19496</v>
      </c>
      <c r="AA32" s="1">
        <f t="shared" si="16"/>
        <v>1.7108435087907561E-3</v>
      </c>
      <c r="AB32" s="1">
        <f t="shared" si="17"/>
        <v>2.1619169686972677E-2</v>
      </c>
      <c r="AC32" s="1">
        <f t="shared" si="18"/>
        <v>-21207.819546400002</v>
      </c>
      <c r="AD32" s="1">
        <f t="shared" si="19"/>
        <v>-3.2572435113438838E-3</v>
      </c>
      <c r="AE32" s="1">
        <f t="shared" si="20"/>
        <v>5.3048176460959168E-7</v>
      </c>
      <c r="AF32" s="1">
        <f t="shared" si="21"/>
        <v>-21207.819546400002</v>
      </c>
      <c r="AG32" s="11">
        <f t="shared" si="22"/>
        <v>1.0609635292191833E-5</v>
      </c>
      <c r="AH32" s="1">
        <f t="shared" si="23"/>
        <v>-2.3165569689525805E-2</v>
      </c>
      <c r="AI32" s="1">
        <f t="shared" si="24"/>
        <v>0.84837196908279722</v>
      </c>
      <c r="AJ32" s="1">
        <f t="shared" si="25"/>
        <v>-0.71962663208442224</v>
      </c>
      <c r="AK32" s="1">
        <f t="shared" si="26"/>
        <v>0.3477535759501626</v>
      </c>
      <c r="AL32" s="1">
        <f t="shared" si="27"/>
        <v>1.9819651125821343</v>
      </c>
      <c r="AM32" s="1">
        <f t="shared" si="28"/>
        <v>1.5269452853492826</v>
      </c>
      <c r="AN32" s="1">
        <f t="shared" si="36"/>
        <v>1.5947366049934217</v>
      </c>
      <c r="AO32" s="1">
        <f t="shared" si="36"/>
        <v>1.5947366049941694</v>
      </c>
      <c r="AP32" s="1">
        <f t="shared" si="36"/>
        <v>1.5947366049118421</v>
      </c>
      <c r="AQ32" s="1">
        <f t="shared" si="36"/>
        <v>1.5947366139772945</v>
      </c>
      <c r="AR32" s="1">
        <f t="shared" si="36"/>
        <v>1.594735615715047</v>
      </c>
      <c r="AS32" s="1">
        <f t="shared" si="36"/>
        <v>1.5948452926585517</v>
      </c>
      <c r="AT32" s="1">
        <f t="shared" si="36"/>
        <v>1.5711474002384023</v>
      </c>
      <c r="AU32" s="1">
        <f t="shared" si="30"/>
        <v>1.2154726636946256</v>
      </c>
      <c r="AW32" s="1">
        <v>31000</v>
      </c>
      <c r="AX32" s="1">
        <f t="shared" si="0"/>
        <v>-4.8052155535203311E-2</v>
      </c>
      <c r="AY32" s="1">
        <f t="shared" si="1"/>
        <v>-3.5390213117351181E-2</v>
      </c>
      <c r="AZ32" s="1">
        <f t="shared" si="2"/>
        <v>-1.2661942417852134E-2</v>
      </c>
      <c r="BA32" s="1">
        <f t="shared" si="3"/>
        <v>0.69413968876621901</v>
      </c>
      <c r="BB32" s="1">
        <f t="shared" si="4"/>
        <v>-0.27317055605776558</v>
      </c>
      <c r="BC32" s="1">
        <f t="shared" si="5"/>
        <v>2.5085421567540909</v>
      </c>
      <c r="BD32" s="1">
        <f t="shared" si="6"/>
        <v>3.0530857101726547</v>
      </c>
      <c r="BE32" s="1">
        <f t="shared" si="34"/>
        <v>8.5162908808003852</v>
      </c>
      <c r="BF32" s="1">
        <f t="shared" si="34"/>
        <v>8.5162422990949498</v>
      </c>
      <c r="BG32" s="1">
        <f t="shared" si="34"/>
        <v>8.5164505291519799</v>
      </c>
      <c r="BH32" s="1">
        <f t="shared" si="34"/>
        <v>8.5155576250997509</v>
      </c>
      <c r="BI32" s="1">
        <f t="shared" si="34"/>
        <v>8.5193792813821307</v>
      </c>
      <c r="BJ32" s="1">
        <f t="shared" si="34"/>
        <v>8.5028883357456628</v>
      </c>
      <c r="BK32" s="1">
        <f t="shared" si="34"/>
        <v>8.5717490545698283</v>
      </c>
      <c r="BL32" s="1">
        <f t="shared" si="8"/>
        <v>8.2171160281653517</v>
      </c>
    </row>
    <row r="33" spans="1:64" ht="12.95" customHeight="1" x14ac:dyDescent="0.2">
      <c r="A33" s="1" t="s">
        <v>137</v>
      </c>
      <c r="B33" s="11" t="s">
        <v>49</v>
      </c>
      <c r="C33" s="24">
        <v>36889.523999999998</v>
      </c>
      <c r="D33" s="24" t="s">
        <v>128</v>
      </c>
      <c r="E33" s="1">
        <f t="shared" si="11"/>
        <v>-17837.933320766246</v>
      </c>
      <c r="F33" s="1">
        <f t="shared" si="35"/>
        <v>-17838</v>
      </c>
      <c r="G33" s="1">
        <f t="shared" si="12"/>
        <v>2.6670799998100847E-2</v>
      </c>
      <c r="H33" s="1">
        <f t="shared" ref="H33:H38" si="37">G33</f>
        <v>2.6670799998100847E-2</v>
      </c>
      <c r="P33" s="185">
        <f t="shared" si="13"/>
        <v>21871.023999999998</v>
      </c>
      <c r="R33" s="1">
        <f t="shared" si="14"/>
        <v>7.1133157253869619E-4</v>
      </c>
      <c r="S33" s="11">
        <f t="shared" ref="S33:S38" si="38">S$13</f>
        <v>0.02</v>
      </c>
      <c r="Z33" s="1">
        <f t="shared" si="15"/>
        <v>-17838</v>
      </c>
      <c r="AA33" s="1">
        <f t="shared" si="16"/>
        <v>-8.5568043262956861E-4</v>
      </c>
      <c r="AB33" s="1">
        <f t="shared" si="17"/>
        <v>4.7118684367296805E-2</v>
      </c>
      <c r="AC33" s="1">
        <f t="shared" si="18"/>
        <v>-21870.9973292</v>
      </c>
      <c r="AD33" s="1">
        <f t="shared" si="19"/>
        <v>2.7526480430730416E-2</v>
      </c>
      <c r="AE33" s="1">
        <f t="shared" si="20"/>
        <v>1.5154142498067692E-5</v>
      </c>
      <c r="AF33" s="1">
        <f t="shared" si="21"/>
        <v>-21870.9973292</v>
      </c>
      <c r="AG33" s="11">
        <f t="shared" si="22"/>
        <v>7.5770712490338455E-4</v>
      </c>
      <c r="AH33" s="1">
        <f t="shared" si="23"/>
        <v>-2.0447884369195958E-2</v>
      </c>
      <c r="AI33" s="1">
        <f t="shared" si="24"/>
        <v>0.78451704596281036</v>
      </c>
      <c r="AJ33" s="1">
        <f t="shared" si="25"/>
        <v>-0.57316393855049597</v>
      </c>
      <c r="AK33" s="1">
        <f t="shared" si="26"/>
        <v>0.31223501703902484</v>
      </c>
      <c r="AL33" s="1">
        <f t="shared" si="27"/>
        <v>2.1748678072490653</v>
      </c>
      <c r="AM33" s="1">
        <f t="shared" si="28"/>
        <v>1.9051534066279732</v>
      </c>
      <c r="AN33" s="1">
        <f t="shared" si="36"/>
        <v>1.8136104484538942</v>
      </c>
      <c r="AO33" s="1">
        <f t="shared" si="36"/>
        <v>1.8136103914664992</v>
      </c>
      <c r="AP33" s="1">
        <f t="shared" si="36"/>
        <v>1.8136110162281844</v>
      </c>
      <c r="AQ33" s="1">
        <f t="shared" si="36"/>
        <v>1.8136041667824958</v>
      </c>
      <c r="AR33" s="1">
        <f t="shared" si="36"/>
        <v>1.8136792489242537</v>
      </c>
      <c r="AS33" s="1">
        <f t="shared" si="36"/>
        <v>1.8128549682553532</v>
      </c>
      <c r="AT33" s="1">
        <f t="shared" si="36"/>
        <v>1.8217589107909844</v>
      </c>
      <c r="AU33" s="1">
        <f t="shared" si="30"/>
        <v>1.4453666097159439</v>
      </c>
      <c r="AW33" s="1">
        <v>-24000</v>
      </c>
      <c r="AX33" s="1">
        <f t="shared" si="0"/>
        <v>1.6299179995628705E-2</v>
      </c>
      <c r="AY33" s="1">
        <f t="shared" si="1"/>
        <v>4.0364030342109787E-2</v>
      </c>
      <c r="AZ33" s="1">
        <f t="shared" si="2"/>
        <v>-2.4064850346481082E-2</v>
      </c>
      <c r="BA33" s="1">
        <f t="shared" si="3"/>
        <v>1.1270494245160192</v>
      </c>
      <c r="BB33" s="1">
        <f t="shared" si="4"/>
        <v>-0.9998894299763269</v>
      </c>
      <c r="BC33" s="1">
        <f t="shared" si="5"/>
        <v>1.2293041558745328</v>
      </c>
      <c r="BD33" s="1">
        <f t="shared" si="6"/>
        <v>0.70586606090200354</v>
      </c>
      <c r="BE33" s="1">
        <f t="shared" si="34"/>
        <v>0.88440649240372637</v>
      </c>
      <c r="BF33" s="1">
        <f t="shared" si="34"/>
        <v>0.88435307876206282</v>
      </c>
      <c r="BG33" s="1">
        <f t="shared" si="34"/>
        <v>0.88413096170695993</v>
      </c>
      <c r="BH33" s="1">
        <f t="shared" si="34"/>
        <v>0.88320794745401798</v>
      </c>
      <c r="BI33" s="1">
        <f t="shared" si="34"/>
        <v>0.87938338496230628</v>
      </c>
      <c r="BJ33" s="1">
        <f t="shared" si="34"/>
        <v>0.86372029699126762</v>
      </c>
      <c r="BK33" s="1">
        <f t="shared" si="34"/>
        <v>0.80233041946601136</v>
      </c>
      <c r="BL33" s="1">
        <f t="shared" si="8"/>
        <v>0.59095979706011681</v>
      </c>
    </row>
    <row r="34" spans="1:64" ht="12.95" customHeight="1" x14ac:dyDescent="0.2">
      <c r="A34" s="23" t="s">
        <v>46</v>
      </c>
      <c r="B34" s="11"/>
      <c r="C34" s="24">
        <v>36899.523999999998</v>
      </c>
      <c r="D34" s="24" t="s">
        <v>128</v>
      </c>
      <c r="E34" s="1">
        <f t="shared" si="11"/>
        <v>-17812.93248323819</v>
      </c>
      <c r="F34" s="1">
        <f t="shared" si="35"/>
        <v>-17813</v>
      </c>
      <c r="G34" s="1">
        <f t="shared" si="12"/>
        <v>2.7005800002370961E-2</v>
      </c>
      <c r="H34" s="1">
        <f t="shared" si="37"/>
        <v>2.7005800002370961E-2</v>
      </c>
      <c r="P34" s="185">
        <f t="shared" si="13"/>
        <v>21881.023999999998</v>
      </c>
      <c r="R34" s="1">
        <f t="shared" si="14"/>
        <v>7.2931323376805937E-4</v>
      </c>
      <c r="S34" s="11">
        <f t="shared" si="38"/>
        <v>0.02</v>
      </c>
      <c r="Z34" s="1">
        <f t="shared" si="15"/>
        <v>-17813</v>
      </c>
      <c r="AA34" s="1">
        <f t="shared" si="16"/>
        <v>-8.8666488946807787E-4</v>
      </c>
      <c r="AB34" s="1">
        <f t="shared" si="17"/>
        <v>4.7406708901117686E-2</v>
      </c>
      <c r="AC34" s="1">
        <f t="shared" si="18"/>
        <v>-21880.996994199995</v>
      </c>
      <c r="AD34" s="1">
        <f t="shared" si="19"/>
        <v>2.7892464891839039E-2</v>
      </c>
      <c r="AE34" s="1">
        <f t="shared" si="20"/>
        <v>1.5559791954849466E-5</v>
      </c>
      <c r="AF34" s="1">
        <f t="shared" si="21"/>
        <v>-21880.996994199995</v>
      </c>
      <c r="AG34" s="11">
        <f t="shared" si="22"/>
        <v>7.7798959774247334E-4</v>
      </c>
      <c r="AH34" s="1">
        <f t="shared" si="23"/>
        <v>-2.0400908898746725E-2</v>
      </c>
      <c r="AI34" s="1">
        <f t="shared" si="24"/>
        <v>0.78367771789555596</v>
      </c>
      <c r="AJ34" s="1">
        <f t="shared" si="25"/>
        <v>-0.5709570542630793</v>
      </c>
      <c r="AK34" s="1">
        <f t="shared" si="26"/>
        <v>0.31165410250962367</v>
      </c>
      <c r="AL34" s="1">
        <f t="shared" si="27"/>
        <v>2.1775584377941288</v>
      </c>
      <c r="AM34" s="1">
        <f t="shared" si="28"/>
        <v>1.9113976990862838</v>
      </c>
      <c r="AN34" s="1">
        <f t="shared" si="36"/>
        <v>1.8167854243899404</v>
      </c>
      <c r="AO34" s="1">
        <f t="shared" si="36"/>
        <v>1.8167853601685116</v>
      </c>
      <c r="AP34" s="1">
        <f t="shared" si="36"/>
        <v>1.8167860553310615</v>
      </c>
      <c r="AQ34" s="1">
        <f t="shared" si="36"/>
        <v>1.8167785304666588</v>
      </c>
      <c r="AR34" s="1">
        <f t="shared" si="36"/>
        <v>1.8168599722105923</v>
      </c>
      <c r="AS34" s="1">
        <f t="shared" si="36"/>
        <v>1.8159771178321586</v>
      </c>
      <c r="AT34" s="1">
        <f t="shared" si="36"/>
        <v>1.8253876004663385</v>
      </c>
      <c r="AU34" s="1">
        <f t="shared" si="30"/>
        <v>1.4488330443664461</v>
      </c>
      <c r="AW34" s="1">
        <v>-23000</v>
      </c>
      <c r="AX34" s="1">
        <f t="shared" ref="AX34:AX65" si="39">AB$3+AB$4*AW34+AB$5*AW34^2+AZ34</f>
        <v>1.1767032740972024E-2</v>
      </c>
      <c r="AY34" s="1">
        <f t="shared" ref="AY34:AY65" si="40">AB$3+AB$4*AW34+AB$5*AW34^2</f>
        <v>3.678235818574456E-2</v>
      </c>
      <c r="AZ34" s="1">
        <f t="shared" ref="AZ34:AZ65" si="41">$AB$6*($AB$11/BA34*BB34+$AB$12)</f>
        <v>-2.5015325444772536E-2</v>
      </c>
      <c r="BA34" s="1">
        <f t="shared" ref="BA34:BA65" si="42">1+$AB$7*COS(BC34)</f>
        <v>1.0507050722145921</v>
      </c>
      <c r="BB34" s="1">
        <f t="shared" ref="BB34:BB65" si="43">SIN(BC34+RADIANS($AB$9))</f>
        <v>-0.97539142550509683</v>
      </c>
      <c r="BC34" s="1">
        <f t="shared" ref="BC34:BC65" si="44">2*ATAN(BD34)</f>
        <v>1.4367401115013032</v>
      </c>
      <c r="BD34" s="1">
        <f t="shared" ref="BD34:BD65" si="45">SQRT((1+$AB$7)/(1-$AB$7))*TAN(BE34/2)</f>
        <v>0.87418823823981173</v>
      </c>
      <c r="BE34" s="1">
        <f t="shared" si="34"/>
        <v>1.0606901111027538</v>
      </c>
      <c r="BF34" s="1">
        <f t="shared" si="34"/>
        <v>1.0606750088064192</v>
      </c>
      <c r="BG34" s="1">
        <f t="shared" si="34"/>
        <v>1.0605934870334102</v>
      </c>
      <c r="BH34" s="1">
        <f t="shared" si="34"/>
        <v>1.0601536396748577</v>
      </c>
      <c r="BI34" s="1">
        <f t="shared" si="34"/>
        <v>1.0577863925787407</v>
      </c>
      <c r="BJ34" s="1">
        <f t="shared" si="34"/>
        <v>1.0452127059288496</v>
      </c>
      <c r="BK34" s="1">
        <f t="shared" si="34"/>
        <v>0.98250104486372591</v>
      </c>
      <c r="BL34" s="1">
        <f t="shared" ref="BL34:BL65" si="46">RADIANS($AB$9)+$AB$18*(AW34-AB$15)</f>
        <v>0.72961718308021206</v>
      </c>
    </row>
    <row r="35" spans="1:64" ht="12.95" customHeight="1" x14ac:dyDescent="0.2">
      <c r="A35" s="23" t="s">
        <v>46</v>
      </c>
      <c r="B35" s="11"/>
      <c r="C35" s="24">
        <v>39551.402999999998</v>
      </c>
      <c r="D35" s="24" t="s">
        <v>128</v>
      </c>
      <c r="E35" s="1">
        <f t="shared" si="11"/>
        <v>-11183.01288093151</v>
      </c>
      <c r="F35" s="1">
        <f t="shared" si="35"/>
        <v>-11183</v>
      </c>
      <c r="G35" s="1">
        <f t="shared" si="12"/>
        <v>-5.1521999994292855E-3</v>
      </c>
      <c r="H35" s="1">
        <f t="shared" si="37"/>
        <v>-5.1521999994292855E-3</v>
      </c>
      <c r="P35" s="185">
        <f t="shared" si="13"/>
        <v>24532.902999999998</v>
      </c>
      <c r="R35" s="1">
        <f t="shared" si="14"/>
        <v>2.654516483411913E-5</v>
      </c>
      <c r="S35" s="11">
        <f t="shared" si="38"/>
        <v>0.02</v>
      </c>
      <c r="Z35" s="1">
        <f t="shared" si="15"/>
        <v>-11183</v>
      </c>
      <c r="AA35" s="1">
        <f t="shared" si="16"/>
        <v>-4.0350660217830566E-3</v>
      </c>
      <c r="AB35" s="1">
        <f t="shared" si="17"/>
        <v>-4.767415695292607E-4</v>
      </c>
      <c r="AC35" s="1">
        <f t="shared" si="18"/>
        <v>-24532.908152199998</v>
      </c>
      <c r="AD35" s="1">
        <f t="shared" si="19"/>
        <v>-1.1171339776462289E-3</v>
      </c>
      <c r="AE35" s="1">
        <f t="shared" si="20"/>
        <v>2.4959766480233705E-8</v>
      </c>
      <c r="AF35" s="1">
        <f t="shared" si="21"/>
        <v>-24532.908152199998</v>
      </c>
      <c r="AG35" s="11">
        <f t="shared" si="22"/>
        <v>1.2479883240116852E-6</v>
      </c>
      <c r="AH35" s="1">
        <f t="shared" si="23"/>
        <v>-4.6754584299000248E-3</v>
      </c>
      <c r="AI35" s="1">
        <f t="shared" si="24"/>
        <v>0.6487378261239769</v>
      </c>
      <c r="AJ35" s="1">
        <f t="shared" si="25"/>
        <v>-3.1009954999113108E-2</v>
      </c>
      <c r="AK35" s="1">
        <f t="shared" si="26"/>
        <v>0.14331257638408484</v>
      </c>
      <c r="AL35" s="1">
        <f t="shared" si="27"/>
        <v>2.7542146402382905</v>
      </c>
      <c r="AM35" s="1">
        <f t="shared" si="28"/>
        <v>5.0981905751323415</v>
      </c>
      <c r="AN35" s="1">
        <f t="shared" si="36"/>
        <v>2.5726134273866572</v>
      </c>
      <c r="AO35" s="1">
        <f t="shared" si="36"/>
        <v>2.5723430438310011</v>
      </c>
      <c r="AP35" s="1">
        <f t="shared" si="36"/>
        <v>2.5731889594660822</v>
      </c>
      <c r="AQ35" s="1">
        <f t="shared" si="36"/>
        <v>2.5705409204960716</v>
      </c>
      <c r="AR35" s="1">
        <f t="shared" si="36"/>
        <v>2.5788154360327478</v>
      </c>
      <c r="AS35" s="1">
        <f t="shared" si="36"/>
        <v>2.5528110353670712</v>
      </c>
      <c r="AT35" s="1">
        <f t="shared" si="36"/>
        <v>2.6331672629032088</v>
      </c>
      <c r="AU35" s="1">
        <f t="shared" si="30"/>
        <v>2.3681315136796774</v>
      </c>
      <c r="AW35" s="1">
        <v>-27000</v>
      </c>
      <c r="AX35" s="1">
        <f t="shared" si="39"/>
        <v>3.6092968171768804E-2</v>
      </c>
      <c r="AY35" s="1">
        <f t="shared" si="40"/>
        <v>5.1598896205713035E-2</v>
      </c>
      <c r="AZ35" s="1">
        <f t="shared" si="41"/>
        <v>-1.550592803394423E-2</v>
      </c>
      <c r="BA35" s="1">
        <f t="shared" si="42"/>
        <v>1.3473792062560954</v>
      </c>
      <c r="BB35" s="1">
        <f t="shared" si="43"/>
        <v>-0.6961308765495462</v>
      </c>
      <c r="BC35" s="1">
        <f t="shared" si="44"/>
        <v>0.41363083769571429</v>
      </c>
      <c r="BD35" s="1">
        <f t="shared" si="45"/>
        <v>0.20981543568375938</v>
      </c>
      <c r="BE35" s="1">
        <f t="shared" si="34"/>
        <v>0.2796398129965062</v>
      </c>
      <c r="BF35" s="1">
        <f t="shared" si="34"/>
        <v>0.27948001046279292</v>
      </c>
      <c r="BG35" s="1">
        <f t="shared" si="34"/>
        <v>0.27904180576302384</v>
      </c>
      <c r="BH35" s="1">
        <f t="shared" si="34"/>
        <v>0.27784045870170632</v>
      </c>
      <c r="BI35" s="1">
        <f t="shared" si="34"/>
        <v>0.27454904543778441</v>
      </c>
      <c r="BJ35" s="1">
        <f t="shared" si="34"/>
        <v>0.26554682144320335</v>
      </c>
      <c r="BK35" s="1">
        <f t="shared" si="34"/>
        <v>0.24103488714654892</v>
      </c>
      <c r="BL35" s="1">
        <f t="shared" si="46"/>
        <v>0.1749876389998315</v>
      </c>
    </row>
    <row r="36" spans="1:64" ht="12.95" customHeight="1" x14ac:dyDescent="0.2">
      <c r="A36" s="23" t="s">
        <v>46</v>
      </c>
      <c r="B36" s="11"/>
      <c r="C36" s="24">
        <v>41331.334000000003</v>
      </c>
      <c r="D36" s="24" t="s">
        <v>128</v>
      </c>
      <c r="E36" s="1">
        <f t="shared" si="11"/>
        <v>-6733.0363067162643</v>
      </c>
      <c r="F36" s="1">
        <f t="shared" si="35"/>
        <v>-6733</v>
      </c>
      <c r="G36" s="1">
        <f t="shared" si="12"/>
        <v>-1.4522199999191798E-2</v>
      </c>
      <c r="H36" s="1">
        <f t="shared" si="37"/>
        <v>-1.4522199999191798E-2</v>
      </c>
      <c r="P36" s="185">
        <f t="shared" si="13"/>
        <v>26312.834000000003</v>
      </c>
      <c r="R36" s="1">
        <f t="shared" si="14"/>
        <v>2.1089429281652628E-4</v>
      </c>
      <c r="S36" s="11">
        <f t="shared" si="38"/>
        <v>0.02</v>
      </c>
      <c r="Z36" s="1">
        <f t="shared" si="15"/>
        <v>-6733</v>
      </c>
      <c r="AA36" s="1">
        <f t="shared" si="16"/>
        <v>-3.3100637479428442E-3</v>
      </c>
      <c r="AB36" s="1">
        <f t="shared" si="17"/>
        <v>-2.1227004100218043E-2</v>
      </c>
      <c r="AC36" s="1">
        <f t="shared" si="18"/>
        <v>-26312.848522200002</v>
      </c>
      <c r="AD36" s="1">
        <f t="shared" si="19"/>
        <v>-1.1212136251248953E-2</v>
      </c>
      <c r="AE36" s="1">
        <f t="shared" si="20"/>
        <v>2.5142399863314186E-6</v>
      </c>
      <c r="AF36" s="1">
        <f t="shared" si="21"/>
        <v>-26312.848522200002</v>
      </c>
      <c r="AG36" s="11">
        <f t="shared" si="22"/>
        <v>1.2571199931657093E-4</v>
      </c>
      <c r="AH36" s="1">
        <f t="shared" si="23"/>
        <v>6.7048041010262438E-3</v>
      </c>
      <c r="AI36" s="1">
        <f t="shared" si="24"/>
        <v>0.62172623854048015</v>
      </c>
      <c r="AJ36" s="1">
        <f t="shared" si="25"/>
        <v>0.27657824659074232</v>
      </c>
      <c r="AK36" s="1">
        <f t="shared" si="26"/>
        <v>2.8854301884120814E-2</v>
      </c>
      <c r="AL36" s="1">
        <f t="shared" si="27"/>
        <v>3.0654611933564482</v>
      </c>
      <c r="AM36" s="1">
        <f t="shared" si="28"/>
        <v>26.257658800600677</v>
      </c>
      <c r="AN36" s="1">
        <f t="shared" si="36"/>
        <v>3.0281612422663056</v>
      </c>
      <c r="AO36" s="1">
        <f t="shared" si="36"/>
        <v>3.0279919603467915</v>
      </c>
      <c r="AP36" s="1">
        <f t="shared" si="36"/>
        <v>3.0284410590502828</v>
      </c>
      <c r="AQ36" s="1">
        <f t="shared" si="36"/>
        <v>3.0272495662128147</v>
      </c>
      <c r="AR36" s="1">
        <f t="shared" si="36"/>
        <v>3.0304103339752375</v>
      </c>
      <c r="AS36" s="1">
        <f t="shared" si="36"/>
        <v>3.0220229822267823</v>
      </c>
      <c r="AT36" s="1">
        <f t="shared" si="36"/>
        <v>3.0442625713006626</v>
      </c>
      <c r="AU36" s="1">
        <f t="shared" si="30"/>
        <v>2.9851568814691007</v>
      </c>
      <c r="AW36" s="1">
        <v>-31000</v>
      </c>
      <c r="AX36" s="1">
        <f t="shared" si="39"/>
        <v>7.2940866170705707E-2</v>
      </c>
      <c r="AY36" s="1">
        <f t="shared" si="40"/>
        <v>6.7721699277701733E-2</v>
      </c>
      <c r="AZ36" s="1">
        <f t="shared" si="41"/>
        <v>5.2191668930039797E-3</v>
      </c>
      <c r="BA36" s="1">
        <f t="shared" si="42"/>
        <v>1.2498054818359312</v>
      </c>
      <c r="BB36" s="1">
        <f t="shared" si="43"/>
        <v>0.47560293750804478</v>
      </c>
      <c r="BC36" s="1">
        <f t="shared" si="44"/>
        <v>-0.85201241208659706</v>
      </c>
      <c r="BD36" s="1">
        <f t="shared" si="45"/>
        <v>-0.45379601390998536</v>
      </c>
      <c r="BE36" s="1">
        <f t="shared" si="34"/>
        <v>-0.59096521433158122</v>
      </c>
      <c r="BF36" s="1">
        <f t="shared" si="34"/>
        <v>-0.59080962007806226</v>
      </c>
      <c r="BG36" s="1">
        <f t="shared" si="34"/>
        <v>-0.59031585399928888</v>
      </c>
      <c r="BH36" s="1">
        <f t="shared" si="34"/>
        <v>-0.58875000634544006</v>
      </c>
      <c r="BI36" s="1">
        <f t="shared" si="34"/>
        <v>-0.58379511209902935</v>
      </c>
      <c r="BJ36" s="1">
        <f t="shared" si="34"/>
        <v>-0.56822128568233488</v>
      </c>
      <c r="BK36" s="1">
        <f t="shared" si="34"/>
        <v>-0.52023281794176524</v>
      </c>
      <c r="BL36" s="1">
        <f t="shared" si="46"/>
        <v>-0.37964190508054951</v>
      </c>
    </row>
    <row r="37" spans="1:64" ht="12.95" customHeight="1" x14ac:dyDescent="0.2">
      <c r="A37" s="23" t="s">
        <v>46</v>
      </c>
      <c r="B37" s="11"/>
      <c r="C37" s="24">
        <v>41765.324000000001</v>
      </c>
      <c r="D37" s="24" t="s">
        <v>128</v>
      </c>
      <c r="E37" s="1">
        <f t="shared" si="11"/>
        <v>-5648.0249588361157</v>
      </c>
      <c r="F37" s="1">
        <f t="shared" si="35"/>
        <v>-5648</v>
      </c>
      <c r="G37" s="1">
        <f t="shared" si="12"/>
        <v>-9.983199997805059E-3</v>
      </c>
      <c r="H37" s="1">
        <f t="shared" si="37"/>
        <v>-9.983199997805059E-3</v>
      </c>
      <c r="P37" s="185">
        <f t="shared" si="13"/>
        <v>26746.824000000001</v>
      </c>
      <c r="R37" s="1">
        <f t="shared" si="14"/>
        <v>9.9664282196174929E-5</v>
      </c>
      <c r="S37" s="11">
        <f t="shared" si="38"/>
        <v>0.02</v>
      </c>
      <c r="Z37" s="1">
        <f t="shared" si="15"/>
        <v>-5648</v>
      </c>
      <c r="AA37" s="1">
        <f t="shared" si="16"/>
        <v>-3.0557430685350141E-3</v>
      </c>
      <c r="AB37" s="1">
        <f t="shared" si="17"/>
        <v>-1.9295144537522325E-2</v>
      </c>
      <c r="AC37" s="1">
        <f t="shared" si="18"/>
        <v>-26746.833983199998</v>
      </c>
      <c r="AD37" s="1">
        <f t="shared" si="19"/>
        <v>-6.9274569292700448E-3</v>
      </c>
      <c r="AE37" s="1">
        <f t="shared" si="20"/>
        <v>9.5979319013783129E-7</v>
      </c>
      <c r="AF37" s="1">
        <f t="shared" si="21"/>
        <v>-26746.833983199998</v>
      </c>
      <c r="AG37" s="11">
        <f t="shared" si="22"/>
        <v>4.798965950689156E-5</v>
      </c>
      <c r="AH37" s="1">
        <f t="shared" si="23"/>
        <v>9.3119445397172665E-3</v>
      </c>
      <c r="AI37" s="1">
        <f t="shared" si="24"/>
        <v>0.62062895707100241</v>
      </c>
      <c r="AJ37" s="1">
        <f t="shared" si="25"/>
        <v>0.34613683081321844</v>
      </c>
      <c r="AK37" s="1">
        <f t="shared" si="26"/>
        <v>1.1050488307384301E-3</v>
      </c>
      <c r="AL37" s="1">
        <f t="shared" si="27"/>
        <v>3.1386798173941246</v>
      </c>
      <c r="AM37" s="1">
        <f t="shared" si="28"/>
        <v>686.61553604395112</v>
      </c>
      <c r="AN37" s="1">
        <f t="shared" si="36"/>
        <v>3.1372501414766196</v>
      </c>
      <c r="AO37" s="1">
        <f t="shared" si="36"/>
        <v>3.1372433643948265</v>
      </c>
      <c r="AP37" s="1">
        <f t="shared" si="36"/>
        <v>3.1372612284806736</v>
      </c>
      <c r="AQ37" s="1">
        <f t="shared" si="36"/>
        <v>3.1372141395428117</v>
      </c>
      <c r="AR37" s="1">
        <f t="shared" si="36"/>
        <v>3.1373382638735436</v>
      </c>
      <c r="AS37" s="1">
        <f t="shared" si="36"/>
        <v>3.1370110775518789</v>
      </c>
      <c r="AT37" s="1">
        <f t="shared" si="36"/>
        <v>3.1378735254583527</v>
      </c>
      <c r="AU37" s="1">
        <f t="shared" si="30"/>
        <v>3.1356001453009039</v>
      </c>
      <c r="AV37" s="133"/>
      <c r="AW37" s="1">
        <v>-29000</v>
      </c>
      <c r="AX37" s="1">
        <f t="shared" si="39"/>
        <v>5.4038591455671969E-2</v>
      </c>
      <c r="AY37" s="1">
        <f t="shared" si="40"/>
        <v>5.949701461020486E-2</v>
      </c>
      <c r="AZ37" s="1">
        <f t="shared" si="41"/>
        <v>-5.4584231545328904E-3</v>
      </c>
      <c r="BA37" s="1">
        <f t="shared" si="42"/>
        <v>1.3681022421936311</v>
      </c>
      <c r="BB37" s="1">
        <f t="shared" si="43"/>
        <v>-0.11176749078554148</v>
      </c>
      <c r="BC37" s="1">
        <f t="shared" si="44"/>
        <v>-0.24436157816574355</v>
      </c>
      <c r="BD37" s="1">
        <f t="shared" si="45"/>
        <v>-0.12279241906401625</v>
      </c>
      <c r="BE37" s="1">
        <f t="shared" si="34"/>
        <v>-0.16436031893408848</v>
      </c>
      <c r="BF37" s="1">
        <f t="shared" si="34"/>
        <v>-0.16425274147378119</v>
      </c>
      <c r="BG37" s="1">
        <f t="shared" si="34"/>
        <v>-0.16396531294741615</v>
      </c>
      <c r="BH37" s="1">
        <f t="shared" si="34"/>
        <v>-0.16319742018885222</v>
      </c>
      <c r="BI37" s="1">
        <f t="shared" si="34"/>
        <v>-0.16114639615147486</v>
      </c>
      <c r="BJ37" s="1">
        <f t="shared" si="34"/>
        <v>-0.15567148374719569</v>
      </c>
      <c r="BK37" s="1">
        <f t="shared" si="34"/>
        <v>-0.14107953781693447</v>
      </c>
      <c r="BL37" s="1">
        <f t="shared" si="46"/>
        <v>-0.10232713304035901</v>
      </c>
    </row>
    <row r="38" spans="1:64" ht="12.95" customHeight="1" x14ac:dyDescent="0.2">
      <c r="A38" s="23" t="s">
        <v>46</v>
      </c>
      <c r="B38" s="11"/>
      <c r="C38" s="24">
        <v>42756.489000000001</v>
      </c>
      <c r="D38" s="24" t="s">
        <v>128</v>
      </c>
      <c r="E38" s="1">
        <f t="shared" si="11"/>
        <v>-3170.0294459864331</v>
      </c>
      <c r="F38" s="1">
        <f t="shared" si="35"/>
        <v>-3170</v>
      </c>
      <c r="G38" s="1">
        <f t="shared" si="12"/>
        <v>-1.177800000004936E-2</v>
      </c>
      <c r="H38" s="1">
        <f t="shared" si="37"/>
        <v>-1.177800000004936E-2</v>
      </c>
      <c r="P38" s="185">
        <f t="shared" si="13"/>
        <v>27737.989000000001</v>
      </c>
      <c r="R38" s="1">
        <f t="shared" si="14"/>
        <v>1.3872128400116272E-4</v>
      </c>
      <c r="S38" s="11">
        <f t="shared" si="38"/>
        <v>0.02</v>
      </c>
      <c r="Z38" s="1">
        <f t="shared" si="15"/>
        <v>-3170</v>
      </c>
      <c r="AA38" s="1">
        <f t="shared" si="16"/>
        <v>-2.5660808875188137E-3</v>
      </c>
      <c r="AB38" s="1">
        <f t="shared" si="17"/>
        <v>-2.6592732115761086E-2</v>
      </c>
      <c r="AC38" s="1">
        <f t="shared" si="18"/>
        <v>-27738.000778000001</v>
      </c>
      <c r="AD38" s="1">
        <f t="shared" si="19"/>
        <v>-9.2119191125305463E-3</v>
      </c>
      <c r="AE38" s="1">
        <f t="shared" si="20"/>
        <v>1.6971890747161115E-6</v>
      </c>
      <c r="AF38" s="1">
        <f t="shared" si="21"/>
        <v>-27738.000778000001</v>
      </c>
      <c r="AG38" s="11">
        <f t="shared" si="22"/>
        <v>8.4859453735805569E-5</v>
      </c>
      <c r="AH38" s="1">
        <f t="shared" si="23"/>
        <v>1.4814732115711726E-2</v>
      </c>
      <c r="AI38" s="1">
        <f t="shared" si="24"/>
        <v>0.62578128883047923</v>
      </c>
      <c r="AJ38" s="1">
        <f t="shared" si="25"/>
        <v>0.49808257862700317</v>
      </c>
      <c r="AK38" s="1">
        <f t="shared" si="26"/>
        <v>-6.232146946740337E-2</v>
      </c>
      <c r="AL38" s="1">
        <f t="shared" si="27"/>
        <v>-2.9765696002544959</v>
      </c>
      <c r="AM38" s="1">
        <f t="shared" si="28"/>
        <v>-12.092002482498113</v>
      </c>
      <c r="AN38" s="1">
        <f t="shared" si="36"/>
        <v>3.3869341447450005</v>
      </c>
      <c r="AO38" s="1">
        <f t="shared" si="36"/>
        <v>3.3872441698838576</v>
      </c>
      <c r="AP38" s="1">
        <f t="shared" si="36"/>
        <v>3.3864017614444615</v>
      </c>
      <c r="AQ38" s="1">
        <f t="shared" si="36"/>
        <v>3.3886911913338267</v>
      </c>
      <c r="AR38" s="1">
        <f t="shared" si="36"/>
        <v>3.3824722096687632</v>
      </c>
      <c r="AS38" s="1">
        <f t="shared" si="36"/>
        <v>3.399388321862387</v>
      </c>
      <c r="AT38" s="1">
        <f t="shared" si="36"/>
        <v>3.3535358246161922</v>
      </c>
      <c r="AU38" s="1">
        <f t="shared" si="30"/>
        <v>3.4791931478586999</v>
      </c>
      <c r="AV38" s="133"/>
      <c r="AW38" s="1">
        <v>-30000</v>
      </c>
      <c r="AX38" s="1">
        <f t="shared" si="39"/>
        <v>6.3568832031776587E-2</v>
      </c>
      <c r="AY38" s="1">
        <f t="shared" si="40"/>
        <v>6.3568536161077674E-2</v>
      </c>
      <c r="AZ38" s="1">
        <f t="shared" si="41"/>
        <v>2.9587069891690052E-7</v>
      </c>
      <c r="BA38" s="1">
        <f t="shared" si="42"/>
        <v>1.3210099964277286</v>
      </c>
      <c r="BB38" s="1">
        <f t="shared" si="43"/>
        <v>0.20424756474096442</v>
      </c>
      <c r="BC38" s="1">
        <f t="shared" si="44"/>
        <v>-0.56205809306332988</v>
      </c>
      <c r="BD38" s="1">
        <f t="shared" si="45"/>
        <v>-0.28866879172012239</v>
      </c>
      <c r="BE38" s="1">
        <f t="shared" ref="BE38:BK47" si="47">$BL38+$AB$7*SIN(BF38)</f>
        <v>-0.38252782816166586</v>
      </c>
      <c r="BF38" s="1">
        <f t="shared" si="47"/>
        <v>-0.3823462716723528</v>
      </c>
      <c r="BG38" s="1">
        <f t="shared" si="47"/>
        <v>-0.38183050864140256</v>
      </c>
      <c r="BH38" s="1">
        <f t="shared" si="47"/>
        <v>-0.38036591844520862</v>
      </c>
      <c r="BI38" s="1">
        <f t="shared" si="47"/>
        <v>-0.37621164183281097</v>
      </c>
      <c r="BJ38" s="1">
        <f t="shared" si="47"/>
        <v>-0.3644648177056557</v>
      </c>
      <c r="BK38" s="1">
        <f t="shared" si="47"/>
        <v>-0.33152514550687456</v>
      </c>
      <c r="BL38" s="1">
        <f t="shared" si="46"/>
        <v>-0.24098451906045426</v>
      </c>
    </row>
    <row r="39" spans="1:64" ht="12.95" customHeight="1" x14ac:dyDescent="0.2">
      <c r="A39" s="23" t="s">
        <v>47</v>
      </c>
      <c r="B39" s="11"/>
      <c r="C39" s="24">
        <v>43167.487000000001</v>
      </c>
      <c r="D39" s="24" t="s">
        <v>129</v>
      </c>
      <c r="E39" s="1">
        <f t="shared" si="11"/>
        <v>-2142.5000237507893</v>
      </c>
      <c r="F39" s="1">
        <f t="shared" si="35"/>
        <v>-2142.5</v>
      </c>
      <c r="G39" s="1">
        <f t="shared" si="12"/>
        <v>-9.4999995781108737E-6</v>
      </c>
      <c r="I39" s="1">
        <f t="shared" ref="I39:I47" si="48">G39</f>
        <v>-9.4999995781108737E-6</v>
      </c>
      <c r="P39" s="185">
        <f t="shared" si="13"/>
        <v>28148.987000000001</v>
      </c>
      <c r="R39" s="1">
        <f t="shared" si="14"/>
        <v>9.0249991984106778E-11</v>
      </c>
      <c r="S39" s="11">
        <f t="shared" ref="S39:S47" si="49">S$14</f>
        <v>0.05</v>
      </c>
      <c r="Z39" s="1">
        <f t="shared" si="15"/>
        <v>-2142.5</v>
      </c>
      <c r="AA39" s="1">
        <f t="shared" si="16"/>
        <v>-2.4485134783417684E-3</v>
      </c>
      <c r="AB39" s="1">
        <f t="shared" si="17"/>
        <v>-1.6873454078385731E-2</v>
      </c>
      <c r="AC39" s="1">
        <f t="shared" si="18"/>
        <v>-28148.987009500001</v>
      </c>
      <c r="AD39" s="1">
        <f t="shared" si="19"/>
        <v>2.4390134787636575E-3</v>
      </c>
      <c r="AE39" s="1">
        <f t="shared" si="20"/>
        <v>2.9743933747953995E-7</v>
      </c>
      <c r="AF39" s="1">
        <f t="shared" si="21"/>
        <v>-28148.987009500001</v>
      </c>
      <c r="AG39" s="11">
        <f t="shared" si="22"/>
        <v>5.9487867495907985E-6</v>
      </c>
      <c r="AH39" s="1">
        <f t="shared" si="23"/>
        <v>1.6863954078807621E-2</v>
      </c>
      <c r="AI39" s="1">
        <f t="shared" si="24"/>
        <v>0.63114517634234768</v>
      </c>
      <c r="AJ39" s="1">
        <f t="shared" si="25"/>
        <v>0.55834178235877641</v>
      </c>
      <c r="AK39" s="1">
        <f t="shared" si="26"/>
        <v>-8.8711489731804011E-2</v>
      </c>
      <c r="AL39" s="1">
        <f t="shared" si="27"/>
        <v>-2.9055700766874475</v>
      </c>
      <c r="AM39" s="1">
        <f t="shared" si="28"/>
        <v>-8.4343919627882986</v>
      </c>
      <c r="AN39" s="1">
        <f t="shared" si="36"/>
        <v>3.4914885615525142</v>
      </c>
      <c r="AO39" s="1">
        <f t="shared" si="36"/>
        <v>3.49184240307466</v>
      </c>
      <c r="AP39" s="1">
        <f t="shared" si="36"/>
        <v>3.4908495939413484</v>
      </c>
      <c r="AQ39" s="1">
        <f t="shared" si="36"/>
        <v>3.4936361329338976</v>
      </c>
      <c r="AR39" s="1">
        <f t="shared" si="36"/>
        <v>3.4858222354946191</v>
      </c>
      <c r="AS39" s="1">
        <f t="shared" si="36"/>
        <v>3.5077910057177237</v>
      </c>
      <c r="AT39" s="1">
        <f t="shared" si="36"/>
        <v>3.4464533441955205</v>
      </c>
      <c r="AU39" s="1">
        <f t="shared" si="30"/>
        <v>3.6216636119943475</v>
      </c>
      <c r="AW39" s="1">
        <v>33000</v>
      </c>
      <c r="AX39" s="1">
        <f t="shared" si="39"/>
        <v>-4.1102437839195961E-2</v>
      </c>
      <c r="AY39" s="1">
        <f t="shared" si="40"/>
        <v>-3.3491343631691373E-2</v>
      </c>
      <c r="AZ39" s="1">
        <f t="shared" si="41"/>
        <v>-7.6110942075045887E-3</v>
      </c>
      <c r="BA39" s="1">
        <f t="shared" si="42"/>
        <v>0.66218175578204042</v>
      </c>
      <c r="BB39" s="1">
        <f t="shared" si="43"/>
        <v>-0.1158057933268727</v>
      </c>
      <c r="BC39" s="1">
        <f t="shared" si="44"/>
        <v>2.6691633544180564</v>
      </c>
      <c r="BD39" s="1">
        <f t="shared" si="45"/>
        <v>4.1544050139251949</v>
      </c>
      <c r="BE39" s="1">
        <f t="shared" si="47"/>
        <v>8.735698442097334</v>
      </c>
      <c r="BF39" s="1">
        <f t="shared" si="47"/>
        <v>8.7355199241151702</v>
      </c>
      <c r="BG39" s="1">
        <f t="shared" si="47"/>
        <v>8.7361295286937999</v>
      </c>
      <c r="BH39" s="1">
        <f t="shared" si="47"/>
        <v>8.7340465816438702</v>
      </c>
      <c r="BI39" s="1">
        <f t="shared" si="47"/>
        <v>8.7411490994735299</v>
      </c>
      <c r="BJ39" s="1">
        <f t="shared" si="47"/>
        <v>8.71675613382717</v>
      </c>
      <c r="BK39" s="1">
        <f t="shared" si="47"/>
        <v>8.7986222016852</v>
      </c>
      <c r="BL39" s="1">
        <f t="shared" si="46"/>
        <v>8.4944308002055422</v>
      </c>
    </row>
    <row r="40" spans="1:64" ht="12.95" customHeight="1" x14ac:dyDescent="0.2">
      <c r="A40" s="23" t="s">
        <v>47</v>
      </c>
      <c r="B40" s="11"/>
      <c r="C40" s="24">
        <v>43171.292000000001</v>
      </c>
      <c r="D40" s="24" t="s">
        <v>129</v>
      </c>
      <c r="E40" s="1">
        <f t="shared" si="11"/>
        <v>-2132.9872050713625</v>
      </c>
      <c r="F40" s="1">
        <f t="shared" si="35"/>
        <v>-2133</v>
      </c>
      <c r="G40" s="1">
        <f t="shared" si="12"/>
        <v>5.1177999994251877E-3</v>
      </c>
      <c r="I40" s="1">
        <f t="shared" si="48"/>
        <v>5.1177999994251877E-3</v>
      </c>
      <c r="P40" s="185">
        <f t="shared" si="13"/>
        <v>28152.792000000001</v>
      </c>
      <c r="R40" s="1">
        <f t="shared" si="14"/>
        <v>2.619187683411645E-5</v>
      </c>
      <c r="S40" s="11">
        <f t="shared" si="49"/>
        <v>0.05</v>
      </c>
      <c r="Z40" s="1">
        <f t="shared" si="15"/>
        <v>-2133</v>
      </c>
      <c r="AA40" s="1">
        <f t="shared" si="16"/>
        <v>-2.4477661616982838E-3</v>
      </c>
      <c r="AB40" s="1">
        <f t="shared" si="17"/>
        <v>-1.1764358829900675E-2</v>
      </c>
      <c r="AC40" s="1">
        <f t="shared" si="18"/>
        <v>-28152.786882200002</v>
      </c>
      <c r="AD40" s="1">
        <f t="shared" si="19"/>
        <v>7.5655661611234715E-3</v>
      </c>
      <c r="AE40" s="1">
        <f t="shared" si="20"/>
        <v>2.8618895669168273E-6</v>
      </c>
      <c r="AF40" s="1">
        <f t="shared" si="21"/>
        <v>-28152.786882200002</v>
      </c>
      <c r="AG40" s="11">
        <f t="shared" si="22"/>
        <v>5.7237791338336541E-5</v>
      </c>
      <c r="AH40" s="1">
        <f t="shared" si="23"/>
        <v>1.6882158829325863E-2</v>
      </c>
      <c r="AI40" s="1">
        <f t="shared" si="24"/>
        <v>0.63120403039232675</v>
      </c>
      <c r="AJ40" s="1">
        <f t="shared" si="25"/>
        <v>0.55889129336931009</v>
      </c>
      <c r="AK40" s="1">
        <f t="shared" si="26"/>
        <v>-8.8955843805170132E-2</v>
      </c>
      <c r="AL40" s="1">
        <f t="shared" si="27"/>
        <v>-2.9049075570598428</v>
      </c>
      <c r="AM40" s="1">
        <f t="shared" si="28"/>
        <v>-8.4105618017581154</v>
      </c>
      <c r="AN40" s="1">
        <f t="shared" si="36"/>
        <v>3.4924597544616365</v>
      </c>
      <c r="AO40" s="1">
        <f t="shared" si="36"/>
        <v>3.4928137054687038</v>
      </c>
      <c r="AP40" s="1">
        <f t="shared" si="36"/>
        <v>3.4918202368259585</v>
      </c>
      <c r="AQ40" s="1">
        <f t="shared" si="36"/>
        <v>3.4946096199566759</v>
      </c>
      <c r="AR40" s="1">
        <f t="shared" si="36"/>
        <v>3.486784994204303</v>
      </c>
      <c r="AS40" s="1">
        <f t="shared" si="36"/>
        <v>3.5087919545357606</v>
      </c>
      <c r="AT40" s="1">
        <f t="shared" si="36"/>
        <v>3.4473275027452623</v>
      </c>
      <c r="AU40" s="1">
        <f t="shared" si="30"/>
        <v>3.6229808571615387</v>
      </c>
      <c r="AW40" s="1">
        <v>44000</v>
      </c>
      <c r="AX40" s="1">
        <f t="shared" si="39"/>
        <v>1.1853949662130429E-3</v>
      </c>
      <c r="AY40" s="1">
        <f t="shared" si="40"/>
        <v>-1.7210189509347107E-2</v>
      </c>
      <c r="AZ40" s="1">
        <f t="shared" si="41"/>
        <v>1.839558447556015E-2</v>
      </c>
      <c r="BA40" s="1">
        <f t="shared" si="42"/>
        <v>0.6369358654757874</v>
      </c>
      <c r="BB40" s="1">
        <f t="shared" si="43"/>
        <v>0.60569644487681251</v>
      </c>
      <c r="BC40" s="1">
        <f t="shared" si="44"/>
        <v>-2.8473148984538303</v>
      </c>
      <c r="BD40" s="1">
        <f t="shared" si="45"/>
        <v>-6.7471830867885787</v>
      </c>
      <c r="BE40" s="1">
        <f t="shared" si="47"/>
        <v>9.8596990807286993</v>
      </c>
      <c r="BF40" s="1">
        <f t="shared" si="47"/>
        <v>9.860043596155128</v>
      </c>
      <c r="BG40" s="1">
        <f t="shared" si="47"/>
        <v>9.8590423284603652</v>
      </c>
      <c r="BH40" s="1">
        <f t="shared" si="47"/>
        <v>9.8619536134677386</v>
      </c>
      <c r="BI40" s="1">
        <f t="shared" si="47"/>
        <v>9.8534996168987892</v>
      </c>
      <c r="BJ40" s="1">
        <f t="shared" si="47"/>
        <v>9.8781424820814419</v>
      </c>
      <c r="BK40" s="1">
        <f t="shared" si="47"/>
        <v>9.8070567726072664</v>
      </c>
      <c r="BL40" s="1">
        <f t="shared" si="46"/>
        <v>10.019662046426589</v>
      </c>
    </row>
    <row r="41" spans="1:64" ht="12.95" customHeight="1" x14ac:dyDescent="0.2">
      <c r="A41" s="23" t="s">
        <v>47</v>
      </c>
      <c r="B41" s="11"/>
      <c r="C41" s="24">
        <v>43171.491000000002</v>
      </c>
      <c r="D41" s="24" t="s">
        <v>129</v>
      </c>
      <c r="E41" s="1">
        <f t="shared" si="11"/>
        <v>-2132.4896884045529</v>
      </c>
      <c r="F41" s="1">
        <f t="shared" si="35"/>
        <v>-2132.5</v>
      </c>
      <c r="G41" s="1">
        <f t="shared" si="12"/>
        <v>4.124500002944842E-3</v>
      </c>
      <c r="I41" s="1">
        <f t="shared" si="48"/>
        <v>4.124500002944842E-3</v>
      </c>
      <c r="P41" s="185">
        <f t="shared" si="13"/>
        <v>28152.991000000002</v>
      </c>
      <c r="R41" s="1">
        <f t="shared" si="14"/>
        <v>1.7011500274292001E-5</v>
      </c>
      <c r="S41" s="11">
        <f t="shared" si="49"/>
        <v>0.05</v>
      </c>
      <c r="Z41" s="1">
        <f t="shared" si="15"/>
        <v>-2132.5</v>
      </c>
      <c r="AA41" s="1">
        <f t="shared" si="16"/>
        <v>-2.447727018279635E-3</v>
      </c>
      <c r="AB41" s="1">
        <f t="shared" si="17"/>
        <v>-1.2758616578004953E-2</v>
      </c>
      <c r="AC41" s="1">
        <f t="shared" si="18"/>
        <v>-28152.986875499999</v>
      </c>
      <c r="AD41" s="1">
        <f t="shared" si="19"/>
        <v>6.572227021224477E-3</v>
      </c>
      <c r="AE41" s="1">
        <f t="shared" si="20"/>
        <v>2.1597084009256582E-6</v>
      </c>
      <c r="AF41" s="1">
        <f t="shared" si="21"/>
        <v>-28152.986875499999</v>
      </c>
      <c r="AG41" s="11">
        <f t="shared" si="22"/>
        <v>4.3194168018513158E-5</v>
      </c>
      <c r="AH41" s="1">
        <f t="shared" si="23"/>
        <v>1.6883116580949795E-2</v>
      </c>
      <c r="AI41" s="1">
        <f t="shared" si="24"/>
        <v>0.63120713276543594</v>
      </c>
      <c r="AJ41" s="1">
        <f t="shared" si="25"/>
        <v>0.55892021107126677</v>
      </c>
      <c r="AK41" s="1">
        <f t="shared" si="26"/>
        <v>-8.8968704738592891E-2</v>
      </c>
      <c r="AL41" s="1">
        <f t="shared" si="27"/>
        <v>-2.9048726841529358</v>
      </c>
      <c r="AM41" s="1">
        <f t="shared" si="28"/>
        <v>-8.409311136720147</v>
      </c>
      <c r="AN41" s="1">
        <f t="shared" ref="AN41:AT50" si="50">$AU41+$AB$7*SIN(AO41)</f>
        <v>3.4925108724294174</v>
      </c>
      <c r="AO41" s="1">
        <f t="shared" si="50"/>
        <v>3.4928648290522313</v>
      </c>
      <c r="AP41" s="1">
        <f t="shared" si="50"/>
        <v>3.4918713260701422</v>
      </c>
      <c r="AQ41" s="1">
        <f t="shared" si="50"/>
        <v>3.49466085798027</v>
      </c>
      <c r="AR41" s="1">
        <f t="shared" si="50"/>
        <v>3.4868356697176544</v>
      </c>
      <c r="AS41" s="1">
        <f t="shared" si="50"/>
        <v>3.5088446354155711</v>
      </c>
      <c r="AT41" s="1">
        <f t="shared" si="50"/>
        <v>3.4473735195259834</v>
      </c>
      <c r="AU41" s="1">
        <f t="shared" si="30"/>
        <v>3.6230501858545487</v>
      </c>
      <c r="AW41" s="1">
        <v>42000</v>
      </c>
      <c r="AX41" s="1">
        <f t="shared" si="39"/>
        <v>-6.3906784303193326E-3</v>
      </c>
      <c r="AY41" s="1">
        <f t="shared" si="40"/>
        <v>-2.0905173441534711E-2</v>
      </c>
      <c r="AZ41" s="1">
        <f t="shared" si="41"/>
        <v>1.4514495011215378E-2</v>
      </c>
      <c r="BA41" s="1">
        <f t="shared" si="42"/>
        <v>0.62518312607103765</v>
      </c>
      <c r="BB41" s="1">
        <f t="shared" si="43"/>
        <v>0.48948073855835261</v>
      </c>
      <c r="BC41" s="1">
        <f t="shared" si="44"/>
        <v>-2.9864615601621018</v>
      </c>
      <c r="BD41" s="1">
        <f t="shared" si="45"/>
        <v>-12.866456385486103</v>
      </c>
      <c r="BE41" s="1">
        <f t="shared" si="47"/>
        <v>9.6554867070429804</v>
      </c>
      <c r="BF41" s="1">
        <f t="shared" si="47"/>
        <v>9.6557855169648388</v>
      </c>
      <c r="BG41" s="1">
        <f t="shared" si="47"/>
        <v>9.654976457901812</v>
      </c>
      <c r="BH41" s="1">
        <f t="shared" si="47"/>
        <v>9.6571674261157412</v>
      </c>
      <c r="BI41" s="1">
        <f t="shared" si="47"/>
        <v>9.6512367797299152</v>
      </c>
      <c r="BJ41" s="1">
        <f t="shared" si="47"/>
        <v>9.667309605685146</v>
      </c>
      <c r="BK41" s="1">
        <f t="shared" si="47"/>
        <v>9.6238849997179177</v>
      </c>
      <c r="BL41" s="1">
        <f t="shared" si="46"/>
        <v>9.7423472743863986</v>
      </c>
    </row>
    <row r="42" spans="1:64" ht="12.95" customHeight="1" x14ac:dyDescent="0.2">
      <c r="A42" s="23" t="s">
        <v>47</v>
      </c>
      <c r="B42" s="11"/>
      <c r="C42" s="24">
        <v>43173.464999999997</v>
      </c>
      <c r="D42" s="24" t="s">
        <v>129</v>
      </c>
      <c r="E42" s="1">
        <f t="shared" si="11"/>
        <v>-2127.5545230765279</v>
      </c>
      <c r="F42" s="1">
        <f t="shared" si="35"/>
        <v>-2127.5</v>
      </c>
      <c r="G42" s="1">
        <f t="shared" si="12"/>
        <v>-2.1808500001498032E-2</v>
      </c>
      <c r="I42" s="1">
        <f t="shared" si="48"/>
        <v>-2.1808500001498032E-2</v>
      </c>
      <c r="P42" s="185">
        <f t="shared" si="13"/>
        <v>28154.964999999997</v>
      </c>
      <c r="R42" s="1">
        <f t="shared" si="14"/>
        <v>4.7561067231533969E-4</v>
      </c>
      <c r="S42" s="11">
        <f t="shared" si="49"/>
        <v>0.05</v>
      </c>
      <c r="Z42" s="1">
        <f t="shared" si="15"/>
        <v>-2127.5</v>
      </c>
      <c r="AA42" s="1">
        <f t="shared" si="16"/>
        <v>-2.4473366251372072E-3</v>
      </c>
      <c r="AB42" s="1">
        <f t="shared" si="17"/>
        <v>-3.8701191935071558E-2</v>
      </c>
      <c r="AC42" s="1">
        <f t="shared" si="18"/>
        <v>-28154.986808499998</v>
      </c>
      <c r="AD42" s="1">
        <f t="shared" si="19"/>
        <v>-1.9361163376360825E-2</v>
      </c>
      <c r="AE42" s="1">
        <f t="shared" si="20"/>
        <v>1.8742732364306787E-5</v>
      </c>
      <c r="AF42" s="1">
        <f t="shared" si="21"/>
        <v>-28154.986808499998</v>
      </c>
      <c r="AG42" s="11">
        <f t="shared" si="22"/>
        <v>3.748546472861357E-4</v>
      </c>
      <c r="AH42" s="1">
        <f t="shared" si="23"/>
        <v>1.6892691933573525E-2</v>
      </c>
      <c r="AI42" s="1">
        <f t="shared" si="24"/>
        <v>0.63123818285786826</v>
      </c>
      <c r="AJ42" s="1">
        <f t="shared" si="25"/>
        <v>0.55920936646920882</v>
      </c>
      <c r="AK42" s="1">
        <f t="shared" si="26"/>
        <v>-8.9097315133435301E-2</v>
      </c>
      <c r="AL42" s="1">
        <f t="shared" si="27"/>
        <v>-2.9045239360634363</v>
      </c>
      <c r="AM42" s="1">
        <f t="shared" si="28"/>
        <v>-8.3968239487907184</v>
      </c>
      <c r="AN42" s="1">
        <f t="shared" si="50"/>
        <v>3.4930220661616476</v>
      </c>
      <c r="AO42" s="1">
        <f t="shared" si="50"/>
        <v>3.4933760781360848</v>
      </c>
      <c r="AP42" s="1">
        <f t="shared" si="50"/>
        <v>3.4923822338042392</v>
      </c>
      <c r="AQ42" s="1">
        <f t="shared" si="50"/>
        <v>3.4951732484914735</v>
      </c>
      <c r="AR42" s="1">
        <f t="shared" si="50"/>
        <v>3.4873424468900591</v>
      </c>
      <c r="AS42" s="1">
        <f t="shared" si="50"/>
        <v>3.5093714407149799</v>
      </c>
      <c r="AT42" s="1">
        <f t="shared" si="50"/>
        <v>3.4478337337928089</v>
      </c>
      <c r="AU42" s="1">
        <f t="shared" si="30"/>
        <v>3.6237434727846489</v>
      </c>
      <c r="AW42" s="1">
        <v>-11000</v>
      </c>
      <c r="AX42" s="1">
        <f t="shared" si="39"/>
        <v>-4.0283407955627364E-3</v>
      </c>
      <c r="AY42" s="1">
        <f t="shared" si="40"/>
        <v>1.7033443796042862E-4</v>
      </c>
      <c r="AZ42" s="1">
        <f t="shared" si="41"/>
        <v>-4.198675233523165E-3</v>
      </c>
      <c r="BA42" s="1">
        <f t="shared" si="42"/>
        <v>0.64684271590395337</v>
      </c>
      <c r="BB42" s="1">
        <f t="shared" si="43"/>
        <v>-1.7568455393860198E-2</v>
      </c>
      <c r="BC42" s="1">
        <f t="shared" si="44"/>
        <v>2.767660208068988</v>
      </c>
      <c r="BD42" s="1">
        <f t="shared" si="45"/>
        <v>5.2860918805457118</v>
      </c>
      <c r="BE42" s="1">
        <f t="shared" si="47"/>
        <v>2.5918180091703698</v>
      </c>
      <c r="BF42" s="1">
        <f t="shared" si="47"/>
        <v>2.591534050098713</v>
      </c>
      <c r="BG42" s="1">
        <f t="shared" si="47"/>
        <v>2.5924118219444665</v>
      </c>
      <c r="BH42" s="1">
        <f t="shared" si="47"/>
        <v>2.5896969316057254</v>
      </c>
      <c r="BI42" s="1">
        <f t="shared" si="47"/>
        <v>2.5980793824620783</v>
      </c>
      <c r="BJ42" s="1">
        <f t="shared" si="47"/>
        <v>2.5720561951478333</v>
      </c>
      <c r="BK42" s="1">
        <f t="shared" si="47"/>
        <v>2.6515693860334935</v>
      </c>
      <c r="BL42" s="1">
        <f t="shared" si="46"/>
        <v>2.3935058153213546</v>
      </c>
    </row>
    <row r="43" spans="1:64" ht="12.95" customHeight="1" x14ac:dyDescent="0.2">
      <c r="A43" s="23" t="s">
        <v>47</v>
      </c>
      <c r="B43" s="11"/>
      <c r="C43" s="24">
        <v>43174.474999999999</v>
      </c>
      <c r="D43" s="24" t="s">
        <v>129</v>
      </c>
      <c r="E43" s="1">
        <f t="shared" si="11"/>
        <v>-2125.0294384861886</v>
      </c>
      <c r="F43" s="1">
        <f t="shared" si="35"/>
        <v>-2125</v>
      </c>
      <c r="G43" s="1">
        <f t="shared" si="12"/>
        <v>-1.1774999999033753E-2</v>
      </c>
      <c r="I43" s="1">
        <f t="shared" si="48"/>
        <v>-1.1774999999033753E-2</v>
      </c>
      <c r="P43" s="185">
        <f t="shared" si="13"/>
        <v>28155.974999999999</v>
      </c>
      <c r="R43" s="1">
        <f t="shared" si="14"/>
        <v>1.3865062497724488E-4</v>
      </c>
      <c r="S43" s="11">
        <f t="shared" si="49"/>
        <v>0.05</v>
      </c>
      <c r="Z43" s="1">
        <f t="shared" si="15"/>
        <v>-2125</v>
      </c>
      <c r="AA43" s="1">
        <f t="shared" si="16"/>
        <v>-2.4471421388577615E-3</v>
      </c>
      <c r="AB43" s="1">
        <f t="shared" si="17"/>
        <v>-2.8672478133237696E-2</v>
      </c>
      <c r="AC43" s="1">
        <f t="shared" si="18"/>
        <v>-28155.986774999998</v>
      </c>
      <c r="AD43" s="1">
        <f t="shared" si="19"/>
        <v>-9.3278578601759914E-3</v>
      </c>
      <c r="AE43" s="1">
        <f t="shared" si="20"/>
        <v>4.3504466129823515E-6</v>
      </c>
      <c r="AF43" s="1">
        <f t="shared" si="21"/>
        <v>-28155.986774999998</v>
      </c>
      <c r="AG43" s="11">
        <f t="shared" si="22"/>
        <v>8.700893225964702E-5</v>
      </c>
      <c r="AH43" s="1">
        <f t="shared" si="23"/>
        <v>1.6897478134203944E-2</v>
      </c>
      <c r="AI43" s="1">
        <f t="shared" si="24"/>
        <v>0.63125372588060835</v>
      </c>
      <c r="AJ43" s="1">
        <f t="shared" si="25"/>
        <v>0.559353929424101</v>
      </c>
      <c r="AK43" s="1">
        <f t="shared" si="26"/>
        <v>-8.9161621054241538E-2</v>
      </c>
      <c r="AL43" s="1">
        <f t="shared" si="27"/>
        <v>-2.9043495490393338</v>
      </c>
      <c r="AM43" s="1">
        <f t="shared" si="28"/>
        <v>-8.3905935941600358</v>
      </c>
      <c r="AN43" s="1">
        <f t="shared" si="50"/>
        <v>3.4932776726180017</v>
      </c>
      <c r="AO43" s="1">
        <f t="shared" si="50"/>
        <v>3.4936317117190128</v>
      </c>
      <c r="AP43" s="1">
        <f t="shared" si="50"/>
        <v>3.4926376981055003</v>
      </c>
      <c r="AQ43" s="1">
        <f t="shared" si="50"/>
        <v>3.4954294507604007</v>
      </c>
      <c r="AR43" s="1">
        <f t="shared" si="50"/>
        <v>3.4875958505122866</v>
      </c>
      <c r="AS43" s="1">
        <f t="shared" si="50"/>
        <v>3.5096348409808233</v>
      </c>
      <c r="AT43" s="1">
        <f t="shared" si="50"/>
        <v>3.4480638726256383</v>
      </c>
      <c r="AU43" s="1">
        <f t="shared" si="30"/>
        <v>3.6240901162496995</v>
      </c>
      <c r="AW43" s="1">
        <v>5000</v>
      </c>
      <c r="AX43" s="1">
        <f t="shared" si="39"/>
        <v>-5.1839274167546356E-3</v>
      </c>
      <c r="AY43" s="1">
        <f t="shared" si="40"/>
        <v>-3.0357986497468716E-2</v>
      </c>
      <c r="AZ43" s="1">
        <f t="shared" si="41"/>
        <v>2.517405908071408E-2</v>
      </c>
      <c r="BA43" s="1">
        <f t="shared" si="42"/>
        <v>0.73631263410461534</v>
      </c>
      <c r="BB43" s="1">
        <f t="shared" si="43"/>
        <v>0.91626469681982758</v>
      </c>
      <c r="BC43" s="1">
        <f t="shared" si="44"/>
        <v>-2.339301916121983</v>
      </c>
      <c r="BD43" s="1">
        <f t="shared" si="45"/>
        <v>-2.3576899438048438</v>
      </c>
      <c r="BE43" s="1">
        <f t="shared" si="47"/>
        <v>4.2692879302987645</v>
      </c>
      <c r="BF43" s="1">
        <f t="shared" si="47"/>
        <v>4.2692926688868855</v>
      </c>
      <c r="BG43" s="1">
        <f t="shared" si="47"/>
        <v>4.2692635364502349</v>
      </c>
      <c r="BH43" s="1">
        <f t="shared" si="47"/>
        <v>4.2694426685017213</v>
      </c>
      <c r="BI43" s="1">
        <f t="shared" si="47"/>
        <v>4.2683422738910792</v>
      </c>
      <c r="BJ43" s="1">
        <f t="shared" si="47"/>
        <v>4.2751427532127098</v>
      </c>
      <c r="BK43" s="1">
        <f t="shared" si="47"/>
        <v>4.2345604711200737</v>
      </c>
      <c r="BL43" s="1">
        <f t="shared" si="46"/>
        <v>4.6120239916428778</v>
      </c>
    </row>
    <row r="44" spans="1:64" ht="12.95" customHeight="1" x14ac:dyDescent="0.2">
      <c r="A44" s="23" t="s">
        <v>47</v>
      </c>
      <c r="B44" s="11"/>
      <c r="C44" s="24">
        <v>43175.281000000003</v>
      </c>
      <c r="D44" s="24" t="s">
        <v>129</v>
      </c>
      <c r="E44" s="1">
        <f t="shared" si="11"/>
        <v>-2123.014370981417</v>
      </c>
      <c r="F44" s="1">
        <f t="shared" si="35"/>
        <v>-2123</v>
      </c>
      <c r="G44" s="1">
        <f t="shared" si="12"/>
        <v>-5.7481999974697828E-3</v>
      </c>
      <c r="I44" s="1">
        <f t="shared" si="48"/>
        <v>-5.7481999974697828E-3</v>
      </c>
      <c r="P44" s="185">
        <f t="shared" si="13"/>
        <v>28156.781000000003</v>
      </c>
      <c r="R44" s="1">
        <f t="shared" si="14"/>
        <v>3.3041803210911611E-5</v>
      </c>
      <c r="S44" s="11">
        <f t="shared" si="49"/>
        <v>0.05</v>
      </c>
      <c r="Z44" s="1">
        <f t="shared" si="15"/>
        <v>-2123</v>
      </c>
      <c r="AA44" s="1">
        <f t="shared" si="16"/>
        <v>-2.4469868910530629E-3</v>
      </c>
      <c r="AB44" s="1">
        <f t="shared" si="17"/>
        <v>-2.264950638357216E-2</v>
      </c>
      <c r="AC44" s="1">
        <f t="shared" si="18"/>
        <v>-28156.7867482</v>
      </c>
      <c r="AD44" s="1">
        <f t="shared" si="19"/>
        <v>-3.3012131064167199E-3</v>
      </c>
      <c r="AE44" s="1">
        <f t="shared" si="20"/>
        <v>5.4490039869887654E-7</v>
      </c>
      <c r="AF44" s="1">
        <f t="shared" si="21"/>
        <v>-28156.7867482</v>
      </c>
      <c r="AG44" s="11">
        <f t="shared" si="22"/>
        <v>1.089800797397753E-5</v>
      </c>
      <c r="AH44" s="1">
        <f t="shared" si="23"/>
        <v>1.6901306386102377E-2</v>
      </c>
      <c r="AI44" s="1">
        <f t="shared" si="24"/>
        <v>0.63126616892917653</v>
      </c>
      <c r="AJ44" s="1">
        <f t="shared" si="25"/>
        <v>0.55946957270967879</v>
      </c>
      <c r="AK44" s="1">
        <f t="shared" si="26"/>
        <v>-8.9213066138246755E-2</v>
      </c>
      <c r="AL44" s="1">
        <f t="shared" si="27"/>
        <v>-2.904210033183761</v>
      </c>
      <c r="AM44" s="1">
        <f t="shared" si="28"/>
        <v>-8.3856156479902992</v>
      </c>
      <c r="AN44" s="1">
        <f t="shared" si="50"/>
        <v>3.4934821623907766</v>
      </c>
      <c r="AO44" s="1">
        <f t="shared" si="50"/>
        <v>3.4938362229295281</v>
      </c>
      <c r="AP44" s="1">
        <f t="shared" si="50"/>
        <v>3.492842074559305</v>
      </c>
      <c r="AQ44" s="1">
        <f t="shared" si="50"/>
        <v>3.4956344159461956</v>
      </c>
      <c r="AR44" s="1">
        <f t="shared" si="50"/>
        <v>3.4877985806327763</v>
      </c>
      <c r="AS44" s="1">
        <f t="shared" si="50"/>
        <v>3.5098455600501692</v>
      </c>
      <c r="AT44" s="1">
        <f t="shared" si="50"/>
        <v>3.4482479989203898</v>
      </c>
      <c r="AU44" s="1">
        <f t="shared" si="30"/>
        <v>3.6243674310217395</v>
      </c>
      <c r="AW44" s="1">
        <v>17000</v>
      </c>
      <c r="AX44" s="1">
        <f t="shared" si="39"/>
        <v>-4.8677383734654397E-2</v>
      </c>
      <c r="AY44" s="1">
        <f t="shared" si="40"/>
        <v>-3.9538444152828298E-2</v>
      </c>
      <c r="AZ44" s="1">
        <f t="shared" si="41"/>
        <v>-9.1389395818260982E-3</v>
      </c>
      <c r="BA44" s="1">
        <f t="shared" si="42"/>
        <v>1.3793148152652799</v>
      </c>
      <c r="BB44" s="1">
        <f t="shared" si="43"/>
        <v>-0.33245101032799579</v>
      </c>
      <c r="BC44" s="1">
        <f t="shared" si="44"/>
        <v>-1.7461867030909045E-2</v>
      </c>
      <c r="BD44" s="1">
        <f t="shared" si="45"/>
        <v>-8.7311553729118602E-3</v>
      </c>
      <c r="BE44" s="1">
        <f t="shared" si="47"/>
        <v>6.2714722194629005</v>
      </c>
      <c r="BF44" s="1">
        <f t="shared" si="47"/>
        <v>6.2714804418251306</v>
      </c>
      <c r="BG44" s="1">
        <f t="shared" si="47"/>
        <v>6.2715021168837222</v>
      </c>
      <c r="BH44" s="1">
        <f t="shared" si="47"/>
        <v>6.2715592547153705</v>
      </c>
      <c r="BI44" s="1">
        <f t="shared" si="47"/>
        <v>6.2717098761247305</v>
      </c>
      <c r="BJ44" s="1">
        <f t="shared" si="47"/>
        <v>6.2721069289620432</v>
      </c>
      <c r="BK44" s="1">
        <f t="shared" si="47"/>
        <v>6.2731535910544372</v>
      </c>
      <c r="BL44" s="1">
        <f t="shared" si="46"/>
        <v>6.2759126238840199</v>
      </c>
    </row>
    <row r="45" spans="1:64" ht="12.95" customHeight="1" x14ac:dyDescent="0.2">
      <c r="A45" s="23" t="s">
        <v>47</v>
      </c>
      <c r="B45" s="11"/>
      <c r="C45" s="24">
        <v>43203.29</v>
      </c>
      <c r="D45" s="24" t="s">
        <v>129</v>
      </c>
      <c r="E45" s="1">
        <f t="shared" si="11"/>
        <v>-2052.9895251490861</v>
      </c>
      <c r="F45" s="1">
        <f t="shared" si="35"/>
        <v>-2053</v>
      </c>
      <c r="G45" s="1">
        <f t="shared" si="12"/>
        <v>4.1898000054061413E-3</v>
      </c>
      <c r="I45" s="1">
        <f t="shared" si="48"/>
        <v>4.1898000054061413E-3</v>
      </c>
      <c r="P45" s="185">
        <f t="shared" si="13"/>
        <v>28184.79</v>
      </c>
      <c r="R45" s="1">
        <f t="shared" si="14"/>
        <v>1.7554424085301302E-5</v>
      </c>
      <c r="S45" s="11">
        <f t="shared" si="49"/>
        <v>0.05</v>
      </c>
      <c r="Z45" s="1">
        <f t="shared" si="15"/>
        <v>-2053</v>
      </c>
      <c r="AA45" s="1">
        <f t="shared" si="16"/>
        <v>-2.4417455263969108E-3</v>
      </c>
      <c r="AB45" s="1">
        <f t="shared" si="17"/>
        <v>-1.2845097151887325E-2</v>
      </c>
      <c r="AC45" s="1">
        <f t="shared" si="18"/>
        <v>-28184.785810199995</v>
      </c>
      <c r="AD45" s="1">
        <f t="shared" si="19"/>
        <v>6.6315455318030521E-3</v>
      </c>
      <c r="AE45" s="1">
        <f t="shared" si="20"/>
        <v>2.1988698070188517E-6</v>
      </c>
      <c r="AF45" s="1">
        <f t="shared" si="21"/>
        <v>-28184.785810199995</v>
      </c>
      <c r="AG45" s="11">
        <f t="shared" si="22"/>
        <v>4.3977396140377028E-5</v>
      </c>
      <c r="AH45" s="1">
        <f t="shared" si="23"/>
        <v>1.7034897157293467E-2</v>
      </c>
      <c r="AI45" s="1">
        <f t="shared" si="24"/>
        <v>0.63170651590955784</v>
      </c>
      <c r="AJ45" s="1">
        <f t="shared" si="25"/>
        <v>0.56351311858661135</v>
      </c>
      <c r="AK45" s="1">
        <f t="shared" si="26"/>
        <v>-9.1013839181065759E-2</v>
      </c>
      <c r="AL45" s="1">
        <f t="shared" si="27"/>
        <v>-2.8993234586364021</v>
      </c>
      <c r="AM45" s="1">
        <f t="shared" si="28"/>
        <v>-8.2148620820869205</v>
      </c>
      <c r="AN45" s="1">
        <f t="shared" si="50"/>
        <v>3.5006419039850831</v>
      </c>
      <c r="AO45" s="1">
        <f t="shared" si="50"/>
        <v>3.5009965678006738</v>
      </c>
      <c r="AP45" s="1">
        <f t="shared" si="50"/>
        <v>3.4999980768119956</v>
      </c>
      <c r="AQ45" s="1">
        <f t="shared" si="50"/>
        <v>3.5028101037908588</v>
      </c>
      <c r="AR45" s="1">
        <f t="shared" si="50"/>
        <v>3.4948982032764038</v>
      </c>
      <c r="AS45" s="1">
        <f t="shared" si="50"/>
        <v>3.5172200914235954</v>
      </c>
      <c r="AT45" s="1">
        <f t="shared" si="50"/>
        <v>3.4547010031811092</v>
      </c>
      <c r="AU45" s="1">
        <f t="shared" si="30"/>
        <v>3.634073448043146</v>
      </c>
      <c r="AW45" s="1">
        <v>43000</v>
      </c>
      <c r="AX45" s="1">
        <f t="shared" si="39"/>
        <v>-2.5665186734237684E-3</v>
      </c>
      <c r="AY45" s="1">
        <f t="shared" si="40"/>
        <v>-1.9098502258316538E-2</v>
      </c>
      <c r="AZ45" s="1">
        <f t="shared" si="41"/>
        <v>1.653198358489277E-2</v>
      </c>
      <c r="BA45" s="1">
        <f t="shared" si="42"/>
        <v>0.63010962058536579</v>
      </c>
      <c r="BB45" s="1">
        <f t="shared" si="43"/>
        <v>0.54837029442666352</v>
      </c>
      <c r="BC45" s="1">
        <f t="shared" si="44"/>
        <v>-2.9175416094063973</v>
      </c>
      <c r="BD45" s="1">
        <f t="shared" si="45"/>
        <v>-8.8891641665235408</v>
      </c>
      <c r="BE45" s="1">
        <f t="shared" si="47"/>
        <v>9.7571093474697648</v>
      </c>
      <c r="BF45" s="1">
        <f t="shared" si="47"/>
        <v>9.7574602851583379</v>
      </c>
      <c r="BG45" s="1">
        <f t="shared" si="47"/>
        <v>9.7564817400933723</v>
      </c>
      <c r="BH45" s="1">
        <f t="shared" si="47"/>
        <v>9.7592111144729223</v>
      </c>
      <c r="BI45" s="1">
        <f t="shared" si="47"/>
        <v>9.7516046758615715</v>
      </c>
      <c r="BJ45" s="1">
        <f t="shared" si="47"/>
        <v>9.7728534968006517</v>
      </c>
      <c r="BK45" s="1">
        <f t="shared" si="47"/>
        <v>9.7138667729681387</v>
      </c>
      <c r="BL45" s="1">
        <f t="shared" si="46"/>
        <v>9.8810046604064947</v>
      </c>
    </row>
    <row r="46" spans="1:64" ht="12.95" customHeight="1" x14ac:dyDescent="0.2">
      <c r="A46" s="23" t="s">
        <v>47</v>
      </c>
      <c r="B46" s="11"/>
      <c r="C46" s="24">
        <v>43397.68</v>
      </c>
      <c r="D46" s="24" t="s">
        <v>129</v>
      </c>
      <c r="E46" s="1">
        <f t="shared" si="11"/>
        <v>-1566.9982444411839</v>
      </c>
      <c r="F46" s="1">
        <f t="shared" si="35"/>
        <v>-1567</v>
      </c>
      <c r="G46" s="1">
        <f t="shared" si="12"/>
        <v>7.0219999906839803E-4</v>
      </c>
      <c r="I46" s="1">
        <f t="shared" si="48"/>
        <v>7.0219999906839803E-4</v>
      </c>
      <c r="P46" s="185">
        <f t="shared" si="13"/>
        <v>28379.18</v>
      </c>
      <c r="R46" s="1">
        <f t="shared" si="14"/>
        <v>4.9308483869165814E-7</v>
      </c>
      <c r="S46" s="11">
        <f t="shared" si="49"/>
        <v>0.05</v>
      </c>
      <c r="Z46" s="1">
        <f t="shared" si="15"/>
        <v>-1567</v>
      </c>
      <c r="AA46" s="1">
        <f t="shared" si="16"/>
        <v>-2.4161628437949431E-3</v>
      </c>
      <c r="AB46" s="1">
        <f t="shared" si="17"/>
        <v>-1.7238361006104114E-2</v>
      </c>
      <c r="AC46" s="1">
        <f t="shared" si="18"/>
        <v>-28379.179297800001</v>
      </c>
      <c r="AD46" s="1">
        <f t="shared" si="19"/>
        <v>3.1183628428633411E-3</v>
      </c>
      <c r="AE46" s="1">
        <f t="shared" si="20"/>
        <v>4.8620934098753697E-7</v>
      </c>
      <c r="AF46" s="1">
        <f t="shared" si="21"/>
        <v>-28379.179297800001</v>
      </c>
      <c r="AG46" s="11">
        <f t="shared" si="22"/>
        <v>9.7241868197507386E-6</v>
      </c>
      <c r="AH46" s="1">
        <f t="shared" si="23"/>
        <v>1.7940561005172512E-2</v>
      </c>
      <c r="AI46" s="1">
        <f t="shared" si="24"/>
        <v>0.63502634432231053</v>
      </c>
      <c r="AJ46" s="1">
        <f t="shared" si="25"/>
        <v>0.59137174406724147</v>
      </c>
      <c r="AK46" s="1">
        <f t="shared" si="26"/>
        <v>-0.10352700134369305</v>
      </c>
      <c r="AL46" s="1">
        <f t="shared" si="27"/>
        <v>-2.8651968844752513</v>
      </c>
      <c r="AM46" s="1">
        <f t="shared" si="28"/>
        <v>-7.1898760551349339</v>
      </c>
      <c r="AN46" s="1">
        <f t="shared" si="50"/>
        <v>3.5504981195097742</v>
      </c>
      <c r="AO46" s="1">
        <f t="shared" si="50"/>
        <v>3.550849349763296</v>
      </c>
      <c r="AP46" s="1">
        <f t="shared" si="50"/>
        <v>3.5498404123297265</v>
      </c>
      <c r="AQ46" s="1">
        <f t="shared" si="50"/>
        <v>3.5527398563848767</v>
      </c>
      <c r="AR46" s="1">
        <f t="shared" si="50"/>
        <v>3.5444172984997784</v>
      </c>
      <c r="AS46" s="1">
        <f t="shared" si="50"/>
        <v>3.5683884333585669</v>
      </c>
      <c r="AT46" s="1">
        <f t="shared" si="50"/>
        <v>3.4999857594549337</v>
      </c>
      <c r="AU46" s="1">
        <f t="shared" si="30"/>
        <v>3.7014609376489123</v>
      </c>
      <c r="AW46" s="1">
        <v>36000</v>
      </c>
      <c r="AX46" s="1">
        <f t="shared" si="39"/>
        <v>-2.9846687047224468E-2</v>
      </c>
      <c r="AY46" s="1">
        <f t="shared" si="40"/>
        <v>-3.0030727660067195E-2</v>
      </c>
      <c r="AZ46" s="1">
        <f t="shared" si="41"/>
        <v>1.8404061284272788E-4</v>
      </c>
      <c r="BA46" s="1">
        <f t="shared" si="42"/>
        <v>0.6327345454611466</v>
      </c>
      <c r="BB46" s="1">
        <f t="shared" si="43"/>
        <v>0.10286307202892551</v>
      </c>
      <c r="BC46" s="1">
        <f t="shared" si="44"/>
        <v>2.8882749043379166</v>
      </c>
      <c r="BD46" s="1">
        <f t="shared" si="45"/>
        <v>7.8529576777101742</v>
      </c>
      <c r="BE46" s="1">
        <f t="shared" si="47"/>
        <v>9.0495592403659533</v>
      </c>
      <c r="BF46" s="1">
        <f t="shared" si="47"/>
        <v>9.0492042528578622</v>
      </c>
      <c r="BG46" s="1">
        <f t="shared" si="47"/>
        <v>9.0502098852489112</v>
      </c>
      <c r="BH46" s="1">
        <f t="shared" si="47"/>
        <v>9.0473600257717113</v>
      </c>
      <c r="BI46" s="1">
        <f t="shared" si="47"/>
        <v>9.0554279732307226</v>
      </c>
      <c r="BJ46" s="1">
        <f t="shared" si="47"/>
        <v>9.0325199690290354</v>
      </c>
      <c r="BK46" s="1">
        <f t="shared" si="47"/>
        <v>9.0970508213749994</v>
      </c>
      <c r="BL46" s="1">
        <f t="shared" si="46"/>
        <v>8.9104029582658288</v>
      </c>
    </row>
    <row r="47" spans="1:64" ht="12.95" customHeight="1" x14ac:dyDescent="0.2">
      <c r="A47" s="23" t="s">
        <v>47</v>
      </c>
      <c r="B47" s="11"/>
      <c r="C47" s="24">
        <v>43481.483999999997</v>
      </c>
      <c r="D47" s="24" t="s">
        <v>129</v>
      </c>
      <c r="E47" s="1">
        <f t="shared" si="11"/>
        <v>-1357.4812256210623</v>
      </c>
      <c r="F47" s="1">
        <f t="shared" si="35"/>
        <v>-1357.5</v>
      </c>
      <c r="G47" s="1">
        <f t="shared" si="12"/>
        <v>7.5094999992870726E-3</v>
      </c>
      <c r="I47" s="1">
        <f t="shared" si="48"/>
        <v>7.5094999992870726E-3</v>
      </c>
      <c r="P47" s="185">
        <f t="shared" si="13"/>
        <v>28462.983999999997</v>
      </c>
      <c r="R47" s="1">
        <f t="shared" si="14"/>
        <v>5.6392590239292546E-5</v>
      </c>
      <c r="S47" s="11">
        <f t="shared" si="49"/>
        <v>0.05</v>
      </c>
      <c r="Z47" s="1">
        <f t="shared" si="15"/>
        <v>-1357.5</v>
      </c>
      <c r="AA47" s="1">
        <f t="shared" si="16"/>
        <v>-2.4113348677583767E-3</v>
      </c>
      <c r="AB47" s="1">
        <f t="shared" si="17"/>
        <v>-1.0809317649605004E-2</v>
      </c>
      <c r="AC47" s="1">
        <f t="shared" si="18"/>
        <v>-28462.976490499997</v>
      </c>
      <c r="AD47" s="1">
        <f t="shared" si="19"/>
        <v>9.9208348670454492E-3</v>
      </c>
      <c r="AE47" s="1">
        <f t="shared" si="20"/>
        <v>4.9211482229592352E-6</v>
      </c>
      <c r="AF47" s="1">
        <f t="shared" si="21"/>
        <v>-28462.976490499997</v>
      </c>
      <c r="AG47" s="11">
        <f t="shared" si="22"/>
        <v>9.842296445918469E-5</v>
      </c>
      <c r="AH47" s="1">
        <f t="shared" si="23"/>
        <v>1.8318817648892077E-2</v>
      </c>
      <c r="AI47" s="1">
        <f t="shared" si="24"/>
        <v>0.63660140108490215</v>
      </c>
      <c r="AJ47" s="1">
        <f t="shared" si="25"/>
        <v>0.60326278994340399</v>
      </c>
      <c r="AK47" s="1">
        <f t="shared" si="26"/>
        <v>-0.10892689131935039</v>
      </c>
      <c r="AL47" s="1">
        <f t="shared" si="27"/>
        <v>-2.8503698753046756</v>
      </c>
      <c r="AM47" s="1">
        <f t="shared" si="28"/>
        <v>-6.8189887938755405</v>
      </c>
      <c r="AN47" s="1">
        <f t="shared" si="50"/>
        <v>3.572074798293531</v>
      </c>
      <c r="AO47" s="1">
        <f t="shared" si="50"/>
        <v>3.5724206801130776</v>
      </c>
      <c r="AP47" s="1">
        <f t="shared" si="50"/>
        <v>3.5714174992020382</v>
      </c>
      <c r="AQ47" s="1">
        <f t="shared" si="50"/>
        <v>3.5743283591123367</v>
      </c>
      <c r="AR47" s="1">
        <f t="shared" si="50"/>
        <v>3.5658927891044332</v>
      </c>
      <c r="AS47" s="1">
        <f t="shared" si="50"/>
        <v>3.5904303577813024</v>
      </c>
      <c r="AT47" s="1">
        <f t="shared" si="50"/>
        <v>3.5197830255531919</v>
      </c>
      <c r="AU47" s="1">
        <f t="shared" si="30"/>
        <v>3.7305096600201222</v>
      </c>
      <c r="AW47" s="1">
        <v>50000</v>
      </c>
      <c r="AX47" s="1">
        <f t="shared" si="39"/>
        <v>2.0933764340044479E-2</v>
      </c>
      <c r="AY47" s="1">
        <f t="shared" si="40"/>
        <v>-4.1658401347539759E-3</v>
      </c>
      <c r="AZ47" s="1">
        <f t="shared" si="41"/>
        <v>2.5099604474798455E-2</v>
      </c>
      <c r="BA47" s="1">
        <f t="shared" si="42"/>
        <v>0.72837653516014411</v>
      </c>
      <c r="BB47" s="1">
        <f t="shared" si="43"/>
        <v>0.90404136524592282</v>
      </c>
      <c r="BC47" s="1">
        <f t="shared" si="44"/>
        <v>-2.3688240738308926</v>
      </c>
      <c r="BD47" s="1">
        <f t="shared" si="45"/>
        <v>-2.4580018031045792</v>
      </c>
      <c r="BE47" s="1">
        <f t="shared" si="47"/>
        <v>10.515173595687513</v>
      </c>
      <c r="BF47" s="1">
        <f t="shared" si="47"/>
        <v>10.515181428027322</v>
      </c>
      <c r="BG47" s="1">
        <f t="shared" si="47"/>
        <v>10.515136755042109</v>
      </c>
      <c r="BH47" s="1">
        <f t="shared" si="47"/>
        <v>10.515391605851278</v>
      </c>
      <c r="BI47" s="1">
        <f t="shared" si="47"/>
        <v>10.513939399204983</v>
      </c>
      <c r="BJ47" s="1">
        <f t="shared" si="47"/>
        <v>10.522269427685682</v>
      </c>
      <c r="BK47" s="1">
        <f t="shared" si="47"/>
        <v>10.476158507752739</v>
      </c>
      <c r="BL47" s="1">
        <f t="shared" si="46"/>
        <v>10.851606362547161</v>
      </c>
    </row>
    <row r="48" spans="1:64" ht="12.95" customHeight="1" x14ac:dyDescent="0.2">
      <c r="A48" s="23" t="s">
        <v>46</v>
      </c>
      <c r="B48" s="11"/>
      <c r="C48" s="24">
        <v>43482.468000000001</v>
      </c>
      <c r="D48" s="24" t="s">
        <v>128</v>
      </c>
      <c r="E48" s="1">
        <f t="shared" si="11"/>
        <v>-1355.0211432082915</v>
      </c>
      <c r="F48" s="1">
        <f t="shared" si="35"/>
        <v>-1355</v>
      </c>
      <c r="G48" s="1">
        <f t="shared" si="12"/>
        <v>-8.4569999962695874E-3</v>
      </c>
      <c r="H48" s="1">
        <f>G48</f>
        <v>-8.4569999962695874E-3</v>
      </c>
      <c r="P48" s="185">
        <f t="shared" si="13"/>
        <v>28463.968000000001</v>
      </c>
      <c r="R48" s="1">
        <f t="shared" si="14"/>
        <v>7.15208489369038E-5</v>
      </c>
      <c r="S48" s="11">
        <f>S$13</f>
        <v>0.02</v>
      </c>
      <c r="Z48" s="1">
        <f t="shared" si="15"/>
        <v>-1355</v>
      </c>
      <c r="AA48" s="1">
        <f t="shared" si="16"/>
        <v>-2.411301057902264E-3</v>
      </c>
      <c r="AB48" s="1">
        <f t="shared" si="17"/>
        <v>-2.6780286009354681E-2</v>
      </c>
      <c r="AC48" s="1">
        <f t="shared" si="18"/>
        <v>-28463.976456999997</v>
      </c>
      <c r="AD48" s="1">
        <f t="shared" si="19"/>
        <v>-6.0456989383673235E-3</v>
      </c>
      <c r="AE48" s="1">
        <f t="shared" si="20"/>
        <v>7.3100951306751569E-7</v>
      </c>
      <c r="AF48" s="1">
        <f t="shared" si="21"/>
        <v>-28463.976456999997</v>
      </c>
      <c r="AG48" s="11">
        <f t="shared" si="22"/>
        <v>3.6550475653375784E-5</v>
      </c>
      <c r="AH48" s="1">
        <f t="shared" si="23"/>
        <v>1.8323286013085093E-2</v>
      </c>
      <c r="AI48" s="1">
        <f t="shared" si="24"/>
        <v>0.6366207286486445</v>
      </c>
      <c r="AJ48" s="1">
        <f t="shared" si="25"/>
        <v>0.60340425142675747</v>
      </c>
      <c r="AK48" s="1">
        <f t="shared" si="26"/>
        <v>-0.10899135056559169</v>
      </c>
      <c r="AL48" s="1">
        <f t="shared" si="27"/>
        <v>-2.8501924916811245</v>
      </c>
      <c r="AM48" s="1">
        <f t="shared" si="28"/>
        <v>-6.8147786025241937</v>
      </c>
      <c r="AN48" s="1">
        <f t="shared" si="50"/>
        <v>3.5723326058248506</v>
      </c>
      <c r="AO48" s="1">
        <f t="shared" si="50"/>
        <v>3.57267841070064</v>
      </c>
      <c r="AP48" s="1">
        <f t="shared" si="50"/>
        <v>3.5716753342301746</v>
      </c>
      <c r="AQ48" s="1">
        <f t="shared" si="50"/>
        <v>3.5745862365914975</v>
      </c>
      <c r="AR48" s="1">
        <f t="shared" si="50"/>
        <v>3.5661495515347363</v>
      </c>
      <c r="AS48" s="1">
        <f t="shared" si="50"/>
        <v>3.5906933409010171</v>
      </c>
      <c r="AT48" s="1">
        <f t="shared" si="50"/>
        <v>3.5200203279494504</v>
      </c>
      <c r="AU48" s="1">
        <f t="shared" si="30"/>
        <v>3.7308563034851727</v>
      </c>
      <c r="AV48" s="133"/>
      <c r="AW48" s="1">
        <v>-28000</v>
      </c>
      <c r="AX48" s="1">
        <f t="shared" si="39"/>
        <v>4.4741786456899003E-2</v>
      </c>
      <c r="AY48" s="1">
        <f t="shared" si="40"/>
        <v>5.5507134625083318E-2</v>
      </c>
      <c r="AZ48" s="1">
        <f t="shared" si="41"/>
        <v>-1.0765348168184315E-2</v>
      </c>
      <c r="BA48" s="1">
        <f t="shared" si="42"/>
        <v>1.3779321539617504</v>
      </c>
      <c r="BB48" s="1">
        <f t="shared" si="43"/>
        <v>-0.42913496911350674</v>
      </c>
      <c r="BC48" s="1">
        <f t="shared" si="44"/>
        <v>8.7171775243131161E-2</v>
      </c>
      <c r="BD48" s="1">
        <f t="shared" si="45"/>
        <v>4.3613509078023673E-2</v>
      </c>
      <c r="BE48" s="1">
        <f t="shared" ref="BE48:BK57" si="51">$BL48+$AB$7*SIN(BF48)</f>
        <v>5.8492721164130818E-2</v>
      </c>
      <c r="BF48" s="1">
        <f t="shared" si="51"/>
        <v>5.8452008244488984E-2</v>
      </c>
      <c r="BG48" s="1">
        <f t="shared" si="51"/>
        <v>5.8344508557883007E-2</v>
      </c>
      <c r="BH48" s="1">
        <f t="shared" si="51"/>
        <v>5.8060666210614231E-2</v>
      </c>
      <c r="BI48" s="1">
        <f t="shared" si="51"/>
        <v>5.7311230861212335E-2</v>
      </c>
      <c r="BJ48" s="1">
        <f t="shared" si="51"/>
        <v>5.5332633551231983E-2</v>
      </c>
      <c r="BK48" s="1">
        <f t="shared" si="51"/>
        <v>5.0109925676996667E-2</v>
      </c>
      <c r="BL48" s="1">
        <f t="shared" si="46"/>
        <v>3.6330252979736244E-2</v>
      </c>
    </row>
    <row r="49" spans="1:64" ht="12.95" customHeight="1" x14ac:dyDescent="0.2">
      <c r="A49" s="23" t="s">
        <v>47</v>
      </c>
      <c r="B49" s="11"/>
      <c r="C49" s="24">
        <v>43495.499000000003</v>
      </c>
      <c r="D49" s="24" t="s">
        <v>129</v>
      </c>
      <c r="E49" s="1">
        <f t="shared" si="11"/>
        <v>-1322.4425518254736</v>
      </c>
      <c r="F49" s="1">
        <f t="shared" si="35"/>
        <v>-1322.5</v>
      </c>
      <c r="G49" s="1">
        <f t="shared" si="12"/>
        <v>2.2978500004683156E-2</v>
      </c>
      <c r="I49" s="1">
        <f t="shared" ref="I49:I62" si="52">G49</f>
        <v>2.2978500004683156E-2</v>
      </c>
      <c r="P49" s="185">
        <f t="shared" si="13"/>
        <v>28476.999000000003</v>
      </c>
      <c r="R49" s="1">
        <f t="shared" si="14"/>
        <v>5.2801146246522377E-4</v>
      </c>
      <c r="S49" s="11">
        <f t="shared" ref="S49:S62" si="53">S$14</f>
        <v>0.05</v>
      </c>
      <c r="Z49" s="1">
        <f t="shared" si="15"/>
        <v>-1322.5</v>
      </c>
      <c r="AA49" s="1">
        <f t="shared" si="16"/>
        <v>-2.4109135697052871E-3</v>
      </c>
      <c r="AB49" s="1">
        <f t="shared" si="17"/>
        <v>4.5972237306618861E-3</v>
      </c>
      <c r="AC49" s="1">
        <f t="shared" si="18"/>
        <v>-28476.976021499999</v>
      </c>
      <c r="AD49" s="1">
        <f t="shared" si="19"/>
        <v>2.5389413574388443E-2</v>
      </c>
      <c r="AE49" s="1">
        <f t="shared" si="20"/>
        <v>3.2231116082567004E-5</v>
      </c>
      <c r="AF49" s="1">
        <f t="shared" si="21"/>
        <v>-28476.976021499999</v>
      </c>
      <c r="AG49" s="11">
        <f t="shared" si="22"/>
        <v>6.4462232165134008E-4</v>
      </c>
      <c r="AH49" s="1">
        <f t="shared" si="23"/>
        <v>1.8381276274021269E-2</v>
      </c>
      <c r="AI49" s="1">
        <f t="shared" si="24"/>
        <v>0.63687313574171978</v>
      </c>
      <c r="AJ49" s="1">
        <f t="shared" si="25"/>
        <v>0.60524230789989153</v>
      </c>
      <c r="AK49" s="1">
        <f t="shared" si="26"/>
        <v>-0.10982936674634071</v>
      </c>
      <c r="AL49" s="1">
        <f t="shared" si="27"/>
        <v>-2.8478855165077457</v>
      </c>
      <c r="AM49" s="1">
        <f t="shared" si="28"/>
        <v>-6.7604825430377957</v>
      </c>
      <c r="AN49" s="1">
        <f t="shared" si="50"/>
        <v>3.5756848252255802</v>
      </c>
      <c r="AO49" s="1">
        <f t="shared" si="50"/>
        <v>3.5760296024872456</v>
      </c>
      <c r="AP49" s="1">
        <f t="shared" si="50"/>
        <v>3.5750279590373184</v>
      </c>
      <c r="AQ49" s="1">
        <f t="shared" si="50"/>
        <v>3.5779392138834583</v>
      </c>
      <c r="AR49" s="1">
        <f t="shared" si="50"/>
        <v>3.5694885338669695</v>
      </c>
      <c r="AS49" s="1">
        <f t="shared" si="50"/>
        <v>3.5941120280102088</v>
      </c>
      <c r="AT49" s="1">
        <f t="shared" si="50"/>
        <v>3.5231075693101639</v>
      </c>
      <c r="AU49" s="1">
        <f t="shared" si="30"/>
        <v>3.7353626685308257</v>
      </c>
      <c r="AW49" s="1">
        <v>62000</v>
      </c>
      <c r="AX49" s="1">
        <f t="shared" si="39"/>
        <v>2.3271805975901567E-2</v>
      </c>
      <c r="AY49" s="1">
        <f t="shared" si="40"/>
        <v>3.0740147715568766E-2</v>
      </c>
      <c r="AZ49" s="1">
        <f t="shared" si="41"/>
        <v>-7.4683417396671989E-3</v>
      </c>
      <c r="BA49" s="1">
        <f t="shared" si="42"/>
        <v>1.3765532616217777</v>
      </c>
      <c r="BB49" s="1">
        <f t="shared" si="43"/>
        <v>-0.23223196782374542</v>
      </c>
      <c r="BC49" s="1">
        <f t="shared" si="44"/>
        <v>-0.12199132560040046</v>
      </c>
      <c r="BD49" s="1">
        <f t="shared" si="45"/>
        <v>-6.1071419738551527E-2</v>
      </c>
      <c r="BE49" s="1">
        <f t="shared" si="51"/>
        <v>12.484486453460983</v>
      </c>
      <c r="BF49" s="1">
        <f t="shared" si="51"/>
        <v>12.4845429641561</v>
      </c>
      <c r="BG49" s="1">
        <f t="shared" si="51"/>
        <v>12.484692421603553</v>
      </c>
      <c r="BH49" s="1">
        <f t="shared" si="51"/>
        <v>12.485087692463804</v>
      </c>
      <c r="BI49" s="1">
        <f t="shared" si="51"/>
        <v>12.486133006115288</v>
      </c>
      <c r="BJ49" s="1">
        <f t="shared" si="51"/>
        <v>12.488896970281866</v>
      </c>
      <c r="BK49" s="1">
        <f t="shared" si="51"/>
        <v>12.496202501118361</v>
      </c>
      <c r="BL49" s="1">
        <f t="shared" si="46"/>
        <v>12.515494994788304</v>
      </c>
    </row>
    <row r="50" spans="1:64" ht="12.95" customHeight="1" x14ac:dyDescent="0.2">
      <c r="A50" s="23" t="s">
        <v>47</v>
      </c>
      <c r="B50" s="11"/>
      <c r="C50" s="24">
        <v>43496.487000000001</v>
      </c>
      <c r="D50" s="24" t="s">
        <v>129</v>
      </c>
      <c r="E50" s="1">
        <f t="shared" si="11"/>
        <v>-1319.9724690777075</v>
      </c>
      <c r="F50" s="1">
        <f t="shared" si="35"/>
        <v>-1320</v>
      </c>
      <c r="G50" s="1">
        <f t="shared" si="12"/>
        <v>1.1012000002665445E-2</v>
      </c>
      <c r="I50" s="1">
        <f t="shared" si="52"/>
        <v>1.1012000002665445E-2</v>
      </c>
      <c r="P50" s="185">
        <f t="shared" si="13"/>
        <v>28477.987000000001</v>
      </c>
      <c r="R50" s="1">
        <f t="shared" si="14"/>
        <v>1.2126414405870376E-4</v>
      </c>
      <c r="S50" s="11">
        <f t="shared" si="53"/>
        <v>0.05</v>
      </c>
      <c r="Z50" s="1">
        <f t="shared" si="15"/>
        <v>-1320</v>
      </c>
      <c r="AA50" s="1">
        <f t="shared" si="16"/>
        <v>-2.410887777283665E-3</v>
      </c>
      <c r="AB50" s="1">
        <f t="shared" si="17"/>
        <v>-7.3737294744773453E-3</v>
      </c>
      <c r="AC50" s="1">
        <f t="shared" si="18"/>
        <v>-28477.975987999998</v>
      </c>
      <c r="AD50" s="1">
        <f t="shared" si="19"/>
        <v>1.342288777994911E-2</v>
      </c>
      <c r="AE50" s="1">
        <f t="shared" si="20"/>
        <v>9.0086958176553581E-6</v>
      </c>
      <c r="AF50" s="1">
        <f t="shared" si="21"/>
        <v>-28477.975987999998</v>
      </c>
      <c r="AG50" s="11">
        <f t="shared" si="22"/>
        <v>1.8017391635310716E-4</v>
      </c>
      <c r="AH50" s="1">
        <f t="shared" si="23"/>
        <v>1.8385729477142791E-2</v>
      </c>
      <c r="AI50" s="1">
        <f t="shared" si="24"/>
        <v>0.63689264011863678</v>
      </c>
      <c r="AJ50" s="1">
        <f t="shared" si="25"/>
        <v>0.60538362426085512</v>
      </c>
      <c r="AK50" s="1">
        <f t="shared" si="26"/>
        <v>-0.1098938330660091</v>
      </c>
      <c r="AL50" s="1">
        <f t="shared" si="27"/>
        <v>-2.8477079806182042</v>
      </c>
      <c r="AM50" s="1">
        <f t="shared" si="28"/>
        <v>-6.7563392003865701</v>
      </c>
      <c r="AN50" s="1">
        <f t="shared" si="50"/>
        <v>3.5759427439314306</v>
      </c>
      <c r="AO50" s="1">
        <f t="shared" si="50"/>
        <v>3.576287440052325</v>
      </c>
      <c r="AP50" s="1">
        <f t="shared" si="50"/>
        <v>3.5752859126087397</v>
      </c>
      <c r="AQ50" s="1">
        <f t="shared" si="50"/>
        <v>3.5781971792567271</v>
      </c>
      <c r="AR50" s="1">
        <f t="shared" si="50"/>
        <v>3.5697454612073232</v>
      </c>
      <c r="AS50" s="1">
        <f t="shared" si="50"/>
        <v>3.5943749968460361</v>
      </c>
      <c r="AT50" s="1">
        <f t="shared" si="50"/>
        <v>3.5233452275823502</v>
      </c>
      <c r="AU50" s="1">
        <f t="shared" si="30"/>
        <v>3.7357093119958757</v>
      </c>
      <c r="AW50" s="1">
        <v>57000</v>
      </c>
      <c r="AX50" s="1">
        <f t="shared" si="39"/>
        <v>3.0936625767085391E-2</v>
      </c>
      <c r="AY50" s="1">
        <f t="shared" si="40"/>
        <v>1.4767258710620498E-2</v>
      </c>
      <c r="AZ50" s="1">
        <f t="shared" si="41"/>
        <v>1.6169367056464892E-2</v>
      </c>
      <c r="BA50" s="1">
        <f t="shared" si="42"/>
        <v>1.0431279868497376</v>
      </c>
      <c r="BB50" s="1">
        <f t="shared" si="43"/>
        <v>0.89143611189061112</v>
      </c>
      <c r="BC50" s="1">
        <f t="shared" si="44"/>
        <v>-1.456867643649332</v>
      </c>
      <c r="BD50" s="1">
        <f t="shared" si="45"/>
        <v>-0.89210097976399283</v>
      </c>
      <c r="BE50" s="1">
        <f t="shared" si="51"/>
        <v>11.487892140767629</v>
      </c>
      <c r="BF50" s="1">
        <f t="shared" si="51"/>
        <v>11.48790495911086</v>
      </c>
      <c r="BG50" s="1">
        <f t="shared" si="51"/>
        <v>11.487976436513296</v>
      </c>
      <c r="BH50" s="1">
        <f t="shared" si="51"/>
        <v>11.488374832980071</v>
      </c>
      <c r="BI50" s="1">
        <f t="shared" si="51"/>
        <v>11.49059000044112</v>
      </c>
      <c r="BJ50" s="1">
        <f t="shared" si="51"/>
        <v>11.50274497672738</v>
      </c>
      <c r="BK50" s="1">
        <f t="shared" si="51"/>
        <v>11.565237732560616</v>
      </c>
      <c r="BL50" s="1">
        <f t="shared" si="46"/>
        <v>11.822208064687828</v>
      </c>
    </row>
    <row r="51" spans="1:64" ht="12.95" customHeight="1" x14ac:dyDescent="0.2">
      <c r="A51" s="23" t="s">
        <v>47</v>
      </c>
      <c r="B51" s="11"/>
      <c r="C51" s="24">
        <v>43512.478000000003</v>
      </c>
      <c r="D51" s="24" t="s">
        <v>129</v>
      </c>
      <c r="E51" s="1">
        <f t="shared" si="11"/>
        <v>-1279.9936297865868</v>
      </c>
      <c r="F51" s="1">
        <f t="shared" si="35"/>
        <v>-1280</v>
      </c>
      <c r="G51" s="1">
        <f t="shared" si="12"/>
        <v>2.5480000040261075E-3</v>
      </c>
      <c r="I51" s="1">
        <f t="shared" si="52"/>
        <v>2.5480000040261075E-3</v>
      </c>
      <c r="P51" s="185">
        <f t="shared" si="13"/>
        <v>28493.978000000003</v>
      </c>
      <c r="R51" s="1">
        <f t="shared" si="14"/>
        <v>6.4923040205170436E-6</v>
      </c>
      <c r="S51" s="11">
        <f t="shared" si="53"/>
        <v>0.05</v>
      </c>
      <c r="Z51" s="1">
        <f t="shared" si="15"/>
        <v>-1280</v>
      </c>
      <c r="AA51" s="1">
        <f t="shared" si="16"/>
        <v>-2.410553531219474E-3</v>
      </c>
      <c r="AB51" s="1">
        <f t="shared" si="17"/>
        <v>-1.5908832895048363E-2</v>
      </c>
      <c r="AC51" s="1">
        <f t="shared" si="18"/>
        <v>-28493.975451999999</v>
      </c>
      <c r="AD51" s="1">
        <f t="shared" si="19"/>
        <v>4.9585535352455815E-3</v>
      </c>
      <c r="AE51" s="1">
        <f t="shared" si="20"/>
        <v>1.2293626580948229E-6</v>
      </c>
      <c r="AF51" s="1">
        <f t="shared" si="21"/>
        <v>-28493.975451999999</v>
      </c>
      <c r="AG51" s="11">
        <f t="shared" si="22"/>
        <v>2.4587253161896455E-5</v>
      </c>
      <c r="AH51" s="1">
        <f t="shared" si="23"/>
        <v>1.8456832899074471E-2</v>
      </c>
      <c r="AI51" s="1">
        <f t="shared" si="24"/>
        <v>0.63720643167496915</v>
      </c>
      <c r="AJ51" s="1">
        <f t="shared" si="25"/>
        <v>0.60764327262038498</v>
      </c>
      <c r="AK51" s="1">
        <f t="shared" si="26"/>
        <v>-0.11092536287046743</v>
      </c>
      <c r="AL51" s="1">
        <f t="shared" si="27"/>
        <v>-2.8448659147934023</v>
      </c>
      <c r="AM51" s="1">
        <f t="shared" si="28"/>
        <v>-6.6906810260782557</v>
      </c>
      <c r="AN51" s="1">
        <f t="shared" ref="AN51:AT60" si="54">$AU51+$AB$7*SIN(AO51)</f>
        <v>3.5800705317401471</v>
      </c>
      <c r="AO51" s="1">
        <f t="shared" si="54"/>
        <v>3.5804138893253166</v>
      </c>
      <c r="AP51" s="1">
        <f t="shared" si="54"/>
        <v>3.5794143294615175</v>
      </c>
      <c r="AQ51" s="1">
        <f t="shared" si="54"/>
        <v>3.5823254884174665</v>
      </c>
      <c r="AR51" s="1">
        <f t="shared" si="54"/>
        <v>3.573857909406303</v>
      </c>
      <c r="AS51" s="1">
        <f t="shared" si="54"/>
        <v>3.5985823640187746</v>
      </c>
      <c r="AT51" s="1">
        <f t="shared" si="54"/>
        <v>3.5271512392848368</v>
      </c>
      <c r="AU51" s="1">
        <f t="shared" si="30"/>
        <v>3.7412556074366798</v>
      </c>
      <c r="AW51" s="1">
        <v>40000</v>
      </c>
      <c r="AX51" s="1">
        <f t="shared" si="39"/>
        <v>-1.4181503150163114E-2</v>
      </c>
      <c r="AY51" s="1">
        <f t="shared" si="40"/>
        <v>-2.4273591110717252E-2</v>
      </c>
      <c r="AZ51" s="1">
        <f t="shared" si="41"/>
        <v>1.0092087960554138E-2</v>
      </c>
      <c r="BA51" s="1">
        <f t="shared" si="42"/>
        <v>0.62069998070235832</v>
      </c>
      <c r="BB51" s="1">
        <f t="shared" si="43"/>
        <v>0.36713915558181298</v>
      </c>
      <c r="BC51" s="1">
        <f t="shared" si="44"/>
        <v>-3.1220242208343771</v>
      </c>
      <c r="BD51" s="1">
        <f t="shared" si="45"/>
        <v>-102.20216427121524</v>
      </c>
      <c r="BE51" s="1">
        <f t="shared" si="51"/>
        <v>9.4539498431694025</v>
      </c>
      <c r="BF51" s="1">
        <f t="shared" si="51"/>
        <v>9.4539952384235768</v>
      </c>
      <c r="BG51" s="1">
        <f t="shared" si="51"/>
        <v>9.4538755287996317</v>
      </c>
      <c r="BH51" s="1">
        <f t="shared" si="51"/>
        <v>9.4541912101500127</v>
      </c>
      <c r="BI51" s="1">
        <f t="shared" si="51"/>
        <v>9.4533587460259803</v>
      </c>
      <c r="BJ51" s="1">
        <f t="shared" si="51"/>
        <v>9.4555540309040484</v>
      </c>
      <c r="BK51" s="1">
        <f t="shared" si="51"/>
        <v>9.4497651541923542</v>
      </c>
      <c r="BL51" s="1">
        <f t="shared" si="46"/>
        <v>9.4650325023462081</v>
      </c>
    </row>
    <row r="52" spans="1:64" ht="12.95" customHeight="1" x14ac:dyDescent="0.2">
      <c r="A52" s="23" t="s">
        <v>47</v>
      </c>
      <c r="B52" s="11"/>
      <c r="C52" s="24">
        <v>43535.271999999997</v>
      </c>
      <c r="D52" s="24" t="s">
        <v>129</v>
      </c>
      <c r="E52" s="1">
        <f t="shared" si="11"/>
        <v>-1223.0067207251473</v>
      </c>
      <c r="F52" s="1">
        <f t="shared" si="35"/>
        <v>-1223</v>
      </c>
      <c r="G52" s="1">
        <f t="shared" si="12"/>
        <v>-2.6882000020123087E-3</v>
      </c>
      <c r="I52" s="1">
        <f t="shared" si="52"/>
        <v>-2.6882000020123087E-3</v>
      </c>
      <c r="P52" s="185">
        <f t="shared" si="13"/>
        <v>28516.771999999997</v>
      </c>
      <c r="R52" s="1">
        <f t="shared" si="14"/>
        <v>7.2264192508189768E-6</v>
      </c>
      <c r="S52" s="11">
        <f t="shared" si="53"/>
        <v>0.05</v>
      </c>
      <c r="Z52" s="1">
        <f t="shared" si="15"/>
        <v>-1223</v>
      </c>
      <c r="AA52" s="1">
        <f t="shared" si="16"/>
        <v>-2.4103342215493692E-3</v>
      </c>
      <c r="AB52" s="1">
        <f t="shared" si="17"/>
        <v>-2.1245872588259534E-2</v>
      </c>
      <c r="AC52" s="1">
        <f t="shared" si="18"/>
        <v>-28516.774688199999</v>
      </c>
      <c r="AD52" s="1">
        <f t="shared" si="19"/>
        <v>-2.7786578046293947E-4</v>
      </c>
      <c r="AE52" s="1">
        <f t="shared" si="20"/>
        <v>3.8604695976139242E-9</v>
      </c>
      <c r="AF52" s="1">
        <f t="shared" si="21"/>
        <v>-28516.774688199999</v>
      </c>
      <c r="AG52" s="11">
        <f t="shared" si="22"/>
        <v>7.7209391952278474E-8</v>
      </c>
      <c r="AH52" s="1">
        <f t="shared" si="23"/>
        <v>1.8557672586247225E-2</v>
      </c>
      <c r="AI52" s="1">
        <f t="shared" si="24"/>
        <v>0.63765919729694676</v>
      </c>
      <c r="AJ52" s="1">
        <f t="shared" si="25"/>
        <v>0.61085866173256975</v>
      </c>
      <c r="AK52" s="1">
        <f t="shared" si="26"/>
        <v>-0.11239551611368119</v>
      </c>
      <c r="AL52" s="1">
        <f t="shared" si="27"/>
        <v>-2.8408110767175043</v>
      </c>
      <c r="AM52" s="1">
        <f t="shared" si="28"/>
        <v>-6.5991374095040118</v>
      </c>
      <c r="AN52" s="1">
        <f t="shared" si="54"/>
        <v>3.5859561991329394</v>
      </c>
      <c r="AO52" s="1">
        <f t="shared" si="54"/>
        <v>3.5862975200059557</v>
      </c>
      <c r="AP52" s="1">
        <f t="shared" si="54"/>
        <v>3.5853011233998373</v>
      </c>
      <c r="AQ52" s="1">
        <f t="shared" si="54"/>
        <v>3.5882111689044787</v>
      </c>
      <c r="AR52" s="1">
        <f t="shared" si="54"/>
        <v>3.5797234168919996</v>
      </c>
      <c r="AS52" s="1">
        <f t="shared" si="54"/>
        <v>3.6045774419994485</v>
      </c>
      <c r="AT52" s="1">
        <f t="shared" si="54"/>
        <v>3.532586198622786</v>
      </c>
      <c r="AU52" s="1">
        <f t="shared" si="30"/>
        <v>3.749159078439825</v>
      </c>
      <c r="AW52" s="1">
        <v>25000</v>
      </c>
      <c r="AX52" s="1">
        <f t="shared" si="39"/>
        <v>-6.3283742530461887E-2</v>
      </c>
      <c r="AY52" s="1">
        <f t="shared" si="40"/>
        <v>-3.9127423996300273E-2</v>
      </c>
      <c r="AZ52" s="1">
        <f t="shared" si="41"/>
        <v>-2.4156318534161614E-2</v>
      </c>
      <c r="BA52" s="1">
        <f t="shared" si="42"/>
        <v>0.88664619073102691</v>
      </c>
      <c r="BB52" s="1">
        <f t="shared" si="43"/>
        <v>-0.79012067394956742</v>
      </c>
      <c r="BC52" s="1">
        <f t="shared" si="44"/>
        <v>1.874223721279936</v>
      </c>
      <c r="BD52" s="1">
        <f t="shared" si="45"/>
        <v>1.3609643308506605</v>
      </c>
      <c r="BE52" s="1">
        <f t="shared" si="51"/>
        <v>7.7629744063364834</v>
      </c>
      <c r="BF52" s="1">
        <f t="shared" si="51"/>
        <v>7.762974404065015</v>
      </c>
      <c r="BG52" s="1">
        <f t="shared" si="51"/>
        <v>7.7629743381833967</v>
      </c>
      <c r="BH52" s="1">
        <f t="shared" si="51"/>
        <v>7.7629724273749989</v>
      </c>
      <c r="BI52" s="1">
        <f t="shared" si="51"/>
        <v>7.7629170243252394</v>
      </c>
      <c r="BJ52" s="1">
        <f t="shared" si="51"/>
        <v>7.7613250015317803</v>
      </c>
      <c r="BK52" s="1">
        <f t="shared" si="51"/>
        <v>7.7236125692067779</v>
      </c>
      <c r="BL52" s="1">
        <f t="shared" si="46"/>
        <v>7.3851717120447811</v>
      </c>
    </row>
    <row r="53" spans="1:64" ht="12.95" customHeight="1" x14ac:dyDescent="0.2">
      <c r="A53" s="23" t="s">
        <v>47</v>
      </c>
      <c r="B53" s="11"/>
      <c r="C53" s="24">
        <v>43535.472000000002</v>
      </c>
      <c r="D53" s="24" t="s">
        <v>129</v>
      </c>
      <c r="E53" s="1">
        <f t="shared" si="11"/>
        <v>-1222.5067039745752</v>
      </c>
      <c r="F53" s="1">
        <f t="shared" si="35"/>
        <v>-1222.5</v>
      </c>
      <c r="G53" s="1">
        <f t="shared" si="12"/>
        <v>-2.6814999946509488E-3</v>
      </c>
      <c r="I53" s="1">
        <f t="shared" si="52"/>
        <v>-2.6814999946509488E-3</v>
      </c>
      <c r="P53" s="185">
        <f t="shared" si="13"/>
        <v>28516.972000000002</v>
      </c>
      <c r="R53" s="1">
        <f t="shared" si="14"/>
        <v>7.1904422213130384E-6</v>
      </c>
      <c r="S53" s="11">
        <f t="shared" si="53"/>
        <v>0.05</v>
      </c>
      <c r="Z53" s="1">
        <f t="shared" si="15"/>
        <v>-1222.5</v>
      </c>
      <c r="AA53" s="1">
        <f t="shared" si="16"/>
        <v>-2.4103336437959096E-3</v>
      </c>
      <c r="AB53" s="1">
        <f t="shared" si="17"/>
        <v>-2.12400546199445E-2</v>
      </c>
      <c r="AC53" s="1">
        <f t="shared" si="18"/>
        <v>-28516.974681499996</v>
      </c>
      <c r="AD53" s="1">
        <f t="shared" si="19"/>
        <v>-2.7116635085503923E-4</v>
      </c>
      <c r="AE53" s="1">
        <f t="shared" si="20"/>
        <v>3.6765594918019124E-9</v>
      </c>
      <c r="AF53" s="1">
        <f t="shared" si="21"/>
        <v>-28516.974681499996</v>
      </c>
      <c r="AG53" s="11">
        <f t="shared" si="22"/>
        <v>7.3531189836038244E-8</v>
      </c>
      <c r="AH53" s="1">
        <f t="shared" si="23"/>
        <v>1.8558554625293551E-2</v>
      </c>
      <c r="AI53" s="1">
        <f t="shared" si="24"/>
        <v>0.63766319818021788</v>
      </c>
      <c r="AJ53" s="1">
        <f t="shared" si="25"/>
        <v>0.61088684286345007</v>
      </c>
      <c r="AK53" s="1">
        <f t="shared" si="26"/>
        <v>-0.11240841335489798</v>
      </c>
      <c r="AL53" s="1">
        <f t="shared" si="27"/>
        <v>-2.8407754822927975</v>
      </c>
      <c r="AM53" s="1">
        <f t="shared" si="28"/>
        <v>-6.5983446614560322</v>
      </c>
      <c r="AN53" s="1">
        <f t="shared" si="54"/>
        <v>3.5860078465072616</v>
      </c>
      <c r="AO53" s="1">
        <f t="shared" si="54"/>
        <v>3.5863491488509109</v>
      </c>
      <c r="AP53" s="1">
        <f t="shared" si="54"/>
        <v>3.5853527818456312</v>
      </c>
      <c r="AQ53" s="1">
        <f t="shared" si="54"/>
        <v>3.5882628126145173</v>
      </c>
      <c r="AR53" s="1">
        <f t="shared" si="54"/>
        <v>3.579774896261525</v>
      </c>
      <c r="AS53" s="1">
        <f t="shared" si="54"/>
        <v>3.6046300283020041</v>
      </c>
      <c r="AT53" s="1">
        <f t="shared" si="54"/>
        <v>3.5326339333342469</v>
      </c>
      <c r="AU53" s="1">
        <f t="shared" si="30"/>
        <v>3.749228407132835</v>
      </c>
      <c r="AW53" s="1">
        <v>26000</v>
      </c>
      <c r="AX53" s="1">
        <f t="shared" si="39"/>
        <v>-6.1619546011376501E-2</v>
      </c>
      <c r="AY53" s="1">
        <f t="shared" si="40"/>
        <v>-3.8708659430853581E-2</v>
      </c>
      <c r="AZ53" s="1">
        <f t="shared" si="41"/>
        <v>-2.291088658052292E-2</v>
      </c>
      <c r="BA53" s="1">
        <f t="shared" si="42"/>
        <v>0.84053134229266391</v>
      </c>
      <c r="BB53" s="1">
        <f t="shared" si="43"/>
        <v>-0.70370873312199367</v>
      </c>
      <c r="BC53" s="1">
        <f t="shared" si="44"/>
        <v>2.0046254963270167</v>
      </c>
      <c r="BD53" s="1">
        <f t="shared" si="45"/>
        <v>1.5653587398899651</v>
      </c>
      <c r="BE53" s="1">
        <f t="shared" si="51"/>
        <v>7.9027506859856169</v>
      </c>
      <c r="BF53" s="1">
        <f t="shared" si="51"/>
        <v>7.902750686020811</v>
      </c>
      <c r="BG53" s="1">
        <f t="shared" si="51"/>
        <v>7.9027506841178488</v>
      </c>
      <c r="BH53" s="1">
        <f t="shared" si="51"/>
        <v>7.902750787012212</v>
      </c>
      <c r="BI53" s="1">
        <f t="shared" si="51"/>
        <v>7.9027452231383846</v>
      </c>
      <c r="BJ53" s="1">
        <f t="shared" si="51"/>
        <v>7.9030451774550503</v>
      </c>
      <c r="BK53" s="1">
        <f t="shared" si="51"/>
        <v>7.8827129352764</v>
      </c>
      <c r="BL53" s="1">
        <f t="shared" si="46"/>
        <v>7.5238290980648763</v>
      </c>
    </row>
    <row r="54" spans="1:64" ht="12.95" customHeight="1" x14ac:dyDescent="0.2">
      <c r="A54" s="23" t="s">
        <v>47</v>
      </c>
      <c r="B54" s="11"/>
      <c r="C54" s="24">
        <v>43537.482000000004</v>
      </c>
      <c r="D54" s="24" t="s">
        <v>129</v>
      </c>
      <c r="E54" s="1">
        <f t="shared" si="11"/>
        <v>-1217.4815356314307</v>
      </c>
      <c r="F54" s="1">
        <f t="shared" si="35"/>
        <v>-1217.5</v>
      </c>
      <c r="G54" s="1">
        <f t="shared" si="12"/>
        <v>7.3855000082403421E-3</v>
      </c>
      <c r="I54" s="1">
        <f t="shared" si="52"/>
        <v>7.3855000082403421E-3</v>
      </c>
      <c r="P54" s="185">
        <f t="shared" si="13"/>
        <v>28518.982000000004</v>
      </c>
      <c r="R54" s="1">
        <f t="shared" si="14"/>
        <v>5.4545610371718094E-5</v>
      </c>
      <c r="S54" s="11">
        <f t="shared" si="53"/>
        <v>0.05</v>
      </c>
      <c r="Z54" s="1">
        <f t="shared" si="15"/>
        <v>-1217.5</v>
      </c>
      <c r="AA54" s="1">
        <f t="shared" si="16"/>
        <v>-2.4103291597129782E-3</v>
      </c>
      <c r="AB54" s="1">
        <f t="shared" si="17"/>
        <v>-1.1181872591493273E-2</v>
      </c>
      <c r="AC54" s="1">
        <f t="shared" si="18"/>
        <v>-28518.974614499995</v>
      </c>
      <c r="AD54" s="1">
        <f t="shared" si="19"/>
        <v>9.7958291679533203E-3</v>
      </c>
      <c r="AE54" s="1">
        <f t="shared" si="20"/>
        <v>4.7979134543862523E-6</v>
      </c>
      <c r="AF54" s="1">
        <f t="shared" si="21"/>
        <v>-28518.974614499995</v>
      </c>
      <c r="AG54" s="11">
        <f t="shared" si="22"/>
        <v>9.5958269087725035E-5</v>
      </c>
      <c r="AH54" s="1">
        <f t="shared" si="23"/>
        <v>1.8567372599733616E-2</v>
      </c>
      <c r="AI54" s="1">
        <f t="shared" si="24"/>
        <v>0.63770323503922155</v>
      </c>
      <c r="AJ54" s="1">
        <f t="shared" si="25"/>
        <v>0.61116863113923892</v>
      </c>
      <c r="AK54" s="1">
        <f t="shared" si="26"/>
        <v>-0.11253738687613159</v>
      </c>
      <c r="AL54" s="1">
        <f t="shared" si="27"/>
        <v>-2.840419513356816</v>
      </c>
      <c r="AM54" s="1">
        <f t="shared" si="28"/>
        <v>-6.5904268607229666</v>
      </c>
      <c r="AN54" s="1">
        <f t="shared" si="54"/>
        <v>3.5865243382424343</v>
      </c>
      <c r="AO54" s="1">
        <f t="shared" si="54"/>
        <v>3.5868654546632937</v>
      </c>
      <c r="AP54" s="1">
        <f t="shared" si="54"/>
        <v>3.5858693854287056</v>
      </c>
      <c r="AQ54" s="1">
        <f t="shared" si="54"/>
        <v>3.5887792641020946</v>
      </c>
      <c r="AR54" s="1">
        <f t="shared" si="54"/>
        <v>3.5802897164014813</v>
      </c>
      <c r="AS54" s="1">
        <f t="shared" si="54"/>
        <v>3.605155889370959</v>
      </c>
      <c r="AT54" s="1">
        <f t="shared" si="54"/>
        <v>3.53311133772397</v>
      </c>
      <c r="AU54" s="1">
        <f t="shared" si="30"/>
        <v>3.7499216940629356</v>
      </c>
      <c r="AW54" s="1">
        <v>49000</v>
      </c>
      <c r="AX54" s="1">
        <f t="shared" si="39"/>
        <v>1.810116982589088E-2</v>
      </c>
      <c r="AY54" s="1">
        <f t="shared" si="40"/>
        <v>-6.544002278230987E-3</v>
      </c>
      <c r="AZ54" s="1">
        <f t="shared" si="41"/>
        <v>2.4645172104121867E-2</v>
      </c>
      <c r="BA54" s="1">
        <f t="shared" si="42"/>
        <v>0.70568746312747188</v>
      </c>
      <c r="BB54" s="1">
        <f t="shared" si="43"/>
        <v>0.86199762996374518</v>
      </c>
      <c r="BC54" s="1">
        <f t="shared" si="44"/>
        <v>-2.4587583934549238</v>
      </c>
      <c r="BD54" s="1">
        <f t="shared" si="45"/>
        <v>-2.8142684103650764</v>
      </c>
      <c r="BE54" s="1">
        <f t="shared" si="51"/>
        <v>10.399083526795254</v>
      </c>
      <c r="BF54" s="1">
        <f t="shared" si="51"/>
        <v>10.399111231749494</v>
      </c>
      <c r="BG54" s="1">
        <f t="shared" si="51"/>
        <v>10.398981235708785</v>
      </c>
      <c r="BH54" s="1">
        <f t="shared" si="51"/>
        <v>10.3995914135216</v>
      </c>
      <c r="BI54" s="1">
        <f t="shared" si="51"/>
        <v>10.396732084684546</v>
      </c>
      <c r="BJ54" s="1">
        <f t="shared" si="51"/>
        <v>10.410237012734807</v>
      </c>
      <c r="BK54" s="1">
        <f t="shared" si="51"/>
        <v>10.348627324251657</v>
      </c>
      <c r="BL54" s="1">
        <f t="shared" si="46"/>
        <v>10.712948976527066</v>
      </c>
    </row>
    <row r="55" spans="1:64" ht="12.95" customHeight="1" x14ac:dyDescent="0.2">
      <c r="A55" s="23" t="s">
        <v>47</v>
      </c>
      <c r="B55" s="11"/>
      <c r="C55" s="24">
        <v>43568.285000000003</v>
      </c>
      <c r="D55" s="24" t="s">
        <v>129</v>
      </c>
      <c r="E55" s="1">
        <f t="shared" si="11"/>
        <v>-1140.4714557937564</v>
      </c>
      <c r="F55" s="1">
        <f t="shared" si="35"/>
        <v>-1140.5</v>
      </c>
      <c r="G55" s="1">
        <f t="shared" si="12"/>
        <v>1.141730000381358E-2</v>
      </c>
      <c r="I55" s="1">
        <f t="shared" si="52"/>
        <v>1.141730000381358E-2</v>
      </c>
      <c r="P55" s="185">
        <f t="shared" si="13"/>
        <v>28549.785000000003</v>
      </c>
      <c r="R55" s="1">
        <f t="shared" si="14"/>
        <v>1.3035473937708157E-4</v>
      </c>
      <c r="S55" s="11">
        <f t="shared" si="53"/>
        <v>0.05</v>
      </c>
      <c r="Z55" s="1">
        <f t="shared" si="15"/>
        <v>-1140.5</v>
      </c>
      <c r="AA55" s="1">
        <f t="shared" si="16"/>
        <v>-2.4105588917695681E-3</v>
      </c>
      <c r="AB55" s="1">
        <f t="shared" si="17"/>
        <v>-7.2853128729402535E-3</v>
      </c>
      <c r="AC55" s="1">
        <f t="shared" si="18"/>
        <v>-28549.7735827</v>
      </c>
      <c r="AD55" s="1">
        <f t="shared" si="19"/>
        <v>1.3827858895583148E-2</v>
      </c>
      <c r="AE55" s="1">
        <f t="shared" si="20"/>
        <v>9.5604840818078995E-6</v>
      </c>
      <c r="AF55" s="1">
        <f t="shared" si="21"/>
        <v>-28549.7735827</v>
      </c>
      <c r="AG55" s="11">
        <f t="shared" si="22"/>
        <v>1.9120968163615799E-4</v>
      </c>
      <c r="AH55" s="1">
        <f t="shared" si="23"/>
        <v>1.8702612876753833E-2</v>
      </c>
      <c r="AI55" s="1">
        <f t="shared" si="24"/>
        <v>0.63832625073874993</v>
      </c>
      <c r="AJ55" s="1">
        <f t="shared" si="25"/>
        <v>0.61550286945095944</v>
      </c>
      <c r="AK55" s="1">
        <f t="shared" si="26"/>
        <v>-0.11452383350754619</v>
      </c>
      <c r="AL55" s="1">
        <f t="shared" si="27"/>
        <v>-2.8349318820033687</v>
      </c>
      <c r="AM55" s="1">
        <f t="shared" si="28"/>
        <v>-6.4706740851079951</v>
      </c>
      <c r="AN55" s="1">
        <f t="shared" si="54"/>
        <v>3.594482470039539</v>
      </c>
      <c r="AO55" s="1">
        <f t="shared" si="54"/>
        <v>3.5948205805008362</v>
      </c>
      <c r="AP55" s="1">
        <f t="shared" si="54"/>
        <v>3.5938294984206243</v>
      </c>
      <c r="AQ55" s="1">
        <f t="shared" si="54"/>
        <v>3.5967359516266399</v>
      </c>
      <c r="AR55" s="1">
        <f t="shared" si="54"/>
        <v>3.5882240462717903</v>
      </c>
      <c r="AS55" s="1">
        <f t="shared" si="54"/>
        <v>3.6132537170648447</v>
      </c>
      <c r="AT55" s="1">
        <f t="shared" si="54"/>
        <v>3.540476587625609</v>
      </c>
      <c r="AU55" s="1">
        <f t="shared" si="30"/>
        <v>3.7605983127864828</v>
      </c>
      <c r="AW55" s="1">
        <v>59000</v>
      </c>
      <c r="AX55" s="1">
        <f t="shared" si="39"/>
        <v>2.9161201966019526E-2</v>
      </c>
      <c r="AY55" s="1">
        <f t="shared" si="40"/>
        <v>2.0911489615346029E-2</v>
      </c>
      <c r="AZ55" s="1">
        <f t="shared" si="41"/>
        <v>8.2497123506734948E-3</v>
      </c>
      <c r="BA55" s="1">
        <f t="shared" si="42"/>
        <v>1.199446519211768</v>
      </c>
      <c r="BB55" s="1">
        <f t="shared" si="43"/>
        <v>0.61379877378511705</v>
      </c>
      <c r="BC55" s="1">
        <f t="shared" si="44"/>
        <v>-1.0172265763490329</v>
      </c>
      <c r="BD55" s="1">
        <f t="shared" si="45"/>
        <v>-0.55753953632605757</v>
      </c>
      <c r="BE55" s="1">
        <f t="shared" si="51"/>
        <v>11.850615433829065</v>
      </c>
      <c r="BF55" s="1">
        <f t="shared" si="51"/>
        <v>11.850727819931061</v>
      </c>
      <c r="BG55" s="1">
        <f t="shared" si="51"/>
        <v>11.851120297165668</v>
      </c>
      <c r="BH55" s="1">
        <f t="shared" si="51"/>
        <v>11.852489866879065</v>
      </c>
      <c r="BI55" s="1">
        <f t="shared" si="51"/>
        <v>11.857256391963329</v>
      </c>
      <c r="BJ55" s="1">
        <f t="shared" si="51"/>
        <v>11.873696185545302</v>
      </c>
      <c r="BK55" s="1">
        <f t="shared" si="51"/>
        <v>11.928777214335456</v>
      </c>
      <c r="BL55" s="1">
        <f t="shared" si="46"/>
        <v>12.099522836728017</v>
      </c>
    </row>
    <row r="56" spans="1:64" ht="12.95" customHeight="1" x14ac:dyDescent="0.2">
      <c r="A56" s="23" t="s">
        <v>47</v>
      </c>
      <c r="B56" s="11"/>
      <c r="C56" s="24">
        <v>43573.286</v>
      </c>
      <c r="D56" s="24" t="s">
        <v>129</v>
      </c>
      <c r="E56" s="1">
        <f t="shared" si="11"/>
        <v>-1127.9685369459835</v>
      </c>
      <c r="F56" s="1">
        <f t="shared" si="35"/>
        <v>-1128</v>
      </c>
      <c r="G56" s="1">
        <f t="shared" si="12"/>
        <v>1.2584800002514385E-2</v>
      </c>
      <c r="I56" s="1">
        <f t="shared" si="52"/>
        <v>1.2584800002514385E-2</v>
      </c>
      <c r="P56" s="185">
        <f t="shared" si="13"/>
        <v>28554.786</v>
      </c>
      <c r="R56" s="1">
        <f t="shared" si="14"/>
        <v>1.5837719110328605E-4</v>
      </c>
      <c r="S56" s="11">
        <f t="shared" si="53"/>
        <v>0.05</v>
      </c>
      <c r="Z56" s="1">
        <f t="shared" si="15"/>
        <v>-1128</v>
      </c>
      <c r="AA56" s="1">
        <f t="shared" si="16"/>
        <v>-2.4106494947635539E-3</v>
      </c>
      <c r="AB56" s="1">
        <f t="shared" si="17"/>
        <v>-6.1396684875850115E-3</v>
      </c>
      <c r="AC56" s="1">
        <f t="shared" si="18"/>
        <v>-28554.773415199998</v>
      </c>
      <c r="AD56" s="1">
        <f t="shared" si="19"/>
        <v>1.4995449497277939E-2</v>
      </c>
      <c r="AE56" s="1">
        <f t="shared" si="20"/>
        <v>1.1243175281270659E-5</v>
      </c>
      <c r="AF56" s="1">
        <f t="shared" si="21"/>
        <v>-28554.773415199998</v>
      </c>
      <c r="AG56" s="11">
        <f t="shared" si="22"/>
        <v>2.2486350562541318E-4</v>
      </c>
      <c r="AH56" s="1">
        <f t="shared" si="23"/>
        <v>1.8724468490099396E-2</v>
      </c>
      <c r="AI56" s="1">
        <f t="shared" si="24"/>
        <v>0.638428534860218</v>
      </c>
      <c r="AJ56" s="1">
        <f t="shared" si="25"/>
        <v>0.61620553766029074</v>
      </c>
      <c r="AK56" s="1">
        <f t="shared" si="26"/>
        <v>-0.11484635363225563</v>
      </c>
      <c r="AL56" s="1">
        <f t="shared" si="27"/>
        <v>-2.8340400126984386</v>
      </c>
      <c r="AM56" s="1">
        <f t="shared" si="28"/>
        <v>-6.4516120368573224</v>
      </c>
      <c r="AN56" s="1">
        <f t="shared" si="54"/>
        <v>3.5957751171978356</v>
      </c>
      <c r="AO56" s="1">
        <f t="shared" si="54"/>
        <v>3.5961127147339558</v>
      </c>
      <c r="AP56" s="1">
        <f t="shared" si="54"/>
        <v>3.5951225127465496</v>
      </c>
      <c r="AQ56" s="1">
        <f t="shared" si="54"/>
        <v>3.5980282189099215</v>
      </c>
      <c r="AR56" s="1">
        <f t="shared" si="54"/>
        <v>3.5895131732763019</v>
      </c>
      <c r="AS56" s="1">
        <f t="shared" si="54"/>
        <v>3.6145682262076715</v>
      </c>
      <c r="AT56" s="1">
        <f t="shared" si="54"/>
        <v>3.5416746024444739</v>
      </c>
      <c r="AU56" s="1">
        <f t="shared" si="30"/>
        <v>3.7623315301117342</v>
      </c>
      <c r="AW56" s="1">
        <v>60000</v>
      </c>
      <c r="AX56" s="1">
        <f t="shared" si="39"/>
        <v>2.743710833972992E-2</v>
      </c>
      <c r="AY56" s="1">
        <f t="shared" si="40"/>
        <v>2.4106067416335669E-2</v>
      </c>
      <c r="AZ56" s="1">
        <f t="shared" si="41"/>
        <v>3.3310409233942499E-3</v>
      </c>
      <c r="BA56" s="1">
        <f t="shared" si="42"/>
        <v>1.2780480524659414</v>
      </c>
      <c r="BB56" s="1">
        <f t="shared" si="43"/>
        <v>0.38188573272694665</v>
      </c>
      <c r="BC56" s="1">
        <f t="shared" si="44"/>
        <v>-0.74819889831704045</v>
      </c>
      <c r="BD56" s="1">
        <f t="shared" si="45"/>
        <v>-0.39258686032068479</v>
      </c>
      <c r="BE56" s="1">
        <f t="shared" si="51"/>
        <v>12.051389861706385</v>
      </c>
      <c r="BF56" s="1">
        <f t="shared" si="51"/>
        <v>12.051564115974445</v>
      </c>
      <c r="BG56" s="1">
        <f t="shared" si="51"/>
        <v>12.05209175840624</v>
      </c>
      <c r="BH56" s="1">
        <f t="shared" si="51"/>
        <v>12.053688503437531</v>
      </c>
      <c r="BI56" s="1">
        <f t="shared" si="51"/>
        <v>12.058511851096291</v>
      </c>
      <c r="BJ56" s="1">
        <f t="shared" si="51"/>
        <v>12.073004367063954</v>
      </c>
      <c r="BK56" s="1">
        <f t="shared" si="51"/>
        <v>12.115896833664738</v>
      </c>
      <c r="BL56" s="1">
        <f t="shared" si="46"/>
        <v>12.238180222748113</v>
      </c>
    </row>
    <row r="57" spans="1:64" ht="12.95" customHeight="1" x14ac:dyDescent="0.2">
      <c r="A57" s="23" t="s">
        <v>47</v>
      </c>
      <c r="B57" s="11"/>
      <c r="C57" s="24">
        <v>43574.28</v>
      </c>
      <c r="D57" s="24" t="s">
        <v>129</v>
      </c>
      <c r="E57" s="1">
        <f t="shared" si="11"/>
        <v>-1125.4834536956978</v>
      </c>
      <c r="F57" s="1">
        <f t="shared" si="35"/>
        <v>-1125.5</v>
      </c>
      <c r="G57" s="1">
        <f t="shared" si="12"/>
        <v>6.6183000017190352E-3</v>
      </c>
      <c r="I57" s="1">
        <f t="shared" si="52"/>
        <v>6.6183000017190352E-3</v>
      </c>
      <c r="P57" s="185">
        <f t="shared" si="13"/>
        <v>28555.78</v>
      </c>
      <c r="R57" s="1">
        <f t="shared" si="14"/>
        <v>4.3801894912754181E-5</v>
      </c>
      <c r="S57" s="11">
        <f t="shared" si="53"/>
        <v>0.05</v>
      </c>
      <c r="Z57" s="1">
        <f t="shared" si="15"/>
        <v>-1125.5</v>
      </c>
      <c r="AA57" s="1">
        <f t="shared" si="16"/>
        <v>-2.4106694142833306E-3</v>
      </c>
      <c r="AB57" s="1">
        <f t="shared" si="17"/>
        <v>-1.2110536281349137E-2</v>
      </c>
      <c r="AC57" s="1">
        <f t="shared" si="18"/>
        <v>-28555.773381699997</v>
      </c>
      <c r="AD57" s="1">
        <f t="shared" si="19"/>
        <v>9.0289694160023658E-3</v>
      </c>
      <c r="AE57" s="1">
        <f t="shared" si="20"/>
        <v>4.076114435755305E-6</v>
      </c>
      <c r="AF57" s="1">
        <f t="shared" si="21"/>
        <v>-28555.773381699997</v>
      </c>
      <c r="AG57" s="11">
        <f t="shared" si="22"/>
        <v>8.15222887151061E-5</v>
      </c>
      <c r="AH57" s="1">
        <f t="shared" si="23"/>
        <v>1.8728836283068172E-2</v>
      </c>
      <c r="AI57" s="1">
        <f t="shared" si="24"/>
        <v>0.63844903016024035</v>
      </c>
      <c r="AJ57" s="1">
        <f t="shared" si="25"/>
        <v>0.61634603964325874</v>
      </c>
      <c r="AK57" s="1">
        <f t="shared" si="26"/>
        <v>-0.114910859164323</v>
      </c>
      <c r="AL57" s="1">
        <f t="shared" si="27"/>
        <v>-2.8338616043715055</v>
      </c>
      <c r="AM57" s="1">
        <f t="shared" si="28"/>
        <v>-6.4478120481501842</v>
      </c>
      <c r="AN57" s="1">
        <f t="shared" si="54"/>
        <v>3.5960336717095416</v>
      </c>
      <c r="AO57" s="1">
        <f t="shared" si="54"/>
        <v>3.5963711658359805</v>
      </c>
      <c r="AP57" s="1">
        <f t="shared" si="54"/>
        <v>3.5953811422084367</v>
      </c>
      <c r="AQ57" s="1">
        <f t="shared" si="54"/>
        <v>3.5982866925947801</v>
      </c>
      <c r="AR57" s="1">
        <f t="shared" si="54"/>
        <v>3.5897710352780563</v>
      </c>
      <c r="AS57" s="1">
        <f t="shared" si="54"/>
        <v>3.6148311256933208</v>
      </c>
      <c r="AT57" s="1">
        <f t="shared" si="54"/>
        <v>3.5419142849003422</v>
      </c>
      <c r="AU57" s="1">
        <f t="shared" si="30"/>
        <v>3.7626781735767842</v>
      </c>
      <c r="AW57" s="1">
        <v>48000</v>
      </c>
      <c r="AX57" s="1">
        <f t="shared" si="39"/>
        <v>1.5045953148176069E-2</v>
      </c>
      <c r="AY57" s="1">
        <f t="shared" si="40"/>
        <v>-8.8405228559567395E-3</v>
      </c>
      <c r="AZ57" s="1">
        <f t="shared" si="41"/>
        <v>2.3886476004132809E-2</v>
      </c>
      <c r="BA57" s="1">
        <f t="shared" si="42"/>
        <v>0.68647709560627956</v>
      </c>
      <c r="BB57" s="1">
        <f t="shared" si="43"/>
        <v>0.815985339354934</v>
      </c>
      <c r="BC57" s="1">
        <f t="shared" si="44"/>
        <v>-2.5435240644567334</v>
      </c>
      <c r="BD57" s="1">
        <f t="shared" si="45"/>
        <v>-3.2438206166418788</v>
      </c>
      <c r="BE57" s="1">
        <f t="shared" si="51"/>
        <v>10.286374965651182</v>
      </c>
      <c r="BF57" s="1">
        <f t="shared" si="51"/>
        <v>10.286443627561068</v>
      </c>
      <c r="BG57" s="1">
        <f t="shared" si="51"/>
        <v>10.286165731544749</v>
      </c>
      <c r="BH57" s="1">
        <f t="shared" si="51"/>
        <v>10.287291018472114</v>
      </c>
      <c r="BI57" s="1">
        <f t="shared" si="51"/>
        <v>10.282743447715164</v>
      </c>
      <c r="BJ57" s="1">
        <f t="shared" si="51"/>
        <v>10.301272569257693</v>
      </c>
      <c r="BK57" s="1">
        <f t="shared" si="51"/>
        <v>10.228089326776759</v>
      </c>
      <c r="BL57" s="1">
        <f t="shared" si="46"/>
        <v>10.57429159050697</v>
      </c>
    </row>
    <row r="58" spans="1:64" ht="12.95" customHeight="1" x14ac:dyDescent="0.2">
      <c r="A58" s="23" t="s">
        <v>47</v>
      </c>
      <c r="B58" s="11"/>
      <c r="C58" s="24">
        <v>43575.277000000002</v>
      </c>
      <c r="D58" s="24" t="s">
        <v>129</v>
      </c>
      <c r="E58" s="1">
        <f t="shared" si="11"/>
        <v>-1122.9908701941429</v>
      </c>
      <c r="F58" s="1">
        <f t="shared" si="35"/>
        <v>-1123</v>
      </c>
      <c r="G58" s="1">
        <f t="shared" si="12"/>
        <v>3.651800005172845E-3</v>
      </c>
      <c r="I58" s="1">
        <f t="shared" si="52"/>
        <v>3.651800005172845E-3</v>
      </c>
      <c r="P58" s="185">
        <f t="shared" si="13"/>
        <v>28556.777000000002</v>
      </c>
      <c r="R58" s="1">
        <f t="shared" si="14"/>
        <v>1.333564327778039E-5</v>
      </c>
      <c r="S58" s="11">
        <f t="shared" si="53"/>
        <v>0.05</v>
      </c>
      <c r="Z58" s="1">
        <f t="shared" si="15"/>
        <v>-1123</v>
      </c>
      <c r="AA58" s="1">
        <f t="shared" si="16"/>
        <v>-2.4106899342076875E-3</v>
      </c>
      <c r="AB58" s="1">
        <f t="shared" si="17"/>
        <v>-1.5081402960199736E-2</v>
      </c>
      <c r="AC58" s="1">
        <f t="shared" si="18"/>
        <v>-28556.773348199997</v>
      </c>
      <c r="AD58" s="1">
        <f t="shared" si="19"/>
        <v>6.0624899393805325E-3</v>
      </c>
      <c r="AE58" s="1">
        <f t="shared" si="20"/>
        <v>1.8376892132545088E-6</v>
      </c>
      <c r="AF58" s="1">
        <f t="shared" si="21"/>
        <v>-28556.773348199997</v>
      </c>
      <c r="AG58" s="11">
        <f t="shared" si="22"/>
        <v>3.6753784265090172E-5</v>
      </c>
      <c r="AH58" s="1">
        <f t="shared" si="23"/>
        <v>1.8733202965372581E-2</v>
      </c>
      <c r="AI58" s="1">
        <f t="shared" si="24"/>
        <v>0.6384695382911747</v>
      </c>
      <c r="AJ58" s="1">
        <f t="shared" si="25"/>
        <v>0.61648653106770157</v>
      </c>
      <c r="AK58" s="1">
        <f t="shared" si="26"/>
        <v>-0.11497536519862557</v>
      </c>
      <c r="AL58" s="1">
        <f t="shared" si="27"/>
        <v>-2.8336831845385047</v>
      </c>
      <c r="AM58" s="1">
        <f t="shared" si="28"/>
        <v>-6.4440161835722893</v>
      </c>
      <c r="AN58" s="1">
        <f t="shared" si="54"/>
        <v>3.5962922345931334</v>
      </c>
      <c r="AO58" s="1">
        <f t="shared" si="54"/>
        <v>3.5966296250357455</v>
      </c>
      <c r="AP58" s="1">
        <f t="shared" si="54"/>
        <v>3.5956397805471134</v>
      </c>
      <c r="AQ58" s="1">
        <f t="shared" si="54"/>
        <v>3.5985451730357032</v>
      </c>
      <c r="AR58" s="1">
        <f t="shared" si="54"/>
        <v>3.5900289094916986</v>
      </c>
      <c r="AS58" s="1">
        <f t="shared" si="54"/>
        <v>3.6150940244053089</v>
      </c>
      <c r="AT58" s="1">
        <f t="shared" si="54"/>
        <v>3.5421539938835731</v>
      </c>
      <c r="AU58" s="1">
        <f t="shared" si="30"/>
        <v>3.7630248170418348</v>
      </c>
      <c r="AW58" s="1">
        <v>41000</v>
      </c>
      <c r="AX58" s="1">
        <f t="shared" si="39"/>
        <v>-1.0268292519772475E-2</v>
      </c>
      <c r="AY58" s="1">
        <f t="shared" si="40"/>
        <v>-2.2630203059001625E-2</v>
      </c>
      <c r="AZ58" s="1">
        <f t="shared" si="41"/>
        <v>1.2361910539229149E-2</v>
      </c>
      <c r="BA58" s="1">
        <f t="shared" si="42"/>
        <v>0.62206554240697198</v>
      </c>
      <c r="BB58" s="1">
        <f t="shared" si="43"/>
        <v>0.42907194522897796</v>
      </c>
      <c r="BC58" s="1">
        <f t="shared" si="44"/>
        <v>-3.0544906525082154</v>
      </c>
      <c r="BD58" s="1">
        <f t="shared" si="45"/>
        <v>-22.94706614659621</v>
      </c>
      <c r="BE58" s="1">
        <f t="shared" ref="BE58:BK67" si="55">$BL58+$AB$7*SIN(BF58)</f>
        <v>9.554531217905506</v>
      </c>
      <c r="BF58" s="1">
        <f t="shared" si="55"/>
        <v>9.5547221936936317</v>
      </c>
      <c r="BG58" s="1">
        <f t="shared" si="55"/>
        <v>9.5542145313981859</v>
      </c>
      <c r="BH58" s="1">
        <f t="shared" si="55"/>
        <v>9.5555641014065369</v>
      </c>
      <c r="BI58" s="1">
        <f t="shared" si="55"/>
        <v>9.5519769242541734</v>
      </c>
      <c r="BJ58" s="1">
        <f t="shared" si="55"/>
        <v>9.5615154494388186</v>
      </c>
      <c r="BK58" s="1">
        <f t="shared" si="55"/>
        <v>9.5361771202060126</v>
      </c>
      <c r="BL58" s="1">
        <f t="shared" si="46"/>
        <v>9.6036898883663042</v>
      </c>
    </row>
    <row r="59" spans="1:64" ht="12.95" customHeight="1" x14ac:dyDescent="0.2">
      <c r="A59" s="23" t="s">
        <v>47</v>
      </c>
      <c r="B59" s="11"/>
      <c r="C59" s="24">
        <v>43833.457000000002</v>
      </c>
      <c r="D59" s="24" t="s">
        <v>129</v>
      </c>
      <c r="E59" s="1">
        <f t="shared" si="11"/>
        <v>-477.51924689476158</v>
      </c>
      <c r="F59" s="1">
        <f t="shared" si="35"/>
        <v>-477.5</v>
      </c>
      <c r="G59" s="1">
        <f t="shared" si="12"/>
        <v>-7.6984999977867119E-3</v>
      </c>
      <c r="I59" s="1">
        <f t="shared" si="52"/>
        <v>-7.6984999977867119E-3</v>
      </c>
      <c r="P59" s="185">
        <f t="shared" si="13"/>
        <v>28814.957000000002</v>
      </c>
      <c r="R59" s="1">
        <f t="shared" si="14"/>
        <v>5.9266902215922006E-5</v>
      </c>
      <c r="S59" s="11">
        <f t="shared" si="53"/>
        <v>0.05</v>
      </c>
      <c r="Z59" s="1">
        <f t="shared" si="15"/>
        <v>-477.5</v>
      </c>
      <c r="AA59" s="1">
        <f t="shared" si="16"/>
        <v>-2.4370418853831496E-3</v>
      </c>
      <c r="AB59" s="1">
        <f t="shared" si="17"/>
        <v>-2.7521051947106853E-2</v>
      </c>
      <c r="AC59" s="1">
        <f t="shared" si="18"/>
        <v>-28814.9646985</v>
      </c>
      <c r="AD59" s="1">
        <f t="shared" si="19"/>
        <v>-5.2614581124035623E-3</v>
      </c>
      <c r="AE59" s="1">
        <f t="shared" si="20"/>
        <v>1.3841470734288629E-6</v>
      </c>
      <c r="AF59" s="1">
        <f t="shared" si="21"/>
        <v>-28814.9646985</v>
      </c>
      <c r="AG59" s="11">
        <f t="shared" si="22"/>
        <v>2.7682941468577255E-5</v>
      </c>
      <c r="AH59" s="1">
        <f t="shared" si="23"/>
        <v>1.9822551949320141E-2</v>
      </c>
      <c r="AI59" s="1">
        <f t="shared" si="24"/>
        <v>0.64420147609914347</v>
      </c>
      <c r="AJ59" s="1">
        <f t="shared" si="25"/>
        <v>0.65240057481827329</v>
      </c>
      <c r="AK59" s="1">
        <f t="shared" si="26"/>
        <v>-0.1316473309107532</v>
      </c>
      <c r="AL59" s="1">
        <f t="shared" si="27"/>
        <v>-2.7872080940951696</v>
      </c>
      <c r="AM59" s="1">
        <f t="shared" si="28"/>
        <v>-5.5843986441510021</v>
      </c>
      <c r="AN59" s="1">
        <f t="shared" si="54"/>
        <v>3.6633482647931079</v>
      </c>
      <c r="AO59" s="1">
        <f t="shared" si="54"/>
        <v>3.663650683742067</v>
      </c>
      <c r="AP59" s="1">
        <f t="shared" si="54"/>
        <v>3.6627312680189981</v>
      </c>
      <c r="AQ59" s="1">
        <f t="shared" si="54"/>
        <v>3.6655279913536782</v>
      </c>
      <c r="AR59" s="1">
        <f t="shared" si="54"/>
        <v>3.6570346582148887</v>
      </c>
      <c r="AS59" s="1">
        <f t="shared" si="54"/>
        <v>3.6829588516559522</v>
      </c>
      <c r="AT59" s="1">
        <f t="shared" si="54"/>
        <v>3.6049712146113158</v>
      </c>
      <c r="AU59" s="1">
        <f t="shared" si="30"/>
        <v>3.852528159717806</v>
      </c>
      <c r="AW59" s="1">
        <v>14000</v>
      </c>
      <c r="AX59" s="1">
        <f t="shared" si="39"/>
        <v>-3.1582319389927366E-2</v>
      </c>
      <c r="AY59" s="1">
        <f t="shared" si="40"/>
        <v>-3.8345490876630459E-2</v>
      </c>
      <c r="AZ59" s="1">
        <f t="shared" si="41"/>
        <v>6.7631714867030929E-3</v>
      </c>
      <c r="BA59" s="1">
        <f t="shared" si="42"/>
        <v>1.2248755388853076</v>
      </c>
      <c r="BB59" s="1">
        <f t="shared" si="43"/>
        <v>0.54798739190841506</v>
      </c>
      <c r="BC59" s="1">
        <f t="shared" si="44"/>
        <v>-0.93631939707709988</v>
      </c>
      <c r="BD59" s="1">
        <f t="shared" si="45"/>
        <v>-0.50565290348797176</v>
      </c>
      <c r="BE59" s="1">
        <f t="shared" si="55"/>
        <v>5.6291830389247206</v>
      </c>
      <c r="BF59" s="1">
        <f t="shared" si="55"/>
        <v>5.629318000053658</v>
      </c>
      <c r="BG59" s="1">
        <f t="shared" si="55"/>
        <v>5.6297661169134612</v>
      </c>
      <c r="BH59" s="1">
        <f t="shared" si="55"/>
        <v>5.6312529163687159</v>
      </c>
      <c r="BI59" s="1">
        <f t="shared" si="55"/>
        <v>5.6361739208815136</v>
      </c>
      <c r="BJ59" s="1">
        <f t="shared" si="55"/>
        <v>5.6523331715006622</v>
      </c>
      <c r="BK59" s="1">
        <f t="shared" si="55"/>
        <v>5.7041241013761352</v>
      </c>
      <c r="BL59" s="1">
        <f t="shared" si="46"/>
        <v>5.8599404658237342</v>
      </c>
    </row>
    <row r="60" spans="1:64" ht="12.95" customHeight="1" x14ac:dyDescent="0.2">
      <c r="A60" s="23" t="s">
        <v>47</v>
      </c>
      <c r="B60" s="11"/>
      <c r="C60" s="24">
        <v>43880.449000000001</v>
      </c>
      <c r="D60" s="24" t="s">
        <v>129</v>
      </c>
      <c r="E60" s="1">
        <f t="shared" si="11"/>
        <v>-360.03531118291932</v>
      </c>
      <c r="F60" s="1">
        <f t="shared" si="35"/>
        <v>-360</v>
      </c>
      <c r="G60" s="1">
        <f t="shared" si="12"/>
        <v>-1.4124000001174863E-2</v>
      </c>
      <c r="I60" s="1">
        <f t="shared" si="52"/>
        <v>-1.4124000001174863E-2</v>
      </c>
      <c r="P60" s="185">
        <f t="shared" si="13"/>
        <v>28861.949000000001</v>
      </c>
      <c r="R60" s="1">
        <f t="shared" si="14"/>
        <v>1.9948737603318753E-4</v>
      </c>
      <c r="S60" s="11">
        <f t="shared" si="53"/>
        <v>0.05</v>
      </c>
      <c r="Z60" s="1">
        <f t="shared" si="15"/>
        <v>-360</v>
      </c>
      <c r="AA60" s="1">
        <f t="shared" si="16"/>
        <v>-2.4465975978805073E-3</v>
      </c>
      <c r="AB60" s="1">
        <f t="shared" si="17"/>
        <v>-3.4136426963104746E-2</v>
      </c>
      <c r="AC60" s="1">
        <f t="shared" si="18"/>
        <v>-28861.963124000002</v>
      </c>
      <c r="AD60" s="1">
        <f t="shared" si="19"/>
        <v>-1.1677402403294356E-2</v>
      </c>
      <c r="AE60" s="1">
        <f t="shared" si="20"/>
        <v>6.8180863444232408E-6</v>
      </c>
      <c r="AF60" s="1">
        <f t="shared" si="21"/>
        <v>-28861.963124000002</v>
      </c>
      <c r="AG60" s="11">
        <f t="shared" si="22"/>
        <v>1.363617268884648E-4</v>
      </c>
      <c r="AH60" s="1">
        <f t="shared" si="23"/>
        <v>2.0012426961929879E-2</v>
      </c>
      <c r="AI60" s="1">
        <f t="shared" si="24"/>
        <v>0.64534042578210926</v>
      </c>
      <c r="AJ60" s="1">
        <f t="shared" si="25"/>
        <v>0.65885856388721975</v>
      </c>
      <c r="AK60" s="1">
        <f t="shared" si="26"/>
        <v>-0.13468554399614732</v>
      </c>
      <c r="AL60" s="1">
        <f t="shared" si="27"/>
        <v>-2.7786553178709821</v>
      </c>
      <c r="AM60" s="1">
        <f t="shared" si="28"/>
        <v>-5.4499703886717024</v>
      </c>
      <c r="AN60" s="1">
        <f t="shared" si="54"/>
        <v>3.6756215118887923</v>
      </c>
      <c r="AO60" s="1">
        <f t="shared" si="54"/>
        <v>3.6759160668665332</v>
      </c>
      <c r="AP60" s="1">
        <f t="shared" si="54"/>
        <v>3.6750141293959149</v>
      </c>
      <c r="AQ60" s="1">
        <f t="shared" si="54"/>
        <v>3.6777774151490266</v>
      </c>
      <c r="AR60" s="1">
        <f t="shared" si="54"/>
        <v>3.6693256591040218</v>
      </c>
      <c r="AS60" s="1">
        <f t="shared" si="54"/>
        <v>3.6953118441003947</v>
      </c>
      <c r="AT60" s="1">
        <f t="shared" si="54"/>
        <v>3.6166129835477965</v>
      </c>
      <c r="AU60" s="1">
        <f t="shared" si="30"/>
        <v>3.8688204025751673</v>
      </c>
      <c r="AW60" s="1">
        <v>-6000</v>
      </c>
      <c r="AX60" s="1">
        <f t="shared" si="39"/>
        <v>-3.1376645181207842E-3</v>
      </c>
      <c r="AY60" s="1">
        <f t="shared" si="40"/>
        <v>-1.1614908912520929E-2</v>
      </c>
      <c r="AZ60" s="1">
        <f t="shared" si="41"/>
        <v>8.4772443944001446E-3</v>
      </c>
      <c r="BA60" s="1">
        <f t="shared" si="42"/>
        <v>0.62076196815811024</v>
      </c>
      <c r="BB60" s="1">
        <f t="shared" si="43"/>
        <v>0.3237801029334943</v>
      </c>
      <c r="BC60" s="1">
        <f t="shared" si="44"/>
        <v>3.1149516591127986</v>
      </c>
      <c r="BD60" s="1">
        <f t="shared" si="45"/>
        <v>75.067832392539415</v>
      </c>
      <c r="BE60" s="1">
        <f t="shared" si="55"/>
        <v>3.1018785846773014</v>
      </c>
      <c r="BF60" s="1">
        <f t="shared" si="55"/>
        <v>3.1018169401862159</v>
      </c>
      <c r="BG60" s="1">
        <f t="shared" si="55"/>
        <v>3.1019795588874208</v>
      </c>
      <c r="BH60" s="1">
        <f t="shared" si="55"/>
        <v>3.1015505670698893</v>
      </c>
      <c r="BI60" s="1">
        <f t="shared" si="55"/>
        <v>3.1026822414799344</v>
      </c>
      <c r="BJ60" s="1">
        <f t="shared" si="55"/>
        <v>3.0996967886996845</v>
      </c>
      <c r="BK60" s="1">
        <f t="shared" si="55"/>
        <v>3.1075719282021641</v>
      </c>
      <c r="BL60" s="1">
        <f t="shared" si="46"/>
        <v>3.0867927454218305</v>
      </c>
    </row>
    <row r="61" spans="1:64" ht="12.95" customHeight="1" x14ac:dyDescent="0.2">
      <c r="A61" s="23" t="s">
        <v>47</v>
      </c>
      <c r="B61" s="11"/>
      <c r="C61" s="24">
        <v>43887.258000000002</v>
      </c>
      <c r="D61" s="24" t="s">
        <v>129</v>
      </c>
      <c r="E61" s="1">
        <f t="shared" si="11"/>
        <v>-343.01224091006242</v>
      </c>
      <c r="F61" s="1">
        <f t="shared" si="35"/>
        <v>-343</v>
      </c>
      <c r="G61" s="1">
        <f t="shared" si="12"/>
        <v>-4.8962000000756234E-3</v>
      </c>
      <c r="I61" s="1">
        <f t="shared" si="52"/>
        <v>-4.8962000000756234E-3</v>
      </c>
      <c r="P61" s="185">
        <f t="shared" si="13"/>
        <v>28868.758000000002</v>
      </c>
      <c r="R61" s="1">
        <f t="shared" si="14"/>
        <v>2.3972774440740534E-5</v>
      </c>
      <c r="S61" s="11">
        <f t="shared" si="53"/>
        <v>0.05</v>
      </c>
      <c r="Z61" s="1">
        <f t="shared" si="15"/>
        <v>-343</v>
      </c>
      <c r="AA61" s="1">
        <f t="shared" si="16"/>
        <v>-2.4481079969541804E-3</v>
      </c>
      <c r="AB61" s="1">
        <f t="shared" si="17"/>
        <v>-2.4935877033248555E-2</v>
      </c>
      <c r="AC61" s="1">
        <f t="shared" si="18"/>
        <v>-28868.762896200002</v>
      </c>
      <c r="AD61" s="1">
        <f t="shared" si="19"/>
        <v>-2.448092003121443E-3</v>
      </c>
      <c r="AE61" s="1">
        <f t="shared" si="20"/>
        <v>2.9965772278735801E-7</v>
      </c>
      <c r="AF61" s="1">
        <f t="shared" si="21"/>
        <v>-28868.762896200002</v>
      </c>
      <c r="AG61" s="11">
        <f t="shared" si="22"/>
        <v>5.9931544557471594E-6</v>
      </c>
      <c r="AH61" s="1">
        <f t="shared" si="23"/>
        <v>2.0039677033172932E-2</v>
      </c>
      <c r="AI61" s="1">
        <f t="shared" si="24"/>
        <v>0.64550770099027055</v>
      </c>
      <c r="AJ61" s="1">
        <f t="shared" si="25"/>
        <v>0.65979082636485953</v>
      </c>
      <c r="AK61" s="1">
        <f t="shared" si="26"/>
        <v>-0.13512519857062302</v>
      </c>
      <c r="AL61" s="1">
        <f t="shared" si="27"/>
        <v>-2.7774153732702711</v>
      </c>
      <c r="AM61" s="1">
        <f t="shared" si="28"/>
        <v>-5.4309999845767267</v>
      </c>
      <c r="AN61" s="1">
        <f t="shared" ref="AN61:AT70" si="56">$AU61+$AB$7*SIN(AO61)</f>
        <v>3.6773990274916946</v>
      </c>
      <c r="AO61" s="1">
        <f t="shared" si="56"/>
        <v>3.6776924135307265</v>
      </c>
      <c r="AP61" s="1">
        <f t="shared" si="56"/>
        <v>3.6767931089529928</v>
      </c>
      <c r="AQ61" s="1">
        <f t="shared" si="56"/>
        <v>3.6795512350228865</v>
      </c>
      <c r="AR61" s="1">
        <f t="shared" si="56"/>
        <v>3.671106413544551</v>
      </c>
      <c r="AS61" s="1">
        <f t="shared" si="56"/>
        <v>3.6970991614364404</v>
      </c>
      <c r="AT61" s="1">
        <f t="shared" si="56"/>
        <v>3.6183028390572169</v>
      </c>
      <c r="AU61" s="1">
        <f t="shared" si="30"/>
        <v>3.8711775781375088</v>
      </c>
      <c r="AW61" s="1">
        <v>19000</v>
      </c>
      <c r="AX61" s="1">
        <f t="shared" si="39"/>
        <v>-5.8186354082381833E-2</v>
      </c>
      <c r="AY61" s="1">
        <f t="shared" si="40"/>
        <v>-3.9925538508203871E-2</v>
      </c>
      <c r="AZ61" s="1">
        <f t="shared" si="41"/>
        <v>-1.8260815574177958E-2</v>
      </c>
      <c r="BA61" s="1">
        <f t="shared" si="42"/>
        <v>1.3075604471138722</v>
      </c>
      <c r="BB61" s="1">
        <f t="shared" si="43"/>
        <v>-0.83149809340486991</v>
      </c>
      <c r="BC61" s="1">
        <f t="shared" si="44"/>
        <v>0.62543588459443067</v>
      </c>
      <c r="BD61" s="1">
        <f t="shared" si="45"/>
        <v>0.3233269534480524</v>
      </c>
      <c r="BE61" s="1">
        <f t="shared" si="55"/>
        <v>6.7103272986644154</v>
      </c>
      <c r="BF61" s="1">
        <f t="shared" si="55"/>
        <v>6.7101440144841176</v>
      </c>
      <c r="BG61" s="1">
        <f t="shared" si="55"/>
        <v>6.7096133063905885</v>
      </c>
      <c r="BH61" s="1">
        <f t="shared" si="55"/>
        <v>6.7080773363886275</v>
      </c>
      <c r="BI61" s="1">
        <f t="shared" si="55"/>
        <v>6.703637937889062</v>
      </c>
      <c r="BJ61" s="1">
        <f t="shared" si="55"/>
        <v>6.6908557433512748</v>
      </c>
      <c r="BK61" s="1">
        <f t="shared" si="55"/>
        <v>6.6544333972715846</v>
      </c>
      <c r="BL61" s="1">
        <f t="shared" si="46"/>
        <v>6.5532273959242104</v>
      </c>
    </row>
    <row r="62" spans="1:64" ht="12.95" customHeight="1" x14ac:dyDescent="0.2">
      <c r="A62" s="23" t="s">
        <v>47</v>
      </c>
      <c r="B62" s="11"/>
      <c r="C62" s="24">
        <v>43887.45</v>
      </c>
      <c r="D62" s="24" t="s">
        <v>129</v>
      </c>
      <c r="E62" s="1">
        <f t="shared" si="11"/>
        <v>-342.5322248295351</v>
      </c>
      <c r="F62" s="1">
        <f t="shared" si="35"/>
        <v>-342.5</v>
      </c>
      <c r="G62" s="1">
        <f t="shared" si="12"/>
        <v>-1.2889500001620036E-2</v>
      </c>
      <c r="I62" s="1">
        <f t="shared" si="52"/>
        <v>-1.2889500001620036E-2</v>
      </c>
      <c r="P62" s="185">
        <f t="shared" si="13"/>
        <v>28868.949999999997</v>
      </c>
      <c r="R62" s="1">
        <f t="shared" si="14"/>
        <v>1.6613921029176289E-4</v>
      </c>
      <c r="S62" s="11">
        <f t="shared" si="53"/>
        <v>0.05</v>
      </c>
      <c r="Z62" s="1">
        <f t="shared" si="15"/>
        <v>-342.5</v>
      </c>
      <c r="AA62" s="1">
        <f t="shared" si="16"/>
        <v>-2.4481529141638231E-3</v>
      </c>
      <c r="AB62" s="1">
        <f t="shared" si="17"/>
        <v>-3.2929977656587256E-2</v>
      </c>
      <c r="AC62" s="1">
        <f t="shared" si="18"/>
        <v>-28868.962889499999</v>
      </c>
      <c r="AD62" s="1">
        <f t="shared" si="19"/>
        <v>-1.0441347087456213E-2</v>
      </c>
      <c r="AE62" s="1">
        <f t="shared" si="20"/>
        <v>5.4510864500365173E-6</v>
      </c>
      <c r="AF62" s="1">
        <f t="shared" si="21"/>
        <v>-28868.962889499999</v>
      </c>
      <c r="AG62" s="11">
        <f t="shared" si="22"/>
        <v>1.0902172900073033E-4</v>
      </c>
      <c r="AH62" s="1">
        <f t="shared" si="23"/>
        <v>2.0040477654967224E-2</v>
      </c>
      <c r="AI62" s="1">
        <f t="shared" si="24"/>
        <v>0.64551263041924167</v>
      </c>
      <c r="AJ62" s="1">
        <f t="shared" si="25"/>
        <v>0.65981823782831595</v>
      </c>
      <c r="AK62" s="1">
        <f t="shared" si="26"/>
        <v>-0.1351381299029572</v>
      </c>
      <c r="AL62" s="1">
        <f t="shared" si="27"/>
        <v>-2.7773788945589466</v>
      </c>
      <c r="AM62" s="1">
        <f t="shared" si="28"/>
        <v>-5.4304438166415014</v>
      </c>
      <c r="AN62" s="1">
        <f t="shared" si="56"/>
        <v>3.6774513143637195</v>
      </c>
      <c r="AO62" s="1">
        <f t="shared" si="56"/>
        <v>3.6777446659077109</v>
      </c>
      <c r="AP62" s="1">
        <f t="shared" si="56"/>
        <v>3.6768454391561285</v>
      </c>
      <c r="AQ62" s="1">
        <f t="shared" si="56"/>
        <v>3.6796034122581571</v>
      </c>
      <c r="AR62" s="1">
        <f t="shared" si="56"/>
        <v>3.671158798227419</v>
      </c>
      <c r="AS62" s="1">
        <f t="shared" si="56"/>
        <v>3.6971517299473819</v>
      </c>
      <c r="AT62" s="1">
        <f t="shared" si="56"/>
        <v>3.6183525619417964</v>
      </c>
      <c r="AU62" s="1">
        <f t="shared" si="30"/>
        <v>3.8712469068305189</v>
      </c>
      <c r="AW62" s="1">
        <v>-2000</v>
      </c>
      <c r="AX62" s="1">
        <f t="shared" si="39"/>
        <v>-2.4380284725985038E-3</v>
      </c>
      <c r="AY62" s="1">
        <f t="shared" si="40"/>
        <v>-1.9573555409383266E-2</v>
      </c>
      <c r="AZ62" s="1">
        <f t="shared" si="41"/>
        <v>1.7135526936784762E-2</v>
      </c>
      <c r="BA62" s="1">
        <f t="shared" si="42"/>
        <v>0.63204619809378504</v>
      </c>
      <c r="BB62" s="1">
        <f t="shared" si="43"/>
        <v>0.56656951493245622</v>
      </c>
      <c r="BC62" s="1">
        <f t="shared" si="44"/>
        <v>-2.8956190118277125</v>
      </c>
      <c r="BD62" s="1">
        <f t="shared" si="45"/>
        <v>-8.0899155045801834</v>
      </c>
      <c r="BE62" s="1">
        <f t="shared" si="55"/>
        <v>3.5060662554001416</v>
      </c>
      <c r="BF62" s="1">
        <f t="shared" si="55"/>
        <v>3.5064211869937241</v>
      </c>
      <c r="BG62" s="1">
        <f t="shared" si="55"/>
        <v>3.5054198902369054</v>
      </c>
      <c r="BH62" s="1">
        <f t="shared" si="55"/>
        <v>3.50824563137822</v>
      </c>
      <c r="BI62" s="1">
        <f t="shared" si="55"/>
        <v>3.500278945355261</v>
      </c>
      <c r="BJ62" s="1">
        <f t="shared" si="55"/>
        <v>3.522802852131921</v>
      </c>
      <c r="BK62" s="1">
        <f t="shared" si="55"/>
        <v>3.4595980734161023</v>
      </c>
      <c r="BL62" s="1">
        <f t="shared" si="46"/>
        <v>3.641422289502211</v>
      </c>
    </row>
    <row r="63" spans="1:64" ht="12.95" customHeight="1" x14ac:dyDescent="0.2">
      <c r="A63" s="1" t="s">
        <v>138</v>
      </c>
      <c r="B63" s="11" t="s">
        <v>49</v>
      </c>
      <c r="C63" s="24">
        <v>44024.458299999998</v>
      </c>
      <c r="D63" s="24" t="s">
        <v>128</v>
      </c>
      <c r="E63" s="1">
        <f t="shared" si="11"/>
        <v>0</v>
      </c>
      <c r="F63" s="1">
        <f t="shared" si="35"/>
        <v>0</v>
      </c>
      <c r="G63" s="1">
        <f t="shared" si="12"/>
        <v>0</v>
      </c>
      <c r="H63" s="1">
        <f>G63</f>
        <v>0</v>
      </c>
      <c r="P63" s="185">
        <f t="shared" si="13"/>
        <v>29005.958299999998</v>
      </c>
      <c r="R63" s="1">
        <f t="shared" si="14"/>
        <v>0</v>
      </c>
      <c r="S63" s="11">
        <f>S$13</f>
        <v>0.02</v>
      </c>
      <c r="Z63" s="1">
        <f t="shared" si="15"/>
        <v>0</v>
      </c>
      <c r="AA63" s="1">
        <f t="shared" si="16"/>
        <v>-2.4857077574612155E-3</v>
      </c>
      <c r="AB63" s="1">
        <f t="shared" si="17"/>
        <v>-2.0577321505845642E-2</v>
      </c>
      <c r="AC63" s="1">
        <f t="shared" si="18"/>
        <v>-29005.958299999998</v>
      </c>
      <c r="AD63" s="1">
        <f t="shared" si="19"/>
        <v>2.4857077574612155E-3</v>
      </c>
      <c r="AE63" s="1">
        <f t="shared" si="20"/>
        <v>1.2357486111005729E-7</v>
      </c>
      <c r="AF63" s="1">
        <f t="shared" si="21"/>
        <v>-29005.958299999998</v>
      </c>
      <c r="AG63" s="11">
        <f t="shared" si="22"/>
        <v>6.1787430555028646E-6</v>
      </c>
      <c r="AH63" s="1">
        <f t="shared" si="23"/>
        <v>2.0577321505845642E-2</v>
      </c>
      <c r="AI63" s="1">
        <f t="shared" si="24"/>
        <v>0.64901915258329868</v>
      </c>
      <c r="AJ63" s="1">
        <f t="shared" si="25"/>
        <v>0.67848578562587425</v>
      </c>
      <c r="AK63" s="1">
        <f t="shared" si="26"/>
        <v>-0.14400018782143267</v>
      </c>
      <c r="AL63" s="1">
        <f t="shared" si="27"/>
        <v>-2.7522563118626522</v>
      </c>
      <c r="AM63" s="1">
        <f t="shared" si="28"/>
        <v>-5.0718926885402897</v>
      </c>
      <c r="AN63" s="1">
        <f t="shared" si="56"/>
        <v>3.713364285271231</v>
      </c>
      <c r="AO63" s="1">
        <f t="shared" si="56"/>
        <v>3.7136326439024065</v>
      </c>
      <c r="AP63" s="1">
        <f t="shared" si="56"/>
        <v>3.7127915583839002</v>
      </c>
      <c r="AQ63" s="1">
        <f t="shared" si="56"/>
        <v>3.7154292015967574</v>
      </c>
      <c r="AR63" s="1">
        <f t="shared" si="56"/>
        <v>3.7071724534011214</v>
      </c>
      <c r="AS63" s="1">
        <f t="shared" si="56"/>
        <v>3.7331683403002929</v>
      </c>
      <c r="AT63" s="1">
        <f t="shared" si="56"/>
        <v>3.6527033261845077</v>
      </c>
      <c r="AU63" s="1">
        <f t="shared" si="30"/>
        <v>3.9187370615424015</v>
      </c>
      <c r="AW63" s="1">
        <v>-25000</v>
      </c>
      <c r="AX63" s="1">
        <f t="shared" si="39"/>
        <v>2.1810096559956291E-2</v>
      </c>
      <c r="AY63" s="1">
        <f t="shared" si="40"/>
        <v>4.4027344064226273E-2</v>
      </c>
      <c r="AZ63" s="1">
        <f t="shared" si="41"/>
        <v>-2.2217247504269982E-2</v>
      </c>
      <c r="BA63" s="1">
        <f t="shared" si="42"/>
        <v>1.2079630573565903</v>
      </c>
      <c r="BB63" s="1">
        <f t="shared" si="43"/>
        <v>-0.97505692649810971</v>
      </c>
      <c r="BC63" s="1">
        <f t="shared" si="44"/>
        <v>0.99061428865960266</v>
      </c>
      <c r="BD63" s="1">
        <f t="shared" si="45"/>
        <v>0.54022460561233765</v>
      </c>
      <c r="BE63" s="1">
        <f t="shared" si="55"/>
        <v>0.69529940471282292</v>
      </c>
      <c r="BF63" s="1">
        <f t="shared" si="55"/>
        <v>0.69517940532104094</v>
      </c>
      <c r="BG63" s="1">
        <f t="shared" si="55"/>
        <v>0.69476758114104031</v>
      </c>
      <c r="BH63" s="1">
        <f t="shared" si="55"/>
        <v>0.69335532086994967</v>
      </c>
      <c r="BI63" s="1">
        <f t="shared" si="55"/>
        <v>0.68852480527864357</v>
      </c>
      <c r="BJ63" s="1">
        <f t="shared" si="55"/>
        <v>0.67214499138339112</v>
      </c>
      <c r="BK63" s="1">
        <f t="shared" si="55"/>
        <v>0.61810251645736347</v>
      </c>
      <c r="BL63" s="1">
        <f t="shared" si="46"/>
        <v>0.45230241104002156</v>
      </c>
    </row>
    <row r="64" spans="1:64" ht="12.95" customHeight="1" x14ac:dyDescent="0.2">
      <c r="A64" s="23" t="s">
        <v>47</v>
      </c>
      <c r="B64" s="11"/>
      <c r="C64" s="24">
        <v>44236.440999999999</v>
      </c>
      <c r="D64" s="24"/>
      <c r="E64" s="1">
        <f t="shared" si="11"/>
        <v>529.97450414589002</v>
      </c>
      <c r="F64" s="1">
        <f t="shared" si="35"/>
        <v>530</v>
      </c>
      <c r="G64" s="1">
        <f t="shared" si="12"/>
        <v>-1.0197999996307772E-2</v>
      </c>
      <c r="I64" s="1">
        <f t="shared" ref="I64:I85" si="57">G64</f>
        <v>-1.0197999996307772E-2</v>
      </c>
      <c r="P64" s="185">
        <f t="shared" si="13"/>
        <v>29217.940999999999</v>
      </c>
      <c r="R64" s="1">
        <f t="shared" si="14"/>
        <v>1.0399920392469331E-4</v>
      </c>
      <c r="S64" s="11">
        <f t="shared" ref="S64:S85" si="58">S$14</f>
        <v>0.05</v>
      </c>
      <c r="Z64" s="1">
        <f t="shared" si="15"/>
        <v>530</v>
      </c>
      <c r="AA64" s="1">
        <f t="shared" si="16"/>
        <v>-2.572072432562366E-3</v>
      </c>
      <c r="AB64" s="1">
        <f t="shared" si="17"/>
        <v>-3.1558930810584078E-2</v>
      </c>
      <c r="AC64" s="1">
        <f t="shared" si="18"/>
        <v>-29217.951197999995</v>
      </c>
      <c r="AD64" s="1">
        <f t="shared" si="19"/>
        <v>-7.6259275637454056E-3</v>
      </c>
      <c r="AE64" s="1">
        <f t="shared" si="20"/>
        <v>2.9077385603745972E-6</v>
      </c>
      <c r="AF64" s="1">
        <f t="shared" si="21"/>
        <v>-29217.951197999995</v>
      </c>
      <c r="AG64" s="11">
        <f t="shared" si="22"/>
        <v>5.8154771207491937E-5</v>
      </c>
      <c r="AH64" s="1">
        <f t="shared" si="23"/>
        <v>2.1360930814276306E-2</v>
      </c>
      <c r="AI64" s="1">
        <f t="shared" si="24"/>
        <v>0.65497039345676855</v>
      </c>
      <c r="AJ64" s="1">
        <f t="shared" si="25"/>
        <v>0.70692561281317989</v>
      </c>
      <c r="AK64" s="1">
        <f t="shared" si="26"/>
        <v>-0.15772818376744419</v>
      </c>
      <c r="AL64" s="1">
        <f t="shared" si="27"/>
        <v>-2.7128137544012048</v>
      </c>
      <c r="AM64" s="1">
        <f t="shared" si="28"/>
        <v>-4.5927255458323675</v>
      </c>
      <c r="AN64" s="1">
        <f t="shared" si="56"/>
        <v>3.7693413712830814</v>
      </c>
      <c r="AO64" s="1">
        <f t="shared" si="56"/>
        <v>3.7695673405992145</v>
      </c>
      <c r="AP64" s="1">
        <f t="shared" si="56"/>
        <v>3.7688314700982888</v>
      </c>
      <c r="AQ64" s="1">
        <f t="shared" si="56"/>
        <v>3.7712292838473425</v>
      </c>
      <c r="AR64" s="1">
        <f t="shared" si="56"/>
        <v>3.7634313286637755</v>
      </c>
      <c r="AS64" s="1">
        <f t="shared" si="56"/>
        <v>3.7889562472741676</v>
      </c>
      <c r="AT64" s="1">
        <f t="shared" si="56"/>
        <v>3.7070518474335046</v>
      </c>
      <c r="AU64" s="1">
        <f t="shared" si="30"/>
        <v>3.992225476133052</v>
      </c>
      <c r="AW64" s="1">
        <v>7000</v>
      </c>
      <c r="AX64" s="1">
        <f t="shared" si="39"/>
        <v>-7.9252326810789822E-3</v>
      </c>
      <c r="AY64" s="1">
        <f t="shared" si="40"/>
        <v>-3.2704478430874616E-2</v>
      </c>
      <c r="AZ64" s="1">
        <f t="shared" si="41"/>
        <v>2.4779245749795634E-2</v>
      </c>
      <c r="BA64" s="1">
        <f t="shared" si="42"/>
        <v>0.79739567897999253</v>
      </c>
      <c r="BB64" s="1">
        <f t="shared" si="43"/>
        <v>0.97864742945061867</v>
      </c>
      <c r="BC64" s="1">
        <f t="shared" si="44"/>
        <v>-2.1341811265639743</v>
      </c>
      <c r="BD64" s="1">
        <f t="shared" si="45"/>
        <v>-1.8144736665833074</v>
      </c>
      <c r="BE64" s="1">
        <f t="shared" si="55"/>
        <v>4.5171720614023698</v>
      </c>
      <c r="BF64" s="1">
        <f t="shared" si="55"/>
        <v>4.5171720643821445</v>
      </c>
      <c r="BG64" s="1">
        <f t="shared" si="55"/>
        <v>4.5171720238908186</v>
      </c>
      <c r="BH64" s="1">
        <f t="shared" si="55"/>
        <v>4.5171725741167146</v>
      </c>
      <c r="BI64" s="1">
        <f t="shared" si="55"/>
        <v>4.5171650973738124</v>
      </c>
      <c r="BJ64" s="1">
        <f t="shared" si="55"/>
        <v>4.5172667192636071</v>
      </c>
      <c r="BK64" s="1">
        <f t="shared" si="55"/>
        <v>4.5158899416370755</v>
      </c>
      <c r="BL64" s="1">
        <f t="shared" si="46"/>
        <v>4.8893387636830674</v>
      </c>
    </row>
    <row r="65" spans="1:64" ht="12.95" customHeight="1" x14ac:dyDescent="0.2">
      <c r="A65" s="23" t="s">
        <v>47</v>
      </c>
      <c r="B65" s="11"/>
      <c r="C65" s="24">
        <v>44241.436999999998</v>
      </c>
      <c r="D65" s="24" t="s">
        <v>129</v>
      </c>
      <c r="E65" s="1">
        <f t="shared" si="11"/>
        <v>542.46492257490536</v>
      </c>
      <c r="F65" s="1">
        <f t="shared" si="35"/>
        <v>542.5</v>
      </c>
      <c r="G65" s="1">
        <f t="shared" si="12"/>
        <v>-1.403050000226358E-2</v>
      </c>
      <c r="I65" s="1">
        <f t="shared" si="57"/>
        <v>-1.403050000226358E-2</v>
      </c>
      <c r="P65" s="185">
        <f t="shared" si="13"/>
        <v>29222.936999999998</v>
      </c>
      <c r="R65" s="1">
        <f t="shared" si="14"/>
        <v>1.968549303135183E-4</v>
      </c>
      <c r="S65" s="11">
        <f t="shared" si="58"/>
        <v>0.05</v>
      </c>
      <c r="Z65" s="1">
        <f t="shared" si="15"/>
        <v>542.5</v>
      </c>
      <c r="AA65" s="1">
        <f t="shared" si="16"/>
        <v>-2.5745468970019558E-3</v>
      </c>
      <c r="AB65" s="1">
        <f t="shared" si="17"/>
        <v>-3.5409197790495006E-2</v>
      </c>
      <c r="AC65" s="1">
        <f t="shared" si="18"/>
        <v>-29222.9510305</v>
      </c>
      <c r="AD65" s="1">
        <f t="shared" si="19"/>
        <v>-1.1455953105261624E-2</v>
      </c>
      <c r="AE65" s="1">
        <f t="shared" si="20"/>
        <v>6.5619430774976726E-6</v>
      </c>
      <c r="AF65" s="1">
        <f t="shared" si="21"/>
        <v>-29222.9510305</v>
      </c>
      <c r="AG65" s="11">
        <f t="shared" si="22"/>
        <v>1.3123886154995344E-4</v>
      </c>
      <c r="AH65" s="1">
        <f t="shared" si="23"/>
        <v>2.1378697788231423E-2</v>
      </c>
      <c r="AI65" s="1">
        <f t="shared" si="24"/>
        <v>0.65511867150148484</v>
      </c>
      <c r="AJ65" s="1">
        <f t="shared" si="25"/>
        <v>0.70758953020525139</v>
      </c>
      <c r="AK65" s="1">
        <f t="shared" si="26"/>
        <v>-0.15805213886263295</v>
      </c>
      <c r="AL65" s="1">
        <f t="shared" si="27"/>
        <v>-2.7118746329728429</v>
      </c>
      <c r="AM65" s="1">
        <f t="shared" si="28"/>
        <v>-4.5823738043256323</v>
      </c>
      <c r="AN65" s="1">
        <f t="shared" si="56"/>
        <v>3.7706678711257076</v>
      </c>
      <c r="AO65" s="1">
        <f t="shared" si="56"/>
        <v>3.7708928104744528</v>
      </c>
      <c r="AP65" s="1">
        <f t="shared" si="56"/>
        <v>3.7701595876748772</v>
      </c>
      <c r="AQ65" s="1">
        <f t="shared" si="56"/>
        <v>3.7725510787725529</v>
      </c>
      <c r="AR65" s="1">
        <f t="shared" si="56"/>
        <v>3.7647662063258642</v>
      </c>
      <c r="AS65" s="1">
        <f t="shared" si="56"/>
        <v>3.7902732209696781</v>
      </c>
      <c r="AT65" s="1">
        <f t="shared" si="56"/>
        <v>3.7083518438242762</v>
      </c>
      <c r="AU65" s="1">
        <f t="shared" si="30"/>
        <v>3.9939586934583033</v>
      </c>
      <c r="AW65" s="1">
        <v>-5000</v>
      </c>
      <c r="AX65" s="1">
        <f t="shared" si="39"/>
        <v>-2.9095803339416488E-3</v>
      </c>
      <c r="AY65" s="1">
        <f t="shared" si="40"/>
        <v>-1.3727032885363409E-2</v>
      </c>
      <c r="AZ65" s="1">
        <f t="shared" si="41"/>
        <v>1.0817452551421761E-2</v>
      </c>
      <c r="BA65" s="1">
        <f t="shared" si="42"/>
        <v>0.62094268272624198</v>
      </c>
      <c r="BB65" s="1">
        <f t="shared" si="43"/>
        <v>0.38678112118561775</v>
      </c>
      <c r="BC65" s="1">
        <f t="shared" si="44"/>
        <v>-3.1008172554241411</v>
      </c>
      <c r="BD65" s="1">
        <f t="shared" si="45"/>
        <v>-49.042387732942586</v>
      </c>
      <c r="BE65" s="1">
        <f t="shared" si="55"/>
        <v>3.2023711595722189</v>
      </c>
      <c r="BF65" s="1">
        <f t="shared" si="55"/>
        <v>3.2024648086299319</v>
      </c>
      <c r="BG65" s="1">
        <f t="shared" si="55"/>
        <v>3.2022175000171451</v>
      </c>
      <c r="BH65" s="1">
        <f t="shared" si="55"/>
        <v>3.202870601163442</v>
      </c>
      <c r="BI65" s="1">
        <f t="shared" si="55"/>
        <v>3.2011459250083352</v>
      </c>
      <c r="BJ65" s="1">
        <f t="shared" si="55"/>
        <v>3.2057007595375988</v>
      </c>
      <c r="BK65" s="1">
        <f t="shared" si="55"/>
        <v>3.19367417005892</v>
      </c>
      <c r="BL65" s="1">
        <f t="shared" si="46"/>
        <v>3.2254501314419257</v>
      </c>
    </row>
    <row r="66" spans="1:64" ht="12.95" customHeight="1" x14ac:dyDescent="0.2">
      <c r="A66" s="23" t="s">
        <v>47</v>
      </c>
      <c r="B66" s="11"/>
      <c r="C66" s="24">
        <v>44267.447999999997</v>
      </c>
      <c r="D66" s="24" t="s">
        <v>129</v>
      </c>
      <c r="E66" s="1">
        <f t="shared" si="11"/>
        <v>607.49460106913148</v>
      </c>
      <c r="F66" s="1">
        <f t="shared" si="35"/>
        <v>607.5</v>
      </c>
      <c r="G66" s="1">
        <f t="shared" si="12"/>
        <v>-2.1594999998342246E-3</v>
      </c>
      <c r="I66" s="1">
        <f t="shared" si="57"/>
        <v>-2.1594999998342246E-3</v>
      </c>
      <c r="P66" s="185">
        <f t="shared" si="13"/>
        <v>29248.947999999997</v>
      </c>
      <c r="R66" s="1">
        <f t="shared" si="14"/>
        <v>4.663440249284016E-6</v>
      </c>
      <c r="S66" s="11">
        <f t="shared" si="58"/>
        <v>0.05</v>
      </c>
      <c r="Z66" s="1">
        <f t="shared" si="15"/>
        <v>607.5</v>
      </c>
      <c r="AA66" s="1">
        <f t="shared" si="16"/>
        <v>-2.5877512752877502E-3</v>
      </c>
      <c r="AB66" s="1">
        <f t="shared" si="17"/>
        <v>-2.3630043254738584E-2</v>
      </c>
      <c r="AC66" s="1">
        <f t="shared" si="18"/>
        <v>-29248.950159499997</v>
      </c>
      <c r="AD66" s="1">
        <f t="shared" si="19"/>
        <v>4.2825127545352559E-4</v>
      </c>
      <c r="AE66" s="1">
        <f t="shared" si="20"/>
        <v>9.1699577463785728E-9</v>
      </c>
      <c r="AF66" s="1">
        <f t="shared" si="21"/>
        <v>-29248.950159499997</v>
      </c>
      <c r="AG66" s="11">
        <f t="shared" si="22"/>
        <v>1.8339915492757145E-7</v>
      </c>
      <c r="AH66" s="1">
        <f t="shared" si="23"/>
        <v>2.147054325490436E-2</v>
      </c>
      <c r="AI66" s="1">
        <f t="shared" si="24"/>
        <v>0.6558957176361182</v>
      </c>
      <c r="AJ66" s="1">
        <f t="shared" si="25"/>
        <v>0.71103667020020656</v>
      </c>
      <c r="AK66" s="1">
        <f t="shared" si="26"/>
        <v>-0.15973682169365827</v>
      </c>
      <c r="AL66" s="1">
        <f t="shared" si="27"/>
        <v>-2.7069843146642998</v>
      </c>
      <c r="AM66" s="1">
        <f t="shared" si="28"/>
        <v>-4.5291807301300304</v>
      </c>
      <c r="AN66" s="1">
        <f t="shared" si="56"/>
        <v>3.7775705303145246</v>
      </c>
      <c r="AO66" s="1">
        <f t="shared" si="56"/>
        <v>3.7777901033711303</v>
      </c>
      <c r="AP66" s="1">
        <f t="shared" si="56"/>
        <v>3.7770707425362153</v>
      </c>
      <c r="AQ66" s="1">
        <f t="shared" si="56"/>
        <v>3.7794289255673559</v>
      </c>
      <c r="AR66" s="1">
        <f t="shared" si="56"/>
        <v>3.7717136484207896</v>
      </c>
      <c r="AS66" s="1">
        <f t="shared" si="56"/>
        <v>3.7971226322553644</v>
      </c>
      <c r="AT66" s="1">
        <f t="shared" si="56"/>
        <v>3.7151256848762397</v>
      </c>
      <c r="AU66" s="1">
        <f t="shared" si="30"/>
        <v>4.0029714235496092</v>
      </c>
      <c r="AW66" s="1">
        <v>28000</v>
      </c>
      <c r="AX66" s="1">
        <f t="shared" ref="AX66:AX97" si="59">AB$3+AB$4*AW66+AB$5*AW66^2+AZ66</f>
        <v>-5.7059164616793834E-2</v>
      </c>
      <c r="AY66" s="1">
        <f t="shared" ref="AY66:AY97" si="60">AB$3+AB$4*AW66+AB$5*AW66^2</f>
        <v>-3.7626205602706408E-2</v>
      </c>
      <c r="AZ66" s="1">
        <f t="shared" ref="AZ66:AZ97" si="61">$AB$6*($AB$11/BA66*BB66+$AB$12)</f>
        <v>-1.9432959014087422E-2</v>
      </c>
      <c r="BA66" s="1">
        <f t="shared" ref="BA66:BA97" si="62">1+$AB$7*COS(BC66)</f>
        <v>0.76762366483634503</v>
      </c>
      <c r="BB66" s="1">
        <f t="shared" ref="BB66:BB97" si="63">SIN(BC66+RADIANS($AB$9))</f>
        <v>-0.52709503093026566</v>
      </c>
      <c r="BC66" s="1">
        <f t="shared" ref="BC66:BC97" si="64">2*ATAN(BD66)</f>
        <v>2.2300510298099705</v>
      </c>
      <c r="BD66" s="1">
        <f t="shared" ref="BD66:BD97" si="65">SQRT((1+$AB$7)/(1-$AB$7))*TAN(BE66/2)</f>
        <v>2.0400151962896644</v>
      </c>
      <c r="BE66" s="1">
        <f t="shared" si="55"/>
        <v>8.1625935276161012</v>
      </c>
      <c r="BF66" s="1">
        <f t="shared" si="55"/>
        <v>8.1625931239946414</v>
      </c>
      <c r="BG66" s="1">
        <f t="shared" si="55"/>
        <v>8.16259662674792</v>
      </c>
      <c r="BH66" s="1">
        <f t="shared" si="55"/>
        <v>8.1625662274770576</v>
      </c>
      <c r="BI66" s="1">
        <f t="shared" si="55"/>
        <v>8.1628299564729048</v>
      </c>
      <c r="BJ66" s="1">
        <f t="shared" si="55"/>
        <v>8.1605346619977528</v>
      </c>
      <c r="BK66" s="1">
        <f t="shared" si="55"/>
        <v>8.1799870738015805</v>
      </c>
      <c r="BL66" s="1">
        <f t="shared" ref="BL66:BL97" si="66">RADIANS($AB$9)+$AB$18*(AW66-AB$15)</f>
        <v>7.8011438701050668</v>
      </c>
    </row>
    <row r="67" spans="1:64" ht="12.95" customHeight="1" x14ac:dyDescent="0.2">
      <c r="A67" s="23" t="s">
        <v>47</v>
      </c>
      <c r="B67" s="11"/>
      <c r="C67" s="24">
        <v>44280.447999999997</v>
      </c>
      <c r="D67" s="24" t="s">
        <v>129</v>
      </c>
      <c r="E67" s="1">
        <f t="shared" si="11"/>
        <v>639.99568985560575</v>
      </c>
      <c r="F67" s="1">
        <f t="shared" si="35"/>
        <v>640</v>
      </c>
      <c r="G67" s="1">
        <f t="shared" si="12"/>
        <v>-1.724000001559034E-3</v>
      </c>
      <c r="I67" s="1">
        <f t="shared" si="57"/>
        <v>-1.724000001559034E-3</v>
      </c>
      <c r="P67" s="185">
        <f t="shared" si="13"/>
        <v>29261.947999999997</v>
      </c>
      <c r="R67" s="1">
        <f t="shared" si="14"/>
        <v>2.9721760053755492E-6</v>
      </c>
      <c r="S67" s="11">
        <f t="shared" si="58"/>
        <v>0.05</v>
      </c>
      <c r="Z67" s="1">
        <f t="shared" si="15"/>
        <v>640</v>
      </c>
      <c r="AA67" s="1">
        <f t="shared" si="16"/>
        <v>-2.5945669508036853E-3</v>
      </c>
      <c r="AB67" s="1">
        <f t="shared" si="17"/>
        <v>-2.3240123152571086E-2</v>
      </c>
      <c r="AC67" s="1">
        <f t="shared" si="18"/>
        <v>-29261.949723999998</v>
      </c>
      <c r="AD67" s="1">
        <f t="shared" si="19"/>
        <v>8.7056694924465133E-4</v>
      </c>
      <c r="AE67" s="1">
        <f t="shared" si="20"/>
        <v>3.7894340655856973E-8</v>
      </c>
      <c r="AF67" s="1">
        <f t="shared" si="21"/>
        <v>-29261.949723999998</v>
      </c>
      <c r="AG67" s="11">
        <f t="shared" si="22"/>
        <v>7.5788681311713936E-7</v>
      </c>
      <c r="AH67" s="1">
        <f t="shared" si="23"/>
        <v>2.1516123151012052E-2</v>
      </c>
      <c r="AI67" s="1">
        <f t="shared" si="24"/>
        <v>0.65628802903914063</v>
      </c>
      <c r="AJ67" s="1">
        <f t="shared" si="25"/>
        <v>0.71275693138232921</v>
      </c>
      <c r="AK67" s="1">
        <f t="shared" si="26"/>
        <v>-0.16057923391321502</v>
      </c>
      <c r="AL67" s="1">
        <f t="shared" si="27"/>
        <v>-2.7045347889537159</v>
      </c>
      <c r="AM67" s="1">
        <f t="shared" si="28"/>
        <v>-4.5029771638772553</v>
      </c>
      <c r="AN67" s="1">
        <f t="shared" si="56"/>
        <v>3.7810249391085247</v>
      </c>
      <c r="AO67" s="1">
        <f t="shared" si="56"/>
        <v>3.7812418237603276</v>
      </c>
      <c r="AP67" s="1">
        <f t="shared" si="56"/>
        <v>3.780529449626024</v>
      </c>
      <c r="AQ67" s="1">
        <f t="shared" si="56"/>
        <v>3.7828707155393779</v>
      </c>
      <c r="AR67" s="1">
        <f t="shared" si="56"/>
        <v>3.7751912065229769</v>
      </c>
      <c r="AS67" s="1">
        <f t="shared" si="56"/>
        <v>3.8005480893423917</v>
      </c>
      <c r="AT67" s="1">
        <f t="shared" si="56"/>
        <v>3.7185213621163484</v>
      </c>
      <c r="AU67" s="1">
        <f t="shared" si="30"/>
        <v>4.0074777885952626</v>
      </c>
      <c r="AW67" s="1">
        <v>30000</v>
      </c>
      <c r="AX67" s="1">
        <f t="shared" si="59"/>
        <v>-5.1279239847080917E-2</v>
      </c>
      <c r="AY67" s="1">
        <f t="shared" si="60"/>
        <v>-3.6217185511554194E-2</v>
      </c>
      <c r="AZ67" s="1">
        <f t="shared" si="61"/>
        <v>-1.5062054335526723E-2</v>
      </c>
      <c r="BA67" s="1">
        <f t="shared" si="62"/>
        <v>0.71475065460031595</v>
      </c>
      <c r="BB67" s="1">
        <f t="shared" si="63"/>
        <v>-0.35554559551096326</v>
      </c>
      <c r="BC67" s="1">
        <f t="shared" si="64"/>
        <v>2.4217318272910733</v>
      </c>
      <c r="BD67" s="1">
        <f t="shared" si="65"/>
        <v>2.6572888613599006</v>
      </c>
      <c r="BE67" s="1">
        <f t="shared" si="55"/>
        <v>8.4022328148274692</v>
      </c>
      <c r="BF67" s="1">
        <f t="shared" si="55"/>
        <v>8.4022156227403162</v>
      </c>
      <c r="BG67" s="1">
        <f t="shared" si="55"/>
        <v>8.4023025674619891</v>
      </c>
      <c r="BH67" s="1">
        <f t="shared" si="55"/>
        <v>8.4018627389949589</v>
      </c>
      <c r="BI67" s="1">
        <f t="shared" si="55"/>
        <v>8.4040844643166288</v>
      </c>
      <c r="BJ67" s="1">
        <f t="shared" si="55"/>
        <v>8.3927776261191855</v>
      </c>
      <c r="BK67" s="1">
        <f t="shared" si="55"/>
        <v>8.4483130837202314</v>
      </c>
      <c r="BL67" s="1">
        <f t="shared" si="66"/>
        <v>8.0784586421452573</v>
      </c>
    </row>
    <row r="68" spans="1:64" ht="12.95" customHeight="1" x14ac:dyDescent="0.2">
      <c r="A68" s="23" t="s">
        <v>47</v>
      </c>
      <c r="B68" s="11"/>
      <c r="C68" s="24">
        <v>44288.432999999997</v>
      </c>
      <c r="D68" s="24" t="s">
        <v>129</v>
      </c>
      <c r="E68" s="1">
        <f t="shared" si="11"/>
        <v>659.9588586217609</v>
      </c>
      <c r="F68" s="1">
        <f t="shared" si="35"/>
        <v>660</v>
      </c>
      <c r="G68" s="1">
        <f t="shared" si="12"/>
        <v>-1.6455999997560866E-2</v>
      </c>
      <c r="I68" s="1">
        <f t="shared" si="57"/>
        <v>-1.6455999997560866E-2</v>
      </c>
      <c r="P68" s="185">
        <f t="shared" si="13"/>
        <v>29269.932999999997</v>
      </c>
      <c r="R68" s="1">
        <f t="shared" si="14"/>
        <v>2.7079993591972324E-4</v>
      </c>
      <c r="S68" s="11">
        <f t="shared" si="58"/>
        <v>0.05</v>
      </c>
      <c r="Z68" s="1">
        <f t="shared" si="15"/>
        <v>660</v>
      </c>
      <c r="AA68" s="1">
        <f t="shared" si="16"/>
        <v>-2.5988324506413633E-3</v>
      </c>
      <c r="AB68" s="1">
        <f t="shared" si="17"/>
        <v>-3.800005821560469E-2</v>
      </c>
      <c r="AC68" s="1">
        <f t="shared" si="18"/>
        <v>-29269.949455999995</v>
      </c>
      <c r="AD68" s="1">
        <f t="shared" si="19"/>
        <v>-1.3857167546919503E-2</v>
      </c>
      <c r="AE68" s="1">
        <f t="shared" si="20"/>
        <v>9.6010546211699545E-6</v>
      </c>
      <c r="AF68" s="1">
        <f t="shared" si="21"/>
        <v>-29269.949455999995</v>
      </c>
      <c r="AG68" s="11">
        <f t="shared" si="22"/>
        <v>1.9202109242339908E-4</v>
      </c>
      <c r="AH68" s="1">
        <f t="shared" si="23"/>
        <v>2.154405821804382E-2</v>
      </c>
      <c r="AI68" s="1">
        <f t="shared" si="24"/>
        <v>0.65653071172427513</v>
      </c>
      <c r="AJ68" s="1">
        <f t="shared" si="25"/>
        <v>0.71381445053425241</v>
      </c>
      <c r="AK68" s="1">
        <f t="shared" si="26"/>
        <v>-0.16109766403433895</v>
      </c>
      <c r="AL68" s="1">
        <f t="shared" si="27"/>
        <v>-2.7030259293455754</v>
      </c>
      <c r="AM68" s="1">
        <f t="shared" si="28"/>
        <v>-4.4869796526962569</v>
      </c>
      <c r="AN68" s="1">
        <f t="shared" si="56"/>
        <v>3.7831517573116824</v>
      </c>
      <c r="AO68" s="1">
        <f t="shared" si="56"/>
        <v>3.7833669862821617</v>
      </c>
      <c r="AP68" s="1">
        <f t="shared" si="56"/>
        <v>3.7826589289319434</v>
      </c>
      <c r="AQ68" s="1">
        <f t="shared" si="56"/>
        <v>3.7849896998286789</v>
      </c>
      <c r="AR68" s="1">
        <f t="shared" si="56"/>
        <v>3.7773325185356752</v>
      </c>
      <c r="AS68" s="1">
        <f t="shared" si="56"/>
        <v>3.8026563224281995</v>
      </c>
      <c r="AT68" s="1">
        <f t="shared" si="56"/>
        <v>3.7206139248168837</v>
      </c>
      <c r="AU68" s="1">
        <f t="shared" si="30"/>
        <v>4.0102509363156642</v>
      </c>
      <c r="AW68" s="1">
        <v>-9000</v>
      </c>
      <c r="AX68" s="1">
        <f t="shared" si="59"/>
        <v>-3.7934094216442449E-3</v>
      </c>
      <c r="AY68" s="1">
        <f t="shared" si="60"/>
        <v>-4.7886875994859069E-3</v>
      </c>
      <c r="AZ68" s="1">
        <f t="shared" si="61"/>
        <v>9.9527817784166202E-4</v>
      </c>
      <c r="BA68" s="1">
        <f t="shared" si="62"/>
        <v>0.63073461814955212</v>
      </c>
      <c r="BB68" s="1">
        <f t="shared" si="63"/>
        <v>0.12468857338955623</v>
      </c>
      <c r="BC68" s="1">
        <f t="shared" si="64"/>
        <v>2.9102435161908793</v>
      </c>
      <c r="BD68" s="1">
        <f t="shared" si="65"/>
        <v>8.6063499132757695</v>
      </c>
      <c r="BE68" s="1">
        <f t="shared" ref="BE68:BK77" si="67">$BL68+$AB$7*SIN(BF68)</f>
        <v>2.7985501344537722</v>
      </c>
      <c r="BF68" s="1">
        <f t="shared" si="67"/>
        <v>2.7981972168982265</v>
      </c>
      <c r="BG68" s="1">
        <f t="shared" si="67"/>
        <v>2.7991849881467723</v>
      </c>
      <c r="BH68" s="1">
        <f t="shared" si="67"/>
        <v>2.7964194628871613</v>
      </c>
      <c r="BI68" s="1">
        <f t="shared" si="67"/>
        <v>2.804155435630372</v>
      </c>
      <c r="BJ68" s="1">
        <f t="shared" si="67"/>
        <v>2.7824610057525105</v>
      </c>
      <c r="BK68" s="1">
        <f t="shared" si="67"/>
        <v>2.8428943484984321</v>
      </c>
      <c r="BL68" s="1">
        <f t="shared" si="66"/>
        <v>2.6708205873615452</v>
      </c>
    </row>
    <row r="69" spans="1:64" ht="12.95" customHeight="1" x14ac:dyDescent="0.2">
      <c r="A69" s="23" t="s">
        <v>47</v>
      </c>
      <c r="B69" s="11"/>
      <c r="C69" s="24">
        <v>44522.642</v>
      </c>
      <c r="D69" s="24" t="s">
        <v>129</v>
      </c>
      <c r="E69" s="1">
        <f t="shared" si="11"/>
        <v>1245.5009742826419</v>
      </c>
      <c r="F69" s="1">
        <f t="shared" si="35"/>
        <v>1245.5</v>
      </c>
      <c r="G69" s="1">
        <f t="shared" si="12"/>
        <v>3.8969999877735972E-4</v>
      </c>
      <c r="I69" s="1">
        <f t="shared" si="57"/>
        <v>3.8969999877735972E-4</v>
      </c>
      <c r="P69" s="185">
        <f t="shared" si="13"/>
        <v>29504.142</v>
      </c>
      <c r="R69" s="1">
        <f t="shared" si="14"/>
        <v>1.5186608904707417E-7</v>
      </c>
      <c r="S69" s="11">
        <f t="shared" si="58"/>
        <v>0.05</v>
      </c>
      <c r="Z69" s="1">
        <f t="shared" si="15"/>
        <v>1245.5</v>
      </c>
      <c r="AA69" s="1">
        <f t="shared" si="16"/>
        <v>-2.7486835327064849E-3</v>
      </c>
      <c r="AB69" s="1">
        <f t="shared" si="17"/>
        <v>-2.1932706938154051E-2</v>
      </c>
      <c r="AC69" s="1">
        <f t="shared" si="18"/>
        <v>-29504.141610300001</v>
      </c>
      <c r="AD69" s="1">
        <f t="shared" si="19"/>
        <v>3.1383835314838446E-3</v>
      </c>
      <c r="AE69" s="1">
        <f t="shared" si="20"/>
        <v>4.924725595344504E-7</v>
      </c>
      <c r="AF69" s="1">
        <f t="shared" si="21"/>
        <v>-29504.141610300001</v>
      </c>
      <c r="AG69" s="11">
        <f t="shared" si="22"/>
        <v>9.8494511906890076E-6</v>
      </c>
      <c r="AH69" s="1">
        <f t="shared" si="23"/>
        <v>2.232240693693141E-2</v>
      </c>
      <c r="AI69" s="1">
        <f t="shared" si="24"/>
        <v>0.6640702816955959</v>
      </c>
      <c r="AJ69" s="1">
        <f t="shared" si="25"/>
        <v>0.74438771625703015</v>
      </c>
      <c r="AK69" s="1">
        <f t="shared" si="26"/>
        <v>-0.1762805539640642</v>
      </c>
      <c r="AL69" s="1">
        <f t="shared" si="27"/>
        <v>-2.6583383068044535</v>
      </c>
      <c r="AM69" s="1">
        <f t="shared" si="28"/>
        <v>-4.0577497322448526</v>
      </c>
      <c r="AN69" s="1">
        <f t="shared" si="56"/>
        <v>3.8457761888815072</v>
      </c>
      <c r="AO69" s="1">
        <f t="shared" si="56"/>
        <v>3.8459433233991791</v>
      </c>
      <c r="AP69" s="1">
        <f t="shared" si="56"/>
        <v>3.8453653335569427</v>
      </c>
      <c r="AQ69" s="1">
        <f t="shared" si="56"/>
        <v>3.8473653647021879</v>
      </c>
      <c r="AR69" s="1">
        <f t="shared" si="56"/>
        <v>3.8404589882028626</v>
      </c>
      <c r="AS69" s="1">
        <f t="shared" si="56"/>
        <v>3.8644830455239445</v>
      </c>
      <c r="AT69" s="1">
        <f t="shared" si="56"/>
        <v>3.7828820685439588</v>
      </c>
      <c r="AU69" s="1">
        <f t="shared" si="30"/>
        <v>4.0914348358304302</v>
      </c>
      <c r="AW69" s="1">
        <v>34000</v>
      </c>
      <c r="AX69" s="1">
        <f t="shared" si="59"/>
        <v>-3.7437239290325969E-2</v>
      </c>
      <c r="AY69" s="1">
        <f t="shared" si="60"/>
        <v>-3.2419446540234584E-2</v>
      </c>
      <c r="AZ69" s="1">
        <f t="shared" si="61"/>
        <v>-5.0177927500913875E-3</v>
      </c>
      <c r="BA69" s="1">
        <f t="shared" si="62"/>
        <v>0.65014572271709947</v>
      </c>
      <c r="BB69" s="1">
        <f t="shared" si="63"/>
        <v>-4.0712269680961137E-2</v>
      </c>
      <c r="BC69" s="1">
        <f t="shared" si="64"/>
        <v>2.7445060425738377</v>
      </c>
      <c r="BD69" s="1">
        <f t="shared" si="65"/>
        <v>4.9703288743886436</v>
      </c>
      <c r="BE69" s="1">
        <f t="shared" si="67"/>
        <v>8.8419670666102324</v>
      </c>
      <c r="BF69" s="1">
        <f t="shared" si="67"/>
        <v>8.8417068212584038</v>
      </c>
      <c r="BG69" s="1">
        <f t="shared" si="67"/>
        <v>8.842528362914658</v>
      </c>
      <c r="BH69" s="1">
        <f t="shared" si="67"/>
        <v>8.8399334049997496</v>
      </c>
      <c r="BI69" s="1">
        <f t="shared" si="67"/>
        <v>8.8481149178204017</v>
      </c>
      <c r="BJ69" s="1">
        <f t="shared" si="67"/>
        <v>8.8221668956666317</v>
      </c>
      <c r="BK69" s="1">
        <f t="shared" si="67"/>
        <v>8.9030276093595635</v>
      </c>
      <c r="BL69" s="1">
        <f t="shared" si="66"/>
        <v>8.6330881862256383</v>
      </c>
    </row>
    <row r="70" spans="1:64" ht="12.95" customHeight="1" x14ac:dyDescent="0.2">
      <c r="A70" s="23" t="s">
        <v>47</v>
      </c>
      <c r="B70" s="11"/>
      <c r="C70" s="24">
        <v>44581.446000000004</v>
      </c>
      <c r="D70" s="24" t="s">
        <v>129</v>
      </c>
      <c r="E70" s="1">
        <f t="shared" si="11"/>
        <v>1392.5158992826387</v>
      </c>
      <c r="F70" s="1">
        <f t="shared" si="35"/>
        <v>1392.5</v>
      </c>
      <c r="G70" s="1">
        <f t="shared" si="12"/>
        <v>6.3595000028726645E-3</v>
      </c>
      <c r="I70" s="1">
        <f t="shared" si="57"/>
        <v>6.3595000028726645E-3</v>
      </c>
      <c r="P70" s="185">
        <f t="shared" si="13"/>
        <v>29562.946000000004</v>
      </c>
      <c r="R70" s="1">
        <f t="shared" si="14"/>
        <v>4.0443240286537418E-5</v>
      </c>
      <c r="S70" s="11">
        <f t="shared" si="58"/>
        <v>0.05</v>
      </c>
      <c r="Z70" s="1">
        <f t="shared" si="15"/>
        <v>1392.5</v>
      </c>
      <c r="AA70" s="1">
        <f t="shared" si="16"/>
        <v>-2.7942307967133255E-3</v>
      </c>
      <c r="AB70" s="1">
        <f t="shared" si="17"/>
        <v>-1.6146004960041645E-2</v>
      </c>
      <c r="AC70" s="1">
        <f t="shared" si="18"/>
        <v>-29562.939640500001</v>
      </c>
      <c r="AD70" s="1">
        <f t="shared" si="19"/>
        <v>9.15373079958599E-3</v>
      </c>
      <c r="AE70" s="1">
        <f t="shared" si="20"/>
        <v>4.1895393775644588E-6</v>
      </c>
      <c r="AF70" s="1">
        <f t="shared" si="21"/>
        <v>-29562.939640500001</v>
      </c>
      <c r="AG70" s="11">
        <f t="shared" si="22"/>
        <v>8.3790787551289166E-5</v>
      </c>
      <c r="AH70" s="1">
        <f t="shared" si="23"/>
        <v>2.250550496291431E-2</v>
      </c>
      <c r="AI70" s="1">
        <f t="shared" si="24"/>
        <v>0.66609892384911529</v>
      </c>
      <c r="AJ70" s="1">
        <f t="shared" si="25"/>
        <v>0.75194147125863786</v>
      </c>
      <c r="AK70" s="1">
        <f t="shared" si="26"/>
        <v>-0.18009353317438917</v>
      </c>
      <c r="AL70" s="1">
        <f t="shared" si="27"/>
        <v>-2.6469535270737339</v>
      </c>
      <c r="AM70" s="1">
        <f t="shared" si="28"/>
        <v>-3.9605737969694617</v>
      </c>
      <c r="AN70" s="1">
        <f t="shared" si="56"/>
        <v>3.8616144207866605</v>
      </c>
      <c r="AO70" s="1">
        <f t="shared" si="56"/>
        <v>3.8617698633408888</v>
      </c>
      <c r="AP70" s="1">
        <f t="shared" si="56"/>
        <v>3.8612249066456221</v>
      </c>
      <c r="AQ70" s="1">
        <f t="shared" si="56"/>
        <v>3.8631365837877221</v>
      </c>
      <c r="AR70" s="1">
        <f t="shared" si="56"/>
        <v>3.8564445438234478</v>
      </c>
      <c r="AS70" s="1">
        <f t="shared" si="56"/>
        <v>3.8800465077649147</v>
      </c>
      <c r="AT70" s="1">
        <f t="shared" si="56"/>
        <v>3.798830184253585</v>
      </c>
      <c r="AU70" s="1">
        <f t="shared" si="30"/>
        <v>4.1118174715753844</v>
      </c>
      <c r="AW70" s="1">
        <v>47000</v>
      </c>
      <c r="AX70" s="1">
        <f t="shared" si="59"/>
        <v>1.1799777989666825E-2</v>
      </c>
      <c r="AY70" s="1">
        <f t="shared" si="60"/>
        <v>-1.1055401867931219E-2</v>
      </c>
      <c r="AZ70" s="1">
        <f t="shared" si="61"/>
        <v>2.2855179857598044E-2</v>
      </c>
      <c r="BA70" s="1">
        <f t="shared" si="62"/>
        <v>0.670311581671583</v>
      </c>
      <c r="BB70" s="1">
        <f t="shared" si="63"/>
        <v>0.76684390860401619</v>
      </c>
      <c r="BC70" s="1">
        <f t="shared" si="64"/>
        <v>-2.6240464428806982</v>
      </c>
      <c r="BD70" s="1">
        <f t="shared" si="65"/>
        <v>-3.7777439760297833</v>
      </c>
      <c r="BE70" s="1">
        <f t="shared" si="67"/>
        <v>10.176519280760461</v>
      </c>
      <c r="BF70" s="1">
        <f t="shared" si="67"/>
        <v>10.176652262865327</v>
      </c>
      <c r="BG70" s="1">
        <f t="shared" si="67"/>
        <v>10.176172459731809</v>
      </c>
      <c r="BH70" s="1">
        <f t="shared" si="67"/>
        <v>10.177904617084087</v>
      </c>
      <c r="BI70" s="1">
        <f t="shared" si="67"/>
        <v>10.171664421087399</v>
      </c>
      <c r="BJ70" s="1">
        <f t="shared" si="67"/>
        <v>10.194319513484551</v>
      </c>
      <c r="BK70" s="1">
        <f t="shared" si="67"/>
        <v>10.114196712077856</v>
      </c>
      <c r="BL70" s="1">
        <f t="shared" si="66"/>
        <v>10.435634204486876</v>
      </c>
    </row>
    <row r="71" spans="1:64" ht="12.95" customHeight="1" x14ac:dyDescent="0.2">
      <c r="A71" s="23" t="s">
        <v>47</v>
      </c>
      <c r="B71" s="11"/>
      <c r="C71" s="24">
        <v>44599.447999999997</v>
      </c>
      <c r="D71" s="24" t="s">
        <v>129</v>
      </c>
      <c r="E71" s="1">
        <f t="shared" si="11"/>
        <v>1437.52240700063</v>
      </c>
      <c r="F71" s="1">
        <f t="shared" si="35"/>
        <v>1437.5</v>
      </c>
      <c r="G71" s="1">
        <f t="shared" si="12"/>
        <v>8.9624999964144081E-3</v>
      </c>
      <c r="I71" s="1">
        <f t="shared" si="57"/>
        <v>8.9624999964144081E-3</v>
      </c>
      <c r="P71" s="185">
        <f t="shared" si="13"/>
        <v>29580.947999999997</v>
      </c>
      <c r="R71" s="1">
        <f t="shared" si="14"/>
        <v>8.0326406185728271E-5</v>
      </c>
      <c r="S71" s="11">
        <f t="shared" si="58"/>
        <v>0.05</v>
      </c>
      <c r="Z71" s="1">
        <f t="shared" si="15"/>
        <v>1437.5</v>
      </c>
      <c r="AA71" s="1">
        <f t="shared" si="16"/>
        <v>-2.8088382459554827E-3</v>
      </c>
      <c r="AB71" s="1">
        <f t="shared" si="17"/>
        <v>-1.3598038281813007E-2</v>
      </c>
      <c r="AC71" s="1">
        <f t="shared" si="18"/>
        <v>-29580.9390375</v>
      </c>
      <c r="AD71" s="1">
        <f t="shared" si="19"/>
        <v>1.1771338242369891E-2</v>
      </c>
      <c r="AE71" s="1">
        <f t="shared" si="20"/>
        <v>6.9282202008139932E-6</v>
      </c>
      <c r="AF71" s="1">
        <f t="shared" si="21"/>
        <v>-29580.9390375</v>
      </c>
      <c r="AG71" s="11">
        <f t="shared" si="22"/>
        <v>1.3856440401627986E-4</v>
      </c>
      <c r="AH71" s="1">
        <f t="shared" si="23"/>
        <v>2.2560538278227415E-2</v>
      </c>
      <c r="AI71" s="1">
        <f t="shared" si="24"/>
        <v>0.6667311353232569</v>
      </c>
      <c r="AJ71" s="1">
        <f t="shared" si="25"/>
        <v>0.75424358679907322</v>
      </c>
      <c r="AK71" s="1">
        <f t="shared" si="26"/>
        <v>-0.18126078777007562</v>
      </c>
      <c r="AL71" s="1">
        <f t="shared" si="27"/>
        <v>-2.6434544083836267</v>
      </c>
      <c r="AM71" s="1">
        <f t="shared" si="28"/>
        <v>-3.9315812635878036</v>
      </c>
      <c r="AN71" s="1">
        <f t="shared" ref="AN71:AT80" si="68">$AU71+$AB$7*SIN(AO71)</f>
        <v>3.8664725650296212</v>
      </c>
      <c r="AO71" s="1">
        <f t="shared" si="68"/>
        <v>3.8666244795207403</v>
      </c>
      <c r="AP71" s="1">
        <f t="shared" si="68"/>
        <v>3.8660896060165304</v>
      </c>
      <c r="AQ71" s="1">
        <f t="shared" si="68"/>
        <v>3.8679739608908976</v>
      </c>
      <c r="AR71" s="1">
        <f t="shared" si="68"/>
        <v>3.8613492878087339</v>
      </c>
      <c r="AS71" s="1">
        <f t="shared" si="68"/>
        <v>3.8848148087208849</v>
      </c>
      <c r="AT71" s="1">
        <f t="shared" si="68"/>
        <v>3.8037381712369793</v>
      </c>
      <c r="AU71" s="1">
        <f t="shared" si="30"/>
        <v>4.1180570539462886</v>
      </c>
      <c r="AW71" s="1">
        <v>53000</v>
      </c>
      <c r="AX71" s="1">
        <f t="shared" si="59"/>
        <v>2.7715722827349784E-2</v>
      </c>
      <c r="AY71" s="1">
        <f t="shared" si="60"/>
        <v>3.4584956901846514E-3</v>
      </c>
      <c r="AZ71" s="1">
        <f t="shared" si="61"/>
        <v>2.4257227137165133E-2</v>
      </c>
      <c r="BA71" s="1">
        <f t="shared" si="62"/>
        <v>0.82325944048184563</v>
      </c>
      <c r="BB71" s="1">
        <f t="shared" si="63"/>
        <v>0.99178581478592931</v>
      </c>
      <c r="BC71" s="1">
        <f t="shared" si="64"/>
        <v>-2.0554205169300883</v>
      </c>
      <c r="BD71" s="1">
        <f t="shared" si="65"/>
        <v>-1.6566375137032932</v>
      </c>
      <c r="BE71" s="1">
        <f t="shared" si="67"/>
        <v>10.890305923395033</v>
      </c>
      <c r="BF71" s="1">
        <f t="shared" si="67"/>
        <v>10.890305922222209</v>
      </c>
      <c r="BG71" s="1">
        <f t="shared" si="67"/>
        <v>10.890305951644148</v>
      </c>
      <c r="BH71" s="1">
        <f t="shared" si="67"/>
        <v>10.890305213555713</v>
      </c>
      <c r="BI71" s="1">
        <f t="shared" si="67"/>
        <v>10.890323731042487</v>
      </c>
      <c r="BJ71" s="1">
        <f t="shared" si="67"/>
        <v>10.889860132705035</v>
      </c>
      <c r="BK71" s="1">
        <f t="shared" si="67"/>
        <v>10.902153743190651</v>
      </c>
      <c r="BL71" s="1">
        <f t="shared" si="66"/>
        <v>11.267578520607445</v>
      </c>
    </row>
    <row r="72" spans="1:64" ht="12.95" customHeight="1" x14ac:dyDescent="0.2">
      <c r="A72" s="23" t="s">
        <v>47</v>
      </c>
      <c r="B72" s="11"/>
      <c r="C72" s="24">
        <v>44616.432999999997</v>
      </c>
      <c r="D72" s="24" t="s">
        <v>129</v>
      </c>
      <c r="E72" s="1">
        <f t="shared" si="11"/>
        <v>1479.9863295420366</v>
      </c>
      <c r="F72" s="1">
        <f t="shared" si="35"/>
        <v>1480</v>
      </c>
      <c r="G72" s="1">
        <f t="shared" si="12"/>
        <v>-5.4680000030202791E-3</v>
      </c>
      <c r="I72" s="1">
        <f t="shared" si="57"/>
        <v>-5.4680000030202791E-3</v>
      </c>
      <c r="P72" s="185">
        <f t="shared" si="13"/>
        <v>29597.932999999997</v>
      </c>
      <c r="R72" s="1">
        <f t="shared" si="14"/>
        <v>2.9899024033029774E-5</v>
      </c>
      <c r="S72" s="11">
        <f t="shared" si="58"/>
        <v>0.05</v>
      </c>
      <c r="Z72" s="1">
        <f t="shared" si="15"/>
        <v>1480</v>
      </c>
      <c r="AA72" s="1">
        <f t="shared" si="16"/>
        <v>-2.8229239195036587E-3</v>
      </c>
      <c r="AB72" s="1">
        <f t="shared" si="17"/>
        <v>-2.8080072638604282E-2</v>
      </c>
      <c r="AC72" s="1">
        <f t="shared" si="18"/>
        <v>-29597.938468</v>
      </c>
      <c r="AD72" s="1">
        <f t="shared" si="19"/>
        <v>-2.6450760835166204E-3</v>
      </c>
      <c r="AE72" s="1">
        <f t="shared" si="20"/>
        <v>3.4982137437958119E-7</v>
      </c>
      <c r="AF72" s="1">
        <f t="shared" si="21"/>
        <v>-29597.938468</v>
      </c>
      <c r="AG72" s="11">
        <f t="shared" si="22"/>
        <v>6.9964274875916236E-6</v>
      </c>
      <c r="AH72" s="1">
        <f t="shared" si="23"/>
        <v>2.2612072635584003E-2</v>
      </c>
      <c r="AI72" s="1">
        <f t="shared" si="24"/>
        <v>0.66733308608685415</v>
      </c>
      <c r="AJ72" s="1">
        <f t="shared" si="25"/>
        <v>0.75641332827590468</v>
      </c>
      <c r="AK72" s="1">
        <f t="shared" si="26"/>
        <v>-0.18236319182734573</v>
      </c>
      <c r="AL72" s="1">
        <f t="shared" si="27"/>
        <v>-2.6401435694538131</v>
      </c>
      <c r="AM72" s="1">
        <f t="shared" si="28"/>
        <v>-3.9045136198895274</v>
      </c>
      <c r="AN72" s="1">
        <f t="shared" si="68"/>
        <v>3.8710650505893147</v>
      </c>
      <c r="AO72" s="1">
        <f t="shared" si="68"/>
        <v>3.8712136573839393</v>
      </c>
      <c r="AP72" s="1">
        <f t="shared" si="68"/>
        <v>3.870688287118222</v>
      </c>
      <c r="AQ72" s="1">
        <f t="shared" si="68"/>
        <v>3.8725467387609394</v>
      </c>
      <c r="AR72" s="1">
        <f t="shared" si="68"/>
        <v>3.8659864016344407</v>
      </c>
      <c r="AS72" s="1">
        <f t="shared" si="68"/>
        <v>3.8893200128930201</v>
      </c>
      <c r="AT72" s="1">
        <f t="shared" si="68"/>
        <v>3.8083847276687366</v>
      </c>
      <c r="AU72" s="1">
        <f t="shared" si="30"/>
        <v>4.1239499928521424</v>
      </c>
      <c r="AW72" s="1">
        <v>18000</v>
      </c>
      <c r="AX72" s="1">
        <f t="shared" si="59"/>
        <v>-5.3871066351145656E-2</v>
      </c>
      <c r="AY72" s="1">
        <f t="shared" si="60"/>
        <v>-3.9772812113391724E-2</v>
      </c>
      <c r="AZ72" s="1">
        <f t="shared" si="61"/>
        <v>-1.4098254237753934E-2</v>
      </c>
      <c r="BA72" s="1">
        <f t="shared" si="62"/>
        <v>1.3609799755696699</v>
      </c>
      <c r="BB72" s="1">
        <f t="shared" si="63"/>
        <v>-0.62022140822118366</v>
      </c>
      <c r="BC72" s="1">
        <f t="shared" si="64"/>
        <v>0.31266184025809857</v>
      </c>
      <c r="BD72" s="1">
        <f t="shared" si="65"/>
        <v>0.15761703670609478</v>
      </c>
      <c r="BE72" s="1">
        <f t="shared" si="67"/>
        <v>6.4938527567476241</v>
      </c>
      <c r="BF72" s="1">
        <f t="shared" si="67"/>
        <v>6.4937210285667177</v>
      </c>
      <c r="BG72" s="1">
        <f t="shared" si="67"/>
        <v>6.4933659754909732</v>
      </c>
      <c r="BH72" s="1">
        <f t="shared" si="67"/>
        <v>6.4924091182457486</v>
      </c>
      <c r="BI72" s="1">
        <f t="shared" si="67"/>
        <v>6.4898313819964839</v>
      </c>
      <c r="BJ72" s="1">
        <f t="shared" si="67"/>
        <v>6.4828939337911109</v>
      </c>
      <c r="BK72" s="1">
        <f t="shared" si="67"/>
        <v>6.4642704967622517</v>
      </c>
      <c r="BL72" s="1">
        <f t="shared" si="66"/>
        <v>6.4145700099041143</v>
      </c>
    </row>
    <row r="73" spans="1:64" ht="12.95" customHeight="1" x14ac:dyDescent="0.2">
      <c r="A73" s="23" t="s">
        <v>47</v>
      </c>
      <c r="B73" s="11"/>
      <c r="C73" s="24">
        <v>44620.423000000003</v>
      </c>
      <c r="D73" s="24" t="s">
        <v>129</v>
      </c>
      <c r="E73" s="1">
        <f t="shared" si="11"/>
        <v>1489.9616637157446</v>
      </c>
      <c r="F73" s="1">
        <f t="shared" si="35"/>
        <v>1490</v>
      </c>
      <c r="G73" s="1">
        <f t="shared" si="12"/>
        <v>-1.5333999996073544E-2</v>
      </c>
      <c r="I73" s="1">
        <f t="shared" si="57"/>
        <v>-1.5333999996073544E-2</v>
      </c>
      <c r="P73" s="185">
        <f t="shared" si="13"/>
        <v>29601.923000000003</v>
      </c>
      <c r="R73" s="1">
        <f t="shared" si="14"/>
        <v>2.3513155587958343E-4</v>
      </c>
      <c r="S73" s="11">
        <f t="shared" si="58"/>
        <v>0.05</v>
      </c>
      <c r="Z73" s="1">
        <f t="shared" si="15"/>
        <v>1490</v>
      </c>
      <c r="AA73" s="1">
        <f t="shared" si="16"/>
        <v>-2.8262793246545473E-3</v>
      </c>
      <c r="AB73" s="1">
        <f t="shared" si="17"/>
        <v>-3.795813580286736E-2</v>
      </c>
      <c r="AC73" s="1">
        <f t="shared" si="18"/>
        <v>-29601.938333999999</v>
      </c>
      <c r="AD73" s="1">
        <f t="shared" si="19"/>
        <v>-1.2507720671418997E-2</v>
      </c>
      <c r="AE73" s="1">
        <f t="shared" si="20"/>
        <v>7.8221538197121037E-6</v>
      </c>
      <c r="AF73" s="1">
        <f t="shared" si="21"/>
        <v>-29601.938333999999</v>
      </c>
      <c r="AG73" s="11">
        <f t="shared" si="22"/>
        <v>1.5644307639424207E-4</v>
      </c>
      <c r="AH73" s="1">
        <f t="shared" si="23"/>
        <v>2.2624135806793812E-2</v>
      </c>
      <c r="AI73" s="1">
        <f t="shared" si="24"/>
        <v>0.66747541049136316</v>
      </c>
      <c r="AJ73" s="1">
        <f t="shared" si="25"/>
        <v>0.75692321958117093</v>
      </c>
      <c r="AK73" s="1">
        <f t="shared" si="26"/>
        <v>-0.18262257997867157</v>
      </c>
      <c r="AL73" s="1">
        <f t="shared" si="27"/>
        <v>-2.6393636793414341</v>
      </c>
      <c r="AM73" s="1">
        <f t="shared" si="28"/>
        <v>-3.8981885040449598</v>
      </c>
      <c r="AN73" s="1">
        <f t="shared" si="68"/>
        <v>3.8721462373526871</v>
      </c>
      <c r="AO73" s="1">
        <f t="shared" si="68"/>
        <v>3.8722940694388299</v>
      </c>
      <c r="AP73" s="1">
        <f t="shared" si="68"/>
        <v>3.871770932017494</v>
      </c>
      <c r="AQ73" s="1">
        <f t="shared" si="68"/>
        <v>3.8736232759669886</v>
      </c>
      <c r="AR73" s="1">
        <f t="shared" si="68"/>
        <v>3.8670781746291878</v>
      </c>
      <c r="AS73" s="1">
        <f t="shared" si="68"/>
        <v>3.8903803221378306</v>
      </c>
      <c r="AT73" s="1">
        <f t="shared" si="68"/>
        <v>3.8094796260562731</v>
      </c>
      <c r="AU73" s="1">
        <f t="shared" si="30"/>
        <v>4.1253365667123436</v>
      </c>
      <c r="AW73" s="1">
        <v>-7000</v>
      </c>
      <c r="AX73" s="1">
        <f t="shared" si="59"/>
        <v>-3.3724456623462819E-3</v>
      </c>
      <c r="AY73" s="1">
        <f t="shared" si="60"/>
        <v>-9.4211433739271842E-3</v>
      </c>
      <c r="AZ73" s="1">
        <f t="shared" si="61"/>
        <v>6.0486977115809023E-3</v>
      </c>
      <c r="BA73" s="1">
        <f t="shared" si="62"/>
        <v>0.6223096103016621</v>
      </c>
      <c r="BB73" s="1">
        <f t="shared" si="63"/>
        <v>0.25916224701822121</v>
      </c>
      <c r="BC73" s="1">
        <f t="shared" si="64"/>
        <v>3.0473842808310168</v>
      </c>
      <c r="BD73" s="1">
        <f t="shared" si="65"/>
        <v>21.213831846460121</v>
      </c>
      <c r="BE73" s="1">
        <f t="shared" si="67"/>
        <v>3.0012716117077201</v>
      </c>
      <c r="BF73" s="1">
        <f t="shared" si="67"/>
        <v>3.0010671314426678</v>
      </c>
      <c r="BG73" s="1">
        <f t="shared" si="67"/>
        <v>3.0016114723412315</v>
      </c>
      <c r="BH73" s="1">
        <f t="shared" si="67"/>
        <v>3.0001623056295319</v>
      </c>
      <c r="BI73" s="1">
        <f t="shared" si="67"/>
        <v>3.0040196837764941</v>
      </c>
      <c r="BJ73" s="1">
        <f t="shared" si="67"/>
        <v>2.9937474334742551</v>
      </c>
      <c r="BK73" s="1">
        <f t="shared" si="67"/>
        <v>3.0210708281119008</v>
      </c>
      <c r="BL73" s="1">
        <f t="shared" si="66"/>
        <v>2.9481353594017352</v>
      </c>
    </row>
    <row r="74" spans="1:64" ht="12.95" customHeight="1" x14ac:dyDescent="0.2">
      <c r="A74" s="23" t="s">
        <v>47</v>
      </c>
      <c r="B74" s="11"/>
      <c r="C74" s="24">
        <v>44630.447</v>
      </c>
      <c r="D74" s="24" t="s">
        <v>129</v>
      </c>
      <c r="E74" s="1">
        <f t="shared" si="11"/>
        <v>1515.0225032538631</v>
      </c>
      <c r="F74" s="1">
        <f t="shared" si="35"/>
        <v>1515</v>
      </c>
      <c r="G74" s="1">
        <f t="shared" si="12"/>
        <v>9.0009999985340983E-3</v>
      </c>
      <c r="I74" s="1">
        <f t="shared" si="57"/>
        <v>9.0009999985340983E-3</v>
      </c>
      <c r="P74" s="185">
        <f t="shared" si="13"/>
        <v>29611.947</v>
      </c>
      <c r="R74" s="1">
        <f t="shared" si="14"/>
        <v>8.1018000973610843E-5</v>
      </c>
      <c r="S74" s="11">
        <f t="shared" si="58"/>
        <v>0.05</v>
      </c>
      <c r="Z74" s="1">
        <f t="shared" si="15"/>
        <v>1515</v>
      </c>
      <c r="AA74" s="1">
        <f t="shared" si="16"/>
        <v>-2.8347366825558322E-3</v>
      </c>
      <c r="AB74" s="1">
        <f t="shared" si="17"/>
        <v>-1.3653189173075158E-2</v>
      </c>
      <c r="AC74" s="1">
        <f t="shared" si="18"/>
        <v>-29611.937999000002</v>
      </c>
      <c r="AD74" s="1">
        <f t="shared" si="19"/>
        <v>1.183573668108993E-2</v>
      </c>
      <c r="AE74" s="1">
        <f t="shared" si="20"/>
        <v>7.0042331392048844E-6</v>
      </c>
      <c r="AF74" s="1">
        <f t="shared" si="21"/>
        <v>-29611.937999000002</v>
      </c>
      <c r="AG74" s="11">
        <f t="shared" si="22"/>
        <v>1.4008466278409769E-4</v>
      </c>
      <c r="AH74" s="1">
        <f t="shared" si="23"/>
        <v>2.2654189171609256E-2</v>
      </c>
      <c r="AI74" s="1">
        <f t="shared" si="24"/>
        <v>0.66783237306860599</v>
      </c>
      <c r="AJ74" s="1">
        <f t="shared" si="25"/>
        <v>0.75819688257695628</v>
      </c>
      <c r="AK74" s="1">
        <f t="shared" si="26"/>
        <v>-0.18327104780821216</v>
      </c>
      <c r="AL74" s="1">
        <f t="shared" si="27"/>
        <v>-2.6374124977034685</v>
      </c>
      <c r="AM74" s="1">
        <f t="shared" si="28"/>
        <v>-3.8824478158669775</v>
      </c>
      <c r="AN74" s="1">
        <f t="shared" si="68"/>
        <v>3.8748502122431896</v>
      </c>
      <c r="AO74" s="1">
        <f t="shared" si="68"/>
        <v>3.8749961136865547</v>
      </c>
      <c r="AP74" s="1">
        <f t="shared" si="68"/>
        <v>3.8744785524727017</v>
      </c>
      <c r="AQ74" s="1">
        <f t="shared" si="68"/>
        <v>3.8763156073403313</v>
      </c>
      <c r="AR74" s="1">
        <f t="shared" si="68"/>
        <v>3.869808755268171</v>
      </c>
      <c r="AS74" s="1">
        <f t="shared" si="68"/>
        <v>3.893031538402429</v>
      </c>
      <c r="AT74" s="1">
        <f t="shared" si="68"/>
        <v>3.8122195300218089</v>
      </c>
      <c r="AU74" s="1">
        <f t="shared" si="30"/>
        <v>4.1288030013628454</v>
      </c>
      <c r="AW74" s="1">
        <v>54000</v>
      </c>
      <c r="AX74" s="1">
        <f t="shared" si="59"/>
        <v>2.92529887817593E-2</v>
      </c>
      <c r="AY74" s="1">
        <f t="shared" si="60"/>
        <v>6.1632240966667251E-3</v>
      </c>
      <c r="AZ74" s="1">
        <f t="shared" si="61"/>
        <v>2.3089764685092575E-2</v>
      </c>
      <c r="BA74" s="1">
        <f t="shared" si="62"/>
        <v>0.86642102443573221</v>
      </c>
      <c r="BB74" s="1">
        <f t="shared" si="63"/>
        <v>0.99999402802226667</v>
      </c>
      <c r="BC74" s="1">
        <f t="shared" si="64"/>
        <v>-1.9306154175801202</v>
      </c>
      <c r="BD74" s="1">
        <f t="shared" si="65"/>
        <v>-1.4446174386966586</v>
      </c>
      <c r="BE74" s="1">
        <f t="shared" si="67"/>
        <v>11.02705117897268</v>
      </c>
      <c r="BF74" s="1">
        <f t="shared" si="67"/>
        <v>11.027051178984038</v>
      </c>
      <c r="BG74" s="1">
        <f t="shared" si="67"/>
        <v>11.027051179935393</v>
      </c>
      <c r="BH74" s="1">
        <f t="shared" si="67"/>
        <v>11.027051259616435</v>
      </c>
      <c r="BI74" s="1">
        <f t="shared" si="67"/>
        <v>11.027057932625974</v>
      </c>
      <c r="BJ74" s="1">
        <f t="shared" si="67"/>
        <v>11.027611843691382</v>
      </c>
      <c r="BK74" s="1">
        <f t="shared" si="67"/>
        <v>11.058405474713227</v>
      </c>
      <c r="BL74" s="1">
        <f t="shared" si="66"/>
        <v>11.406235906627542</v>
      </c>
    </row>
    <row r="75" spans="1:64" ht="12.95" customHeight="1" x14ac:dyDescent="0.2">
      <c r="A75" s="23" t="s">
        <v>47</v>
      </c>
      <c r="B75" s="11"/>
      <c r="C75" s="24">
        <v>44633.449000000001</v>
      </c>
      <c r="D75" s="24" t="s">
        <v>129</v>
      </c>
      <c r="E75" s="1">
        <f t="shared" si="11"/>
        <v>1522.527754679787</v>
      </c>
      <c r="F75" s="1">
        <f t="shared" si="35"/>
        <v>1522.5</v>
      </c>
      <c r="G75" s="1">
        <f t="shared" si="12"/>
        <v>1.1101500000222586E-2</v>
      </c>
      <c r="I75" s="1">
        <f t="shared" si="57"/>
        <v>1.1101500000222586E-2</v>
      </c>
      <c r="P75" s="185">
        <f t="shared" si="13"/>
        <v>29614.949000000001</v>
      </c>
      <c r="R75" s="1">
        <f t="shared" si="14"/>
        <v>1.2324330225494209E-4</v>
      </c>
      <c r="S75" s="11">
        <f t="shared" si="58"/>
        <v>0.05</v>
      </c>
      <c r="Z75" s="1">
        <f t="shared" si="15"/>
        <v>1522.5</v>
      </c>
      <c r="AA75" s="1">
        <f t="shared" si="16"/>
        <v>-2.8372931135976533E-3</v>
      </c>
      <c r="AB75" s="1">
        <f t="shared" si="17"/>
        <v>-1.1561676007094044E-2</v>
      </c>
      <c r="AC75" s="1">
        <f t="shared" si="18"/>
        <v>-29614.9378985</v>
      </c>
      <c r="AD75" s="1">
        <f t="shared" si="19"/>
        <v>1.3938793113820239E-2</v>
      </c>
      <c r="AE75" s="1">
        <f t="shared" si="20"/>
        <v>9.7144976734941262E-6</v>
      </c>
      <c r="AF75" s="1">
        <f t="shared" si="21"/>
        <v>-29614.9378985</v>
      </c>
      <c r="AG75" s="11">
        <f t="shared" si="22"/>
        <v>1.9428995346988252E-4</v>
      </c>
      <c r="AH75" s="1">
        <f t="shared" si="23"/>
        <v>2.266317600731663E-2</v>
      </c>
      <c r="AI75" s="1">
        <f t="shared" si="24"/>
        <v>0.66793978314911373</v>
      </c>
      <c r="AJ75" s="1">
        <f t="shared" si="25"/>
        <v>0.75857868393763406</v>
      </c>
      <c r="AK75" s="1">
        <f t="shared" si="26"/>
        <v>-0.18346558732060925</v>
      </c>
      <c r="AL75" s="1">
        <f t="shared" si="27"/>
        <v>-2.6368267363306033</v>
      </c>
      <c r="AM75" s="1">
        <f t="shared" si="28"/>
        <v>-3.8777455738928137</v>
      </c>
      <c r="AN75" s="1">
        <f t="shared" si="68"/>
        <v>3.8756616862362989</v>
      </c>
      <c r="AO75" s="1">
        <f t="shared" si="68"/>
        <v>3.8758070102201363</v>
      </c>
      <c r="AP75" s="1">
        <f t="shared" si="68"/>
        <v>3.8752911201404996</v>
      </c>
      <c r="AQ75" s="1">
        <f t="shared" si="68"/>
        <v>3.8771235829844688</v>
      </c>
      <c r="AR75" s="1">
        <f t="shared" si="68"/>
        <v>3.8706282496849296</v>
      </c>
      <c r="AS75" s="1">
        <f t="shared" si="68"/>
        <v>3.893827027932744</v>
      </c>
      <c r="AT75" s="1">
        <f t="shared" si="68"/>
        <v>3.8130422426182107</v>
      </c>
      <c r="AU75" s="1">
        <f t="shared" si="30"/>
        <v>4.129842931757997</v>
      </c>
      <c r="AW75" s="1">
        <v>58000</v>
      </c>
      <c r="AX75" s="1">
        <f t="shared" si="59"/>
        <v>3.0351285566587755E-2</v>
      </c>
      <c r="AY75" s="1">
        <f t="shared" si="60"/>
        <v>1.7798553380107635E-2</v>
      </c>
      <c r="AZ75" s="1">
        <f t="shared" si="61"/>
        <v>1.2552732186480122E-2</v>
      </c>
      <c r="BA75" s="1">
        <f t="shared" si="62"/>
        <v>1.1187383111564133</v>
      </c>
      <c r="BB75" s="1">
        <f t="shared" si="63"/>
        <v>0.7808953802355183</v>
      </c>
      <c r="BC75" s="1">
        <f t="shared" si="64"/>
        <v>-1.2524610059724197</v>
      </c>
      <c r="BD75" s="1">
        <f t="shared" si="65"/>
        <v>-0.72335713325403461</v>
      </c>
      <c r="BE75" s="1">
        <f t="shared" si="67"/>
        <v>11.6628833081878</v>
      </c>
      <c r="BF75" s="1">
        <f t="shared" si="67"/>
        <v>11.662931176526159</v>
      </c>
      <c r="BG75" s="1">
        <f t="shared" si="67"/>
        <v>11.663135020179473</v>
      </c>
      <c r="BH75" s="1">
        <f t="shared" si="67"/>
        <v>11.664002483342587</v>
      </c>
      <c r="BI75" s="1">
        <f t="shared" si="67"/>
        <v>11.667683402133271</v>
      </c>
      <c r="BJ75" s="1">
        <f t="shared" si="67"/>
        <v>11.683117462586051</v>
      </c>
      <c r="BK75" s="1">
        <f t="shared" si="67"/>
        <v>11.744935072183528</v>
      </c>
      <c r="BL75" s="1">
        <f t="shared" si="66"/>
        <v>11.960865450707923</v>
      </c>
    </row>
    <row r="76" spans="1:64" ht="12.95" customHeight="1" x14ac:dyDescent="0.2">
      <c r="A76" s="23" t="s">
        <v>47</v>
      </c>
      <c r="B76" s="11"/>
      <c r="C76" s="24">
        <v>44635.442999999999</v>
      </c>
      <c r="D76" s="24" t="s">
        <v>129</v>
      </c>
      <c r="E76" s="1">
        <f t="shared" si="11"/>
        <v>1527.5129216828784</v>
      </c>
      <c r="F76" s="1">
        <f t="shared" si="35"/>
        <v>1527.5</v>
      </c>
      <c r="G76" s="1">
        <f t="shared" si="12"/>
        <v>5.168499999854248E-3</v>
      </c>
      <c r="I76" s="1">
        <f t="shared" si="57"/>
        <v>5.168499999854248E-3</v>
      </c>
      <c r="P76" s="185">
        <f t="shared" si="13"/>
        <v>29616.942999999999</v>
      </c>
      <c r="R76" s="1">
        <f t="shared" si="14"/>
        <v>2.6713392248493363E-5</v>
      </c>
      <c r="S76" s="11">
        <f t="shared" si="58"/>
        <v>0.05</v>
      </c>
      <c r="Z76" s="1">
        <f t="shared" si="15"/>
        <v>1527.5</v>
      </c>
      <c r="AA76" s="1">
        <f t="shared" si="16"/>
        <v>-2.8390023403924713E-3</v>
      </c>
      <c r="AB76" s="1">
        <f t="shared" si="17"/>
        <v>-1.7500659740534764E-2</v>
      </c>
      <c r="AC76" s="1">
        <f t="shared" si="18"/>
        <v>-29616.937831499999</v>
      </c>
      <c r="AD76" s="1">
        <f t="shared" si="19"/>
        <v>8.0075023402467194E-3</v>
      </c>
      <c r="AE76" s="1">
        <f t="shared" si="20"/>
        <v>3.2060046864528346E-6</v>
      </c>
      <c r="AF76" s="1">
        <f t="shared" si="21"/>
        <v>-29616.937831499999</v>
      </c>
      <c r="AG76" s="11">
        <f t="shared" si="22"/>
        <v>6.4120093729056691E-5</v>
      </c>
      <c r="AH76" s="1">
        <f t="shared" si="23"/>
        <v>2.2669159740389012E-2</v>
      </c>
      <c r="AI76" s="1">
        <f t="shared" si="24"/>
        <v>0.66801147237254344</v>
      </c>
      <c r="AJ76" s="1">
        <f t="shared" si="25"/>
        <v>0.75883314170790317</v>
      </c>
      <c r="AK76" s="1">
        <f t="shared" si="26"/>
        <v>-0.18359528008559253</v>
      </c>
      <c r="AL76" s="1">
        <f t="shared" si="27"/>
        <v>-2.636436124152167</v>
      </c>
      <c r="AM76" s="1">
        <f t="shared" si="28"/>
        <v>-3.8746158378312905</v>
      </c>
      <c r="AN76" s="1">
        <f t="shared" si="68"/>
        <v>3.8762027412501285</v>
      </c>
      <c r="AO76" s="1">
        <f t="shared" si="68"/>
        <v>3.8763476807112416</v>
      </c>
      <c r="AP76" s="1">
        <f t="shared" si="68"/>
        <v>3.8758329042591888</v>
      </c>
      <c r="AQ76" s="1">
        <f t="shared" si="68"/>
        <v>3.8776623044473313</v>
      </c>
      <c r="AR76" s="1">
        <f t="shared" si="68"/>
        <v>3.8711746614916911</v>
      </c>
      <c r="AS76" s="1">
        <f t="shared" si="68"/>
        <v>3.8943573865208472</v>
      </c>
      <c r="AT76" s="1">
        <f t="shared" si="68"/>
        <v>3.8135909080045094</v>
      </c>
      <c r="AU76" s="1">
        <f t="shared" si="30"/>
        <v>4.1305362186880972</v>
      </c>
      <c r="AW76" s="1">
        <v>45000</v>
      </c>
      <c r="AX76" s="1">
        <f t="shared" si="59"/>
        <v>4.8450549193440676E-3</v>
      </c>
      <c r="AY76" s="1">
        <f t="shared" si="60"/>
        <v>-1.5240235194626403E-2</v>
      </c>
      <c r="AZ76" s="1">
        <f t="shared" si="61"/>
        <v>2.0085290113970471E-2</v>
      </c>
      <c r="BA76" s="1">
        <f t="shared" si="62"/>
        <v>0.64578989664377251</v>
      </c>
      <c r="BB76" s="1">
        <f t="shared" si="63"/>
        <v>0.66135444755114126</v>
      </c>
      <c r="BC76" s="1">
        <f t="shared" si="64"/>
        <v>-2.7753326601960313</v>
      </c>
      <c r="BD76" s="1">
        <f t="shared" si="65"/>
        <v>-5.3994216081619522</v>
      </c>
      <c r="BE76" s="1">
        <f t="shared" si="67"/>
        <v>9.9635689574486186</v>
      </c>
      <c r="BF76" s="1">
        <f t="shared" si="67"/>
        <v>9.9638603645576644</v>
      </c>
      <c r="BG76" s="1">
        <f t="shared" si="67"/>
        <v>9.9629655366338259</v>
      </c>
      <c r="BH76" s="1">
        <f t="shared" si="67"/>
        <v>9.9657148226786738</v>
      </c>
      <c r="BI76" s="1">
        <f t="shared" si="67"/>
        <v>9.9572821582760547</v>
      </c>
      <c r="BJ76" s="1">
        <f t="shared" si="67"/>
        <v>9.9832845565285453</v>
      </c>
      <c r="BK76" s="1">
        <f t="shared" si="67"/>
        <v>9.9043277490993518</v>
      </c>
      <c r="BL76" s="1">
        <f t="shared" si="66"/>
        <v>10.158319432446685</v>
      </c>
    </row>
    <row r="77" spans="1:64" ht="12.95" customHeight="1" x14ac:dyDescent="0.2">
      <c r="A77" s="23" t="s">
        <v>47</v>
      </c>
      <c r="B77" s="11"/>
      <c r="C77" s="24">
        <v>44636.436000000002</v>
      </c>
      <c r="D77" s="24" t="s">
        <v>129</v>
      </c>
      <c r="E77" s="1">
        <f t="shared" si="11"/>
        <v>1529.9955048494201</v>
      </c>
      <c r="F77" s="1">
        <f t="shared" si="35"/>
        <v>1530</v>
      </c>
      <c r="G77" s="1">
        <f t="shared" si="12"/>
        <v>-1.7979999975068495E-3</v>
      </c>
      <c r="I77" s="1">
        <f t="shared" si="57"/>
        <v>-1.7979999975068495E-3</v>
      </c>
      <c r="P77" s="185">
        <f t="shared" si="13"/>
        <v>29617.936000000002</v>
      </c>
      <c r="R77" s="1">
        <f t="shared" si="14"/>
        <v>3.2328039910346305E-6</v>
      </c>
      <c r="S77" s="11">
        <f t="shared" si="58"/>
        <v>0.05</v>
      </c>
      <c r="Z77" s="1">
        <f t="shared" si="15"/>
        <v>1530</v>
      </c>
      <c r="AA77" s="1">
        <f t="shared" si="16"/>
        <v>-2.8398584368556391E-3</v>
      </c>
      <c r="AB77" s="1">
        <f t="shared" si="17"/>
        <v>-2.4470149355976616E-2</v>
      </c>
      <c r="AC77" s="1">
        <f t="shared" si="18"/>
        <v>-29617.937797999999</v>
      </c>
      <c r="AD77" s="1">
        <f t="shared" si="19"/>
        <v>1.0418584393487897E-3</v>
      </c>
      <c r="AE77" s="1">
        <f t="shared" si="20"/>
        <v>5.427345038211479E-8</v>
      </c>
      <c r="AF77" s="1">
        <f t="shared" si="21"/>
        <v>-29617.937797999999</v>
      </c>
      <c r="AG77" s="11">
        <f t="shared" si="22"/>
        <v>1.0854690076422957E-6</v>
      </c>
      <c r="AH77" s="1">
        <f t="shared" si="23"/>
        <v>2.2672149358469767E-2</v>
      </c>
      <c r="AI77" s="1">
        <f t="shared" si="24"/>
        <v>0.66804734174920888</v>
      </c>
      <c r="AJ77" s="1">
        <f t="shared" si="25"/>
        <v>0.75896034763050002</v>
      </c>
      <c r="AK77" s="1">
        <f t="shared" si="26"/>
        <v>-0.18366012639162366</v>
      </c>
      <c r="AL77" s="1">
        <f t="shared" si="27"/>
        <v>-2.6362407866517854</v>
      </c>
      <c r="AM77" s="1">
        <f t="shared" si="28"/>
        <v>-3.8730524941339968</v>
      </c>
      <c r="AN77" s="1">
        <f t="shared" si="68"/>
        <v>3.8764732904824686</v>
      </c>
      <c r="AO77" s="1">
        <f t="shared" si="68"/>
        <v>3.8766180378180048</v>
      </c>
      <c r="AP77" s="1">
        <f t="shared" si="68"/>
        <v>3.8761038180389269</v>
      </c>
      <c r="AQ77" s="1">
        <f t="shared" si="68"/>
        <v>3.8779316865133775</v>
      </c>
      <c r="AR77" s="1">
        <f t="shared" si="68"/>
        <v>3.8714478920641424</v>
      </c>
      <c r="AS77" s="1">
        <f t="shared" si="68"/>
        <v>3.8946225755181012</v>
      </c>
      <c r="AT77" s="1">
        <f t="shared" si="68"/>
        <v>3.8138652978203416</v>
      </c>
      <c r="AU77" s="1">
        <f t="shared" si="30"/>
        <v>4.1308828621531468</v>
      </c>
      <c r="AW77" s="1">
        <v>29000</v>
      </c>
      <c r="AX77" s="1">
        <f t="shared" si="59"/>
        <v>-5.4295490039394614E-2</v>
      </c>
      <c r="AY77" s="1">
        <f t="shared" si="60"/>
        <v>-3.6962516340005934E-2</v>
      </c>
      <c r="AZ77" s="1">
        <f t="shared" si="61"/>
        <v>-1.7332973699388684E-2</v>
      </c>
      <c r="BA77" s="1">
        <f t="shared" si="62"/>
        <v>0.73905133701629877</v>
      </c>
      <c r="BB77" s="1">
        <f t="shared" si="63"/>
        <v>-0.44028908436036324</v>
      </c>
      <c r="BC77" s="1">
        <f t="shared" si="64"/>
        <v>2.3293089475248974</v>
      </c>
      <c r="BD77" s="1">
        <f t="shared" si="65"/>
        <v>2.3253007729960293</v>
      </c>
      <c r="BE77" s="1">
        <f t="shared" si="67"/>
        <v>8.2845488659299154</v>
      </c>
      <c r="BF77" s="1">
        <f t="shared" si="67"/>
        <v>8.2845449168400513</v>
      </c>
      <c r="BG77" s="1">
        <f t="shared" si="67"/>
        <v>8.2845698561663976</v>
      </c>
      <c r="BH77" s="1">
        <f t="shared" si="67"/>
        <v>8.2844123363834683</v>
      </c>
      <c r="BI77" s="1">
        <f t="shared" si="67"/>
        <v>8.285406345113584</v>
      </c>
      <c r="BJ77" s="1">
        <f t="shared" si="67"/>
        <v>8.2790972767018278</v>
      </c>
      <c r="BK77" s="1">
        <f t="shared" si="67"/>
        <v>8.3177777244692273</v>
      </c>
      <c r="BL77" s="1">
        <f t="shared" si="66"/>
        <v>7.9398012561251612</v>
      </c>
    </row>
    <row r="78" spans="1:64" ht="12.95" customHeight="1" x14ac:dyDescent="0.2">
      <c r="A78" s="23" t="s">
        <v>47</v>
      </c>
      <c r="B78" s="11"/>
      <c r="C78" s="24">
        <v>44637.432000000001</v>
      </c>
      <c r="D78" s="24" t="s">
        <v>129</v>
      </c>
      <c r="E78" s="1">
        <f t="shared" si="11"/>
        <v>1532.4855882672125</v>
      </c>
      <c r="F78" s="1">
        <f t="shared" si="35"/>
        <v>1532.5</v>
      </c>
      <c r="G78" s="1">
        <f t="shared" si="12"/>
        <v>-5.7644999978947453E-3</v>
      </c>
      <c r="I78" s="1">
        <f t="shared" si="57"/>
        <v>-5.7644999978947453E-3</v>
      </c>
      <c r="P78" s="185">
        <f t="shared" si="13"/>
        <v>29618.932000000001</v>
      </c>
      <c r="R78" s="1">
        <f t="shared" si="14"/>
        <v>3.3229460225728522E-5</v>
      </c>
      <c r="S78" s="11">
        <f t="shared" si="58"/>
        <v>0.05</v>
      </c>
      <c r="Z78" s="1">
        <f t="shared" si="15"/>
        <v>1532.5</v>
      </c>
      <c r="AA78" s="1">
        <f t="shared" si="16"/>
        <v>-2.8407155225787378E-3</v>
      </c>
      <c r="AB78" s="1">
        <f t="shared" si="17"/>
        <v>-2.8439637474925544E-2</v>
      </c>
      <c r="AC78" s="1">
        <f t="shared" si="18"/>
        <v>-29618.937764499999</v>
      </c>
      <c r="AD78" s="1">
        <f t="shared" si="19"/>
        <v>-2.9237844753160075E-3</v>
      </c>
      <c r="AE78" s="1">
        <f t="shared" si="20"/>
        <v>4.2742578290494507E-7</v>
      </c>
      <c r="AF78" s="1">
        <f t="shared" si="21"/>
        <v>-29618.937764499999</v>
      </c>
      <c r="AG78" s="11">
        <f t="shared" si="22"/>
        <v>8.5485156580989015E-6</v>
      </c>
      <c r="AH78" s="1">
        <f t="shared" si="23"/>
        <v>2.2675137477030798E-2</v>
      </c>
      <c r="AI78" s="1">
        <f t="shared" si="24"/>
        <v>0.66808322764208028</v>
      </c>
      <c r="AJ78" s="1">
        <f t="shared" si="25"/>
        <v>0.75908753823517539</v>
      </c>
      <c r="AK78" s="1">
        <f t="shared" si="26"/>
        <v>-0.1837249726451323</v>
      </c>
      <c r="AL78" s="1">
        <f t="shared" si="27"/>
        <v>-2.6360454281963044</v>
      </c>
      <c r="AM78" s="1">
        <f t="shared" si="28"/>
        <v>-3.8714901652212412</v>
      </c>
      <c r="AN78" s="1">
        <f t="shared" si="68"/>
        <v>3.8767438542072741</v>
      </c>
      <c r="AO78" s="1">
        <f t="shared" si="68"/>
        <v>3.8768884095080676</v>
      </c>
      <c r="AP78" s="1">
        <f t="shared" si="68"/>
        <v>3.8763747463070883</v>
      </c>
      <c r="AQ78" s="1">
        <f t="shared" si="68"/>
        <v>3.8782010828134315</v>
      </c>
      <c r="AR78" s="1">
        <f t="shared" si="68"/>
        <v>3.8717211390872621</v>
      </c>
      <c r="AS78" s="1">
        <f t="shared" si="68"/>
        <v>3.8948877709987704</v>
      </c>
      <c r="AT78" s="1">
        <f t="shared" si="68"/>
        <v>3.8141397257295404</v>
      </c>
      <c r="AU78" s="1">
        <f t="shared" si="30"/>
        <v>4.1312295056181974</v>
      </c>
      <c r="AW78" s="1">
        <v>16000</v>
      </c>
      <c r="AX78" s="1">
        <f t="shared" si="59"/>
        <v>-4.2960517896793594E-2</v>
      </c>
      <c r="AY78" s="1">
        <f t="shared" si="60"/>
        <v>-3.9222434626513619E-2</v>
      </c>
      <c r="AZ78" s="1">
        <f t="shared" si="61"/>
        <v>-3.7380832702799756E-3</v>
      </c>
      <c r="BA78" s="1">
        <f t="shared" si="62"/>
        <v>1.3568170357896117</v>
      </c>
      <c r="BB78" s="1">
        <f t="shared" si="63"/>
        <v>-9.7977426867619111E-3</v>
      </c>
      <c r="BC78" s="1">
        <f t="shared" si="64"/>
        <v>-0.34656518679844567</v>
      </c>
      <c r="BD78" s="1">
        <f t="shared" si="65"/>
        <v>-0.17503805808056222</v>
      </c>
      <c r="BE78" s="1">
        <f t="shared" ref="BE78:BK87" si="69">$BL78+$AB$7*SIN(BF78)</f>
        <v>6.0494343841477463</v>
      </c>
      <c r="BF78" s="1">
        <f t="shared" si="69"/>
        <v>6.0495766296392617</v>
      </c>
      <c r="BG78" s="1">
        <f t="shared" si="69"/>
        <v>6.0499620302036057</v>
      </c>
      <c r="BH78" s="1">
        <f t="shared" si="69"/>
        <v>6.0510060591015984</v>
      </c>
      <c r="BI78" s="1">
        <f t="shared" si="69"/>
        <v>6.0538329852779835</v>
      </c>
      <c r="BJ78" s="1">
        <f t="shared" si="69"/>
        <v>6.0614781936494282</v>
      </c>
      <c r="BK78" s="1">
        <f t="shared" si="69"/>
        <v>6.0820896452234461</v>
      </c>
      <c r="BL78" s="1">
        <f t="shared" si="66"/>
        <v>6.1372552378639238</v>
      </c>
    </row>
    <row r="79" spans="1:64" ht="12.95" customHeight="1" x14ac:dyDescent="0.2">
      <c r="A79" s="23" t="s">
        <v>47</v>
      </c>
      <c r="B79" s="11"/>
      <c r="C79" s="24">
        <v>44650.446000000004</v>
      </c>
      <c r="D79" s="24" t="s">
        <v>129</v>
      </c>
      <c r="E79" s="1">
        <f t="shared" si="11"/>
        <v>1565.0216782262332</v>
      </c>
      <c r="F79" s="1">
        <f t="shared" si="35"/>
        <v>1565</v>
      </c>
      <c r="G79" s="1">
        <f t="shared" si="12"/>
        <v>8.6710000032326207E-3</v>
      </c>
      <c r="I79" s="1">
        <f t="shared" si="57"/>
        <v>8.6710000032326207E-3</v>
      </c>
      <c r="P79" s="185">
        <f t="shared" si="13"/>
        <v>29631.946000000004</v>
      </c>
      <c r="R79" s="1">
        <f t="shared" si="14"/>
        <v>7.5186241056060104E-5</v>
      </c>
      <c r="S79" s="11">
        <f t="shared" si="58"/>
        <v>0.05</v>
      </c>
      <c r="Z79" s="1">
        <f t="shared" si="15"/>
        <v>1565</v>
      </c>
      <c r="AA79" s="1">
        <f t="shared" si="16"/>
        <v>-2.8519478473289367E-3</v>
      </c>
      <c r="AB79" s="1">
        <f t="shared" si="17"/>
        <v>-1.404284637110121E-2</v>
      </c>
      <c r="AC79" s="1">
        <f t="shared" si="18"/>
        <v>-29631.937329</v>
      </c>
      <c r="AD79" s="1">
        <f t="shared" si="19"/>
        <v>1.1522947850561557E-2</v>
      </c>
      <c r="AE79" s="1">
        <f t="shared" si="20"/>
        <v>6.6389163583380614E-6</v>
      </c>
      <c r="AF79" s="1">
        <f t="shared" si="21"/>
        <v>-29631.937329</v>
      </c>
      <c r="AG79" s="11">
        <f t="shared" si="22"/>
        <v>1.3277832716676122E-4</v>
      </c>
      <c r="AH79" s="1">
        <f t="shared" si="23"/>
        <v>2.2713846374333831E-2</v>
      </c>
      <c r="AI79" s="1">
        <f t="shared" si="24"/>
        <v>0.66855124935830279</v>
      </c>
      <c r="AJ79" s="1">
        <f t="shared" si="25"/>
        <v>0.76073961888901409</v>
      </c>
      <c r="AK79" s="1">
        <f t="shared" si="26"/>
        <v>-0.18456796862947725</v>
      </c>
      <c r="AL79" s="1">
        <f t="shared" si="27"/>
        <v>-2.6335038564644808</v>
      </c>
      <c r="AM79" s="1">
        <f t="shared" si="28"/>
        <v>-3.8512717470057489</v>
      </c>
      <c r="AN79" s="1">
        <f t="shared" si="68"/>
        <v>3.8802625044675163</v>
      </c>
      <c r="AO79" s="1">
        <f t="shared" si="68"/>
        <v>3.8804045716871913</v>
      </c>
      <c r="AP79" s="1">
        <f t="shared" si="68"/>
        <v>3.8798981350285313</v>
      </c>
      <c r="AQ79" s="1">
        <f t="shared" si="68"/>
        <v>3.8817045337421838</v>
      </c>
      <c r="AR79" s="1">
        <f t="shared" si="68"/>
        <v>3.8752748489755291</v>
      </c>
      <c r="AS79" s="1">
        <f t="shared" si="68"/>
        <v>3.898335907241083</v>
      </c>
      <c r="AT79" s="1">
        <f t="shared" si="68"/>
        <v>3.8177107589875097</v>
      </c>
      <c r="AU79" s="1">
        <f t="shared" si="30"/>
        <v>4.1357358706638507</v>
      </c>
      <c r="AW79" s="1">
        <v>52000</v>
      </c>
      <c r="AX79" s="1">
        <f t="shared" si="59"/>
        <v>2.5783861878613378E-2</v>
      </c>
      <c r="AY79" s="1">
        <f t="shared" si="60"/>
        <v>8.354088494538503E-4</v>
      </c>
      <c r="AZ79" s="1">
        <f t="shared" si="61"/>
        <v>2.4948453029159528E-2</v>
      </c>
      <c r="BA79" s="1">
        <f t="shared" si="62"/>
        <v>0.78644666703607269</v>
      </c>
      <c r="BB79" s="1">
        <f t="shared" si="63"/>
        <v>0.97097041416742158</v>
      </c>
      <c r="BC79" s="1">
        <f t="shared" si="64"/>
        <v>-2.1687008636033802</v>
      </c>
      <c r="BD79" s="1">
        <f t="shared" si="65"/>
        <v>-1.8909614615917441</v>
      </c>
      <c r="BE79" s="1">
        <f t="shared" si="69"/>
        <v>10.760024414134623</v>
      </c>
      <c r="BF79" s="1">
        <f t="shared" si="69"/>
        <v>10.760024456799393</v>
      </c>
      <c r="BG79" s="1">
        <f t="shared" si="69"/>
        <v>10.760023974914123</v>
      </c>
      <c r="BH79" s="1">
        <f t="shared" si="69"/>
        <v>10.760029417714238</v>
      </c>
      <c r="BI79" s="1">
        <f t="shared" si="69"/>
        <v>10.759967949523118</v>
      </c>
      <c r="BJ79" s="1">
        <f t="shared" si="69"/>
        <v>10.760663057251101</v>
      </c>
      <c r="BK79" s="1">
        <f t="shared" si="69"/>
        <v>10.752916372277973</v>
      </c>
      <c r="BL79" s="1">
        <f t="shared" si="66"/>
        <v>11.128921134587351</v>
      </c>
    </row>
    <row r="80" spans="1:64" ht="12.95" customHeight="1" x14ac:dyDescent="0.2">
      <c r="A80" s="23" t="s">
        <v>47</v>
      </c>
      <c r="B80" s="11"/>
      <c r="C80" s="24">
        <v>44958.438000000002</v>
      </c>
      <c r="D80" s="24" t="s">
        <v>129</v>
      </c>
      <c r="E80" s="1">
        <f t="shared" si="11"/>
        <v>2335.0274734203681</v>
      </c>
      <c r="F80" s="1">
        <f t="shared" si="35"/>
        <v>2335</v>
      </c>
      <c r="G80" s="1">
        <f t="shared" si="12"/>
        <v>1.098900000215508E-2</v>
      </c>
      <c r="I80" s="1">
        <f t="shared" si="57"/>
        <v>1.098900000215508E-2</v>
      </c>
      <c r="P80" s="185">
        <f t="shared" si="13"/>
        <v>29939.938000000002</v>
      </c>
      <c r="R80" s="1">
        <f t="shared" si="14"/>
        <v>1.2075812104736436E-4</v>
      </c>
      <c r="S80" s="11">
        <f t="shared" si="58"/>
        <v>0.05</v>
      </c>
      <c r="Z80" s="1">
        <f t="shared" si="15"/>
        <v>2335</v>
      </c>
      <c r="AA80" s="1">
        <f t="shared" si="16"/>
        <v>-3.1693072909927712E-3</v>
      </c>
      <c r="AB80" s="1">
        <f t="shared" si="17"/>
        <v>-1.2565485545671506E-2</v>
      </c>
      <c r="AC80" s="1">
        <f t="shared" si="18"/>
        <v>-29939.927011</v>
      </c>
      <c r="AD80" s="1">
        <f t="shared" si="19"/>
        <v>1.4158307293147852E-2</v>
      </c>
      <c r="AE80" s="1">
        <f t="shared" si="20"/>
        <v>1.0022883270360183E-5</v>
      </c>
      <c r="AF80" s="1">
        <f t="shared" si="21"/>
        <v>-29939.927011</v>
      </c>
      <c r="AG80" s="11">
        <f t="shared" si="22"/>
        <v>2.0045766540720364E-4</v>
      </c>
      <c r="AH80" s="1">
        <f t="shared" si="23"/>
        <v>2.3554485547826586E-2</v>
      </c>
      <c r="AI80" s="1">
        <f t="shared" si="24"/>
        <v>0.68048345140194477</v>
      </c>
      <c r="AJ80" s="1">
        <f t="shared" si="25"/>
        <v>0.79908105470425617</v>
      </c>
      <c r="AK80" s="1">
        <f t="shared" si="26"/>
        <v>-0.20453064444708602</v>
      </c>
      <c r="AL80" s="1">
        <f t="shared" si="27"/>
        <v>-2.5721905372957452</v>
      </c>
      <c r="AM80" s="1">
        <f t="shared" si="28"/>
        <v>-3.4170390595044369</v>
      </c>
      <c r="AN80" s="1">
        <f t="shared" si="68"/>
        <v>3.9643816735228503</v>
      </c>
      <c r="AO80" s="1">
        <f t="shared" si="68"/>
        <v>3.9644703777322605</v>
      </c>
      <c r="AP80" s="1">
        <f t="shared" si="68"/>
        <v>3.9641266490038864</v>
      </c>
      <c r="AQ80" s="1">
        <f t="shared" si="68"/>
        <v>3.9654593078105562</v>
      </c>
      <c r="AR80" s="1">
        <f t="shared" si="68"/>
        <v>3.9603031198530099</v>
      </c>
      <c r="AS80" s="1">
        <f t="shared" si="68"/>
        <v>3.9804153962735795</v>
      </c>
      <c r="AT80" s="1">
        <f t="shared" si="68"/>
        <v>3.9042460056741533</v>
      </c>
      <c r="AU80" s="1">
        <f t="shared" si="30"/>
        <v>4.2425020578993236</v>
      </c>
      <c r="AW80" s="1">
        <v>56000</v>
      </c>
      <c r="AX80" s="1">
        <f t="shared" si="59"/>
        <v>3.0919712064093496E-2</v>
      </c>
      <c r="AY80" s="1">
        <f t="shared" si="60"/>
        <v>1.1817605606884649E-2</v>
      </c>
      <c r="AZ80" s="1">
        <f t="shared" si="61"/>
        <v>1.9102106457208848E-2</v>
      </c>
      <c r="BA80" s="1">
        <f t="shared" si="62"/>
        <v>0.97564584441385493</v>
      </c>
      <c r="BB80" s="1">
        <f t="shared" si="63"/>
        <v>0.957634626620679</v>
      </c>
      <c r="BC80" s="1">
        <f t="shared" si="64"/>
        <v>-1.6350363668242918</v>
      </c>
      <c r="BD80" s="1">
        <f t="shared" si="65"/>
        <v>-1.066395499696003</v>
      </c>
      <c r="BE80" s="1">
        <f t="shared" si="69"/>
        <v>11.324518742167546</v>
      </c>
      <c r="BF80" s="1">
        <f t="shared" si="69"/>
        <v>11.324520521439187</v>
      </c>
      <c r="BG80" s="1">
        <f t="shared" si="69"/>
        <v>11.324535039302765</v>
      </c>
      <c r="BH80" s="1">
        <f t="shared" si="69"/>
        <v>11.324653473903426</v>
      </c>
      <c r="BI80" s="1">
        <f t="shared" si="69"/>
        <v>11.325618116166856</v>
      </c>
      <c r="BJ80" s="1">
        <f t="shared" si="69"/>
        <v>11.333376233505165</v>
      </c>
      <c r="BK80" s="1">
        <f t="shared" si="69"/>
        <v>11.390472960970792</v>
      </c>
      <c r="BL80" s="1">
        <f t="shared" si="66"/>
        <v>11.683550678667732</v>
      </c>
    </row>
    <row r="81" spans="1:64" ht="12.95" customHeight="1" x14ac:dyDescent="0.2">
      <c r="A81" s="23" t="s">
        <v>47</v>
      </c>
      <c r="B81" s="11"/>
      <c r="C81" s="24">
        <v>44982.427000000003</v>
      </c>
      <c r="D81" s="24" t="s">
        <v>129</v>
      </c>
      <c r="E81" s="1">
        <f t="shared" si="11"/>
        <v>2395.0019825664281</v>
      </c>
      <c r="F81" s="1">
        <f t="shared" si="35"/>
        <v>2395</v>
      </c>
      <c r="G81" s="1">
        <f t="shared" si="12"/>
        <v>7.930000065243803E-4</v>
      </c>
      <c r="I81" s="1">
        <f t="shared" si="57"/>
        <v>7.930000065243803E-4</v>
      </c>
      <c r="P81" s="185">
        <f t="shared" si="13"/>
        <v>29963.927000000003</v>
      </c>
      <c r="R81" s="1">
        <f t="shared" si="14"/>
        <v>6.2884901034766714E-7</v>
      </c>
      <c r="S81" s="11">
        <f t="shared" si="58"/>
        <v>0.05</v>
      </c>
      <c r="Z81" s="1">
        <f t="shared" si="15"/>
        <v>2395</v>
      </c>
      <c r="AA81" s="1">
        <f t="shared" si="16"/>
        <v>-3.1983634969455499E-3</v>
      </c>
      <c r="AB81" s="1">
        <f t="shared" si="17"/>
        <v>-2.2820630118841952E-2</v>
      </c>
      <c r="AC81" s="1">
        <f t="shared" si="18"/>
        <v>-29963.926206999997</v>
      </c>
      <c r="AD81" s="1">
        <f t="shared" si="19"/>
        <v>3.9913635034699302E-3</v>
      </c>
      <c r="AE81" s="1">
        <f t="shared" si="20"/>
        <v>7.9654913084158784E-7</v>
      </c>
      <c r="AF81" s="1">
        <f t="shared" si="21"/>
        <v>-29963.926206999997</v>
      </c>
      <c r="AG81" s="11">
        <f t="shared" si="22"/>
        <v>1.5930982616831755E-5</v>
      </c>
      <c r="AH81" s="1">
        <f t="shared" si="23"/>
        <v>2.3613630125366332E-2</v>
      </c>
      <c r="AI81" s="1">
        <f t="shared" si="24"/>
        <v>0.68148359154158133</v>
      </c>
      <c r="AJ81" s="1">
        <f t="shared" si="25"/>
        <v>0.8020003678886678</v>
      </c>
      <c r="AK81" s="1">
        <f t="shared" si="26"/>
        <v>-0.20608470804187168</v>
      </c>
      <c r="AL81" s="1">
        <f t="shared" si="27"/>
        <v>-2.5673191258604828</v>
      </c>
      <c r="AM81" s="1">
        <f t="shared" si="28"/>
        <v>-3.3864184656528495</v>
      </c>
      <c r="AN81" s="1">
        <f t="shared" ref="AN81:AT90" si="70">$AU81+$AB$7*SIN(AO81)</f>
        <v>3.9710004078450813</v>
      </c>
      <c r="AO81" s="1">
        <f t="shared" si="70"/>
        <v>3.9710854763434469</v>
      </c>
      <c r="AP81" s="1">
        <f t="shared" si="70"/>
        <v>3.9707534600038197</v>
      </c>
      <c r="AQ81" s="1">
        <f t="shared" si="70"/>
        <v>3.9720499793019628</v>
      </c>
      <c r="AR81" s="1">
        <f t="shared" si="70"/>
        <v>3.9669974463705708</v>
      </c>
      <c r="AS81" s="1">
        <f t="shared" si="70"/>
        <v>3.9868479310018206</v>
      </c>
      <c r="AT81" s="1">
        <f t="shared" si="70"/>
        <v>3.9111481035829638</v>
      </c>
      <c r="AU81" s="1">
        <f t="shared" si="30"/>
        <v>4.2508215010605293</v>
      </c>
      <c r="AW81" s="1">
        <v>37000</v>
      </c>
      <c r="AX81" s="1">
        <f t="shared" si="59"/>
        <v>-2.596309784457812E-2</v>
      </c>
      <c r="AY81" s="1">
        <f t="shared" si="60"/>
        <v>-2.8713905871356596E-2</v>
      </c>
      <c r="AZ81" s="1">
        <f t="shared" si="61"/>
        <v>2.7508080267784757E-3</v>
      </c>
      <c r="BA81" s="1">
        <f t="shared" si="62"/>
        <v>0.62702446945756063</v>
      </c>
      <c r="BB81" s="1">
        <f t="shared" si="63"/>
        <v>0.17160743928252728</v>
      </c>
      <c r="BC81" s="1">
        <f t="shared" si="64"/>
        <v>2.9576906494392525</v>
      </c>
      <c r="BD81" s="1">
        <f t="shared" si="65"/>
        <v>10.844689657436264</v>
      </c>
      <c r="BE81" s="1">
        <f t="shared" si="69"/>
        <v>9.1515503422904718</v>
      </c>
      <c r="BF81" s="1">
        <f t="shared" si="69"/>
        <v>9.1512223615226596</v>
      </c>
      <c r="BG81" s="1">
        <f t="shared" si="69"/>
        <v>9.1521201710914131</v>
      </c>
      <c r="BH81" s="1">
        <f t="shared" si="69"/>
        <v>9.1496619823379977</v>
      </c>
      <c r="BI81" s="1">
        <f t="shared" si="69"/>
        <v>9.1563884584773714</v>
      </c>
      <c r="BJ81" s="1">
        <f t="shared" si="69"/>
        <v>9.1379518133013917</v>
      </c>
      <c r="BK81" s="1">
        <f t="shared" si="69"/>
        <v>9.1882674145062158</v>
      </c>
      <c r="BL81" s="1">
        <f t="shared" si="66"/>
        <v>9.0490603442859232</v>
      </c>
    </row>
    <row r="82" spans="1:64" ht="12.95" customHeight="1" x14ac:dyDescent="0.2">
      <c r="A82" s="23" t="s">
        <v>47</v>
      </c>
      <c r="B82" s="11"/>
      <c r="C82" s="24">
        <v>44986.421999999999</v>
      </c>
      <c r="D82" s="24" t="s">
        <v>129</v>
      </c>
      <c r="E82" s="1">
        <f t="shared" si="11"/>
        <v>2404.9898171588752</v>
      </c>
      <c r="F82" s="1">
        <f t="shared" si="35"/>
        <v>2405</v>
      </c>
      <c r="G82" s="1">
        <f t="shared" si="12"/>
        <v>-4.072999996424187E-3</v>
      </c>
      <c r="I82" s="1">
        <f t="shared" si="57"/>
        <v>-4.072999996424187E-3</v>
      </c>
      <c r="P82" s="185">
        <f t="shared" si="13"/>
        <v>29967.921999999999</v>
      </c>
      <c r="R82" s="1">
        <f t="shared" si="14"/>
        <v>1.6589328970871428E-5</v>
      </c>
      <c r="S82" s="11">
        <f t="shared" si="58"/>
        <v>0.05</v>
      </c>
      <c r="Z82" s="1">
        <f t="shared" si="15"/>
        <v>2405</v>
      </c>
      <c r="AA82" s="1">
        <f t="shared" si="16"/>
        <v>-3.2032697827160186E-3</v>
      </c>
      <c r="AB82" s="1">
        <f t="shared" si="17"/>
        <v>-2.7696395392054127E-2</v>
      </c>
      <c r="AC82" s="1">
        <f t="shared" si="18"/>
        <v>-29967.926072999995</v>
      </c>
      <c r="AD82" s="1">
        <f t="shared" si="19"/>
        <v>-8.6973021370816833E-4</v>
      </c>
      <c r="AE82" s="1">
        <f t="shared" si="20"/>
        <v>3.7821532231842813E-8</v>
      </c>
      <c r="AF82" s="1">
        <f t="shared" si="21"/>
        <v>-29967.926072999995</v>
      </c>
      <c r="AG82" s="11">
        <f t="shared" si="22"/>
        <v>7.5643064463685619E-7</v>
      </c>
      <c r="AH82" s="1">
        <f t="shared" si="23"/>
        <v>2.362339539562994E-2</v>
      </c>
      <c r="AI82" s="1">
        <f t="shared" si="24"/>
        <v>0.68165130449665434</v>
      </c>
      <c r="AJ82" s="1">
        <f t="shared" si="25"/>
        <v>0.80248590275411336</v>
      </c>
      <c r="AK82" s="1">
        <f t="shared" si="26"/>
        <v>-0.20634368761188654</v>
      </c>
      <c r="AL82" s="1">
        <f t="shared" si="27"/>
        <v>-2.5665058310068987</v>
      </c>
      <c r="AM82" s="1">
        <f t="shared" si="28"/>
        <v>-3.3813554265781405</v>
      </c>
      <c r="AN82" s="1">
        <f t="shared" si="70"/>
        <v>3.9721044749166512</v>
      </c>
      <c r="AO82" s="1">
        <f t="shared" si="70"/>
        <v>3.972188945554203</v>
      </c>
      <c r="AP82" s="1">
        <f t="shared" si="70"/>
        <v>3.9718588643451591</v>
      </c>
      <c r="AQ82" s="1">
        <f t="shared" si="70"/>
        <v>3.9731493827683946</v>
      </c>
      <c r="AR82" s="1">
        <f t="shared" si="70"/>
        <v>3.9681141568585216</v>
      </c>
      <c r="AS82" s="1">
        <f t="shared" si="70"/>
        <v>3.987920618937173</v>
      </c>
      <c r="AT82" s="1">
        <f t="shared" si="70"/>
        <v>3.912300736276642</v>
      </c>
      <c r="AU82" s="1">
        <f t="shared" si="30"/>
        <v>4.2522080749207305</v>
      </c>
      <c r="AW82" s="1">
        <v>22000</v>
      </c>
      <c r="AX82" s="1">
        <f t="shared" si="59"/>
        <v>-6.4699032478123891E-2</v>
      </c>
      <c r="AY82" s="1">
        <f t="shared" si="60"/>
        <v>-3.9893868298132754E-2</v>
      </c>
      <c r="AZ82" s="1">
        <f t="shared" si="61"/>
        <v>-2.4805164179991134E-2</v>
      </c>
      <c r="BA82" s="1">
        <f t="shared" si="62"/>
        <v>1.0739483044387979</v>
      </c>
      <c r="BB82" s="1">
        <f t="shared" si="63"/>
        <v>-0.9871978646182431</v>
      </c>
      <c r="BC82" s="1">
        <f t="shared" si="64"/>
        <v>1.3746177891082156</v>
      </c>
      <c r="BD82" s="1">
        <f t="shared" si="65"/>
        <v>0.82082188893594765</v>
      </c>
      <c r="BE82" s="1">
        <f t="shared" si="69"/>
        <v>7.2897682280627887</v>
      </c>
      <c r="BF82" s="1">
        <f t="shared" si="69"/>
        <v>7.289744474780635</v>
      </c>
      <c r="BG82" s="1">
        <f t="shared" si="69"/>
        <v>7.2896274037911173</v>
      </c>
      <c r="BH82" s="1">
        <f t="shared" si="69"/>
        <v>7.2890507209352826</v>
      </c>
      <c r="BI82" s="1">
        <f t="shared" si="69"/>
        <v>7.2862176448590441</v>
      </c>
      <c r="BJ82" s="1">
        <f t="shared" si="69"/>
        <v>7.272478042545818</v>
      </c>
      <c r="BK82" s="1">
        <f t="shared" si="69"/>
        <v>7.2095162479503889</v>
      </c>
      <c r="BL82" s="1">
        <f t="shared" si="66"/>
        <v>6.9691995539844953</v>
      </c>
    </row>
    <row r="83" spans="1:64" ht="12.95" customHeight="1" x14ac:dyDescent="0.2">
      <c r="A83" s="23" t="s">
        <v>46</v>
      </c>
      <c r="B83" s="11"/>
      <c r="C83" s="24">
        <v>45022.415000000001</v>
      </c>
      <c r="D83" s="24" t="s">
        <v>128</v>
      </c>
      <c r="E83" s="1">
        <f t="shared" si="11"/>
        <v>2494.9753316736169</v>
      </c>
      <c r="F83" s="1">
        <f t="shared" si="35"/>
        <v>2495</v>
      </c>
      <c r="G83" s="1">
        <f t="shared" si="12"/>
        <v>-9.8670000006677583E-3</v>
      </c>
      <c r="I83" s="1">
        <f t="shared" si="57"/>
        <v>-9.8670000006677583E-3</v>
      </c>
      <c r="P83" s="185">
        <f t="shared" si="13"/>
        <v>30003.915000000001</v>
      </c>
      <c r="R83" s="1">
        <f t="shared" si="14"/>
        <v>9.7357689013177537E-5</v>
      </c>
      <c r="S83" s="11">
        <f t="shared" si="58"/>
        <v>0.05</v>
      </c>
      <c r="Z83" s="1">
        <f t="shared" si="15"/>
        <v>2495</v>
      </c>
      <c r="AA83" s="1">
        <f t="shared" si="16"/>
        <v>-3.2482508154525504E-3</v>
      </c>
      <c r="AB83" s="1">
        <f t="shared" si="17"/>
        <v>-3.3577090980821955E-2</v>
      </c>
      <c r="AC83" s="1">
        <f t="shared" si="18"/>
        <v>-30003.924867000002</v>
      </c>
      <c r="AD83" s="1">
        <f t="shared" si="19"/>
        <v>-6.6187491852152079E-3</v>
      </c>
      <c r="AE83" s="1">
        <f t="shared" si="20"/>
        <v>2.190392038839349E-6</v>
      </c>
      <c r="AF83" s="1">
        <f t="shared" si="21"/>
        <v>-30003.924867000002</v>
      </c>
      <c r="AG83" s="11">
        <f t="shared" si="22"/>
        <v>4.3807840776786981E-5</v>
      </c>
      <c r="AH83" s="1">
        <f t="shared" si="23"/>
        <v>2.37100909801542E-2</v>
      </c>
      <c r="AI83" s="1">
        <f t="shared" si="24"/>
        <v>0.68317396059165958</v>
      </c>
      <c r="AJ83" s="1">
        <f t="shared" si="25"/>
        <v>0.80684248556055815</v>
      </c>
      <c r="AK83" s="1">
        <f t="shared" si="26"/>
        <v>-0.20867407624997039</v>
      </c>
      <c r="AL83" s="1">
        <f t="shared" si="27"/>
        <v>-2.5591680763583038</v>
      </c>
      <c r="AM83" s="1">
        <f t="shared" si="28"/>
        <v>-3.3362969864911092</v>
      </c>
      <c r="AN83" s="1">
        <f t="shared" si="70"/>
        <v>3.9820533384911618</v>
      </c>
      <c r="AO83" s="1">
        <f t="shared" si="70"/>
        <v>3.9821325336070821</v>
      </c>
      <c r="AP83" s="1">
        <f t="shared" si="70"/>
        <v>3.9818196439927753</v>
      </c>
      <c r="AQ83" s="1">
        <f t="shared" si="70"/>
        <v>3.9830564683489293</v>
      </c>
      <c r="AR83" s="1">
        <f t="shared" si="70"/>
        <v>3.9781773308812065</v>
      </c>
      <c r="AS83" s="1">
        <f t="shared" si="70"/>
        <v>3.9975827236712251</v>
      </c>
      <c r="AT83" s="1">
        <f t="shared" si="70"/>
        <v>3.9227038916381205</v>
      </c>
      <c r="AU83" s="1">
        <f t="shared" si="30"/>
        <v>4.264687239662539</v>
      </c>
      <c r="AW83" s="1">
        <v>10000</v>
      </c>
      <c r="AX83" s="1">
        <f t="shared" si="59"/>
        <v>-1.487464520170725E-2</v>
      </c>
      <c r="AY83" s="1">
        <f t="shared" si="60"/>
        <v>-3.5611904587848985E-2</v>
      </c>
      <c r="AZ83" s="1">
        <f t="shared" si="61"/>
        <v>2.0737259386141734E-2</v>
      </c>
      <c r="BA83" s="1">
        <f t="shared" si="62"/>
        <v>0.93445647025530654</v>
      </c>
      <c r="BB83" s="1">
        <f t="shared" si="63"/>
        <v>0.98335243120530924</v>
      </c>
      <c r="BC83" s="1">
        <f t="shared" si="64"/>
        <v>-1.7444357680984179</v>
      </c>
      <c r="BD83" s="1">
        <f t="shared" si="65"/>
        <v>-1.1906729287803131</v>
      </c>
      <c r="BE83" s="1">
        <f t="shared" si="69"/>
        <v>4.9353269729939857</v>
      </c>
      <c r="BF83" s="1">
        <f t="shared" si="69"/>
        <v>4.9353272121459115</v>
      </c>
      <c r="BG83" s="1">
        <f t="shared" si="69"/>
        <v>4.9353300633221933</v>
      </c>
      <c r="BH83" s="1">
        <f t="shared" si="69"/>
        <v>4.9353640523678468</v>
      </c>
      <c r="BI83" s="1">
        <f t="shared" si="69"/>
        <v>4.9357688461622384</v>
      </c>
      <c r="BJ83" s="1">
        <f t="shared" si="69"/>
        <v>4.9405354677713822</v>
      </c>
      <c r="BK83" s="1">
        <f t="shared" si="69"/>
        <v>4.9906928259743273</v>
      </c>
      <c r="BL83" s="1">
        <f t="shared" si="66"/>
        <v>5.3053109217433532</v>
      </c>
    </row>
    <row r="84" spans="1:64" ht="12.95" customHeight="1" x14ac:dyDescent="0.2">
      <c r="A84" s="23" t="s">
        <v>47</v>
      </c>
      <c r="B84" s="11"/>
      <c r="C84" s="24">
        <v>45022.427000000003</v>
      </c>
      <c r="D84" s="24" t="s">
        <v>129</v>
      </c>
      <c r="E84" s="1">
        <f t="shared" si="11"/>
        <v>2495.0053326786569</v>
      </c>
      <c r="F84" s="1">
        <f t="shared" si="35"/>
        <v>2495</v>
      </c>
      <c r="G84" s="1">
        <f t="shared" si="12"/>
        <v>2.1330000017769635E-3</v>
      </c>
      <c r="I84" s="1">
        <f t="shared" si="57"/>
        <v>2.1330000017769635E-3</v>
      </c>
      <c r="P84" s="185">
        <f t="shared" si="13"/>
        <v>30003.927000000003</v>
      </c>
      <c r="R84" s="1">
        <f t="shared" si="14"/>
        <v>4.5496890075805262E-6</v>
      </c>
      <c r="S84" s="11">
        <f t="shared" si="58"/>
        <v>0.05</v>
      </c>
      <c r="Z84" s="1">
        <f t="shared" si="15"/>
        <v>2495</v>
      </c>
      <c r="AA84" s="1">
        <f t="shared" si="16"/>
        <v>-3.2482508154525504E-3</v>
      </c>
      <c r="AB84" s="1">
        <f t="shared" si="17"/>
        <v>-2.1577090978377237E-2</v>
      </c>
      <c r="AC84" s="1">
        <f t="shared" si="18"/>
        <v>-30003.924867000002</v>
      </c>
      <c r="AD84" s="1">
        <f t="shared" si="19"/>
        <v>5.3812508172295138E-3</v>
      </c>
      <c r="AE84" s="1">
        <f t="shared" si="20"/>
        <v>1.4478930178966656E-6</v>
      </c>
      <c r="AF84" s="1">
        <f t="shared" si="21"/>
        <v>-30003.924867000002</v>
      </c>
      <c r="AG84" s="11">
        <f t="shared" si="22"/>
        <v>2.8957860357933311E-5</v>
      </c>
      <c r="AH84" s="1">
        <f t="shared" si="23"/>
        <v>2.37100909801542E-2</v>
      </c>
      <c r="AI84" s="1">
        <f t="shared" si="24"/>
        <v>0.68317396059165958</v>
      </c>
      <c r="AJ84" s="1">
        <f t="shared" si="25"/>
        <v>0.80684248556055815</v>
      </c>
      <c r="AK84" s="1">
        <f t="shared" si="26"/>
        <v>-0.20867407624997039</v>
      </c>
      <c r="AL84" s="1">
        <f t="shared" si="27"/>
        <v>-2.5591680763583038</v>
      </c>
      <c r="AM84" s="1">
        <f t="shared" si="28"/>
        <v>-3.3362969864911092</v>
      </c>
      <c r="AN84" s="1">
        <f t="shared" si="70"/>
        <v>3.9820533384911618</v>
      </c>
      <c r="AO84" s="1">
        <f t="shared" si="70"/>
        <v>3.9821325336070821</v>
      </c>
      <c r="AP84" s="1">
        <f t="shared" si="70"/>
        <v>3.9818196439927753</v>
      </c>
      <c r="AQ84" s="1">
        <f t="shared" si="70"/>
        <v>3.9830564683489293</v>
      </c>
      <c r="AR84" s="1">
        <f t="shared" si="70"/>
        <v>3.9781773308812065</v>
      </c>
      <c r="AS84" s="1">
        <f t="shared" si="70"/>
        <v>3.9975827236712251</v>
      </c>
      <c r="AT84" s="1">
        <f t="shared" si="70"/>
        <v>3.9227038916381205</v>
      </c>
      <c r="AU84" s="1">
        <f t="shared" si="30"/>
        <v>4.264687239662539</v>
      </c>
      <c r="AW84" s="1">
        <v>39000</v>
      </c>
      <c r="AX84" s="1">
        <f t="shared" si="59"/>
        <v>-1.8113066476795781E-2</v>
      </c>
      <c r="AY84" s="1">
        <f t="shared" si="60"/>
        <v>-2.5835337596681641E-2</v>
      </c>
      <c r="AZ84" s="1">
        <f t="shared" si="61"/>
        <v>7.7222711198858601E-3</v>
      </c>
      <c r="BA84" s="1">
        <f t="shared" si="62"/>
        <v>0.62106165205362318</v>
      </c>
      <c r="BB84" s="1">
        <f t="shared" si="63"/>
        <v>0.30363820971739336</v>
      </c>
      <c r="BC84" s="1">
        <f t="shared" si="64"/>
        <v>3.0937384006567727</v>
      </c>
      <c r="BD84" s="1">
        <f t="shared" si="65"/>
        <v>41.785592529119029</v>
      </c>
      <c r="BE84" s="1">
        <f t="shared" si="69"/>
        <v>9.3534524958664331</v>
      </c>
      <c r="BF84" s="1">
        <f t="shared" si="69"/>
        <v>9.3533431272081362</v>
      </c>
      <c r="BG84" s="1">
        <f t="shared" si="69"/>
        <v>9.353632149546657</v>
      </c>
      <c r="BH84" s="1">
        <f t="shared" si="69"/>
        <v>9.3528683536506669</v>
      </c>
      <c r="BI84" s="1">
        <f t="shared" si="69"/>
        <v>9.3548867379525991</v>
      </c>
      <c r="BJ84" s="1">
        <f t="shared" si="69"/>
        <v>9.3495523748005933</v>
      </c>
      <c r="BK84" s="1">
        <f t="shared" si="69"/>
        <v>9.3636462462637713</v>
      </c>
      <c r="BL84" s="1">
        <f t="shared" si="66"/>
        <v>9.3263751163261137</v>
      </c>
    </row>
    <row r="85" spans="1:64" ht="12.95" customHeight="1" x14ac:dyDescent="0.2">
      <c r="A85" s="23" t="s">
        <v>47</v>
      </c>
      <c r="B85" s="11"/>
      <c r="C85" s="24">
        <v>45042.423999999999</v>
      </c>
      <c r="D85" s="24" t="s">
        <v>129</v>
      </c>
      <c r="E85" s="1">
        <f t="shared" ref="E85:E148" si="71">+(C85-C$7)/C$8</f>
        <v>2544.9995074835024</v>
      </c>
      <c r="F85" s="1">
        <f t="shared" si="35"/>
        <v>2545</v>
      </c>
      <c r="G85" s="1">
        <f t="shared" ref="G85:G148" si="72">+C85-(C$7+F85*C$8)</f>
        <v>-1.9700000120792538E-4</v>
      </c>
      <c r="I85" s="1">
        <f t="shared" si="57"/>
        <v>-1.9700000120792538E-4</v>
      </c>
      <c r="P85" s="185">
        <f t="shared" ref="P85:P148" si="73">+C85-15018.5</f>
        <v>30023.923999999999</v>
      </c>
      <c r="R85" s="1">
        <f t="shared" ref="R85:R148" si="74">+(O85-G85)^2</f>
        <v>3.8809000475922601E-8</v>
      </c>
      <c r="S85" s="11">
        <f t="shared" si="58"/>
        <v>0.05</v>
      </c>
      <c r="Z85" s="1">
        <f t="shared" ref="Z85:Z148" si="75">F85</f>
        <v>2545</v>
      </c>
      <c r="AA85" s="1">
        <f t="shared" ref="AA85:AA148" si="76">AB$3+AB$4*Z85+AB$5*Z85^2+AH85</f>
        <v>-3.2738866166744825E-3</v>
      </c>
      <c r="AB85" s="1">
        <f t="shared" ref="AB85:AB148" si="77">IF(S85&lt;&gt;0,G85-AH85,-9999)</f>
        <v>-2.3954323110916064E-2</v>
      </c>
      <c r="AC85" s="1">
        <f t="shared" ref="AC85:AC148" si="78">+G85-P85</f>
        <v>-30023.924197</v>
      </c>
      <c r="AD85" s="1">
        <f t="shared" ref="AD85:AD148" si="79">IF(S85&lt;&gt;0,G85-AA85,-9999)</f>
        <v>3.0768866154665571E-3</v>
      </c>
      <c r="AE85" s="1">
        <f t="shared" ref="AE85:AE148" si="80">+(G85-AA85)^2*S85</f>
        <v>4.7336156222186228E-7</v>
      </c>
      <c r="AF85" s="1">
        <f t="shared" ref="AF85:AF148" si="81">IF(S85&lt;&gt;0,G85-P85,-9999)</f>
        <v>-30023.924197</v>
      </c>
      <c r="AG85" s="11">
        <f t="shared" ref="AG85:AG148" si="82">+(G85-AA85)^2</f>
        <v>9.4672312444372452E-6</v>
      </c>
      <c r="AH85" s="1">
        <f t="shared" ref="AH85:AH148" si="83">$AB$6*($AB$11/AI85*AJ85+$AB$12)</f>
        <v>2.3757323109708139E-2</v>
      </c>
      <c r="AI85" s="1">
        <f t="shared" ref="AI85:AI148" si="84">1+$AB$7*COS(AL85)</f>
        <v>0.68403024259084533</v>
      </c>
      <c r="AJ85" s="1">
        <f t="shared" ref="AJ85:AJ148" si="85">SIN(AL85+RADIANS($AB$9))</f>
        <v>0.80925240640832896</v>
      </c>
      <c r="AK85" s="1">
        <f t="shared" ref="AK85:AK148" si="86">$AB$7*SIN(AL85)</f>
        <v>-0.20996838273595791</v>
      </c>
      <c r="AL85" s="1">
        <f t="shared" ref="AL85:AL148" si="87">2*ATAN(AM85)</f>
        <v>-2.5550773264274076</v>
      </c>
      <c r="AM85" s="1">
        <f t="shared" ref="AM85:AM148" si="88">SQRT((1+$AB$7)/(1-$AB$7))*TAN(AN85/2)</f>
        <v>-3.3116529293213741</v>
      </c>
      <c r="AN85" s="1">
        <f t="shared" si="70"/>
        <v>3.9875901041123005</v>
      </c>
      <c r="AO85" s="1">
        <f t="shared" si="70"/>
        <v>3.9876664509963859</v>
      </c>
      <c r="AP85" s="1">
        <f t="shared" si="70"/>
        <v>3.9873629328305173</v>
      </c>
      <c r="AQ85" s="1">
        <f t="shared" si="70"/>
        <v>3.9885701898783998</v>
      </c>
      <c r="AR85" s="1">
        <f t="shared" si="70"/>
        <v>3.9837779661353436</v>
      </c>
      <c r="AS85" s="1">
        <f t="shared" si="70"/>
        <v>4.0029568726819811</v>
      </c>
      <c r="AT85" s="1">
        <f t="shared" si="70"/>
        <v>3.9285064139857586</v>
      </c>
      <c r="AU85" s="1">
        <f t="shared" ref="AU85:AU148" si="89">RADIANS($AB$9)+$AB$18*(F85-AB$15)</f>
        <v>4.2716201089635435</v>
      </c>
      <c r="AW85" s="1">
        <v>32000</v>
      </c>
      <c r="AX85" s="1">
        <f t="shared" si="59"/>
        <v>-4.4649692445970494E-2</v>
      </c>
      <c r="AY85" s="1">
        <f t="shared" si="60"/>
        <v>-3.4481599157396917E-2</v>
      </c>
      <c r="AZ85" s="1">
        <f t="shared" si="61"/>
        <v>-1.016809328857358E-2</v>
      </c>
      <c r="BA85" s="1">
        <f t="shared" si="62"/>
        <v>0.67674429287536664</v>
      </c>
      <c r="BB85" s="1">
        <f t="shared" si="63"/>
        <v>-0.19326372021154747</v>
      </c>
      <c r="BC85" s="1">
        <f t="shared" si="64"/>
        <v>2.590742069782122</v>
      </c>
      <c r="BD85" s="1">
        <f t="shared" si="65"/>
        <v>3.5384725145000266</v>
      </c>
      <c r="BE85" s="1">
        <f t="shared" si="69"/>
        <v>8.6272831040112514</v>
      </c>
      <c r="BF85" s="1">
        <f t="shared" si="69"/>
        <v>8.6271797057262418</v>
      </c>
      <c r="BG85" s="1">
        <f t="shared" si="69"/>
        <v>8.6275698624753101</v>
      </c>
      <c r="BH85" s="1">
        <f t="shared" si="69"/>
        <v>8.6260968516700185</v>
      </c>
      <c r="BI85" s="1">
        <f t="shared" si="69"/>
        <v>8.6316465244276817</v>
      </c>
      <c r="BJ85" s="1">
        <f t="shared" si="69"/>
        <v>8.6105696364421149</v>
      </c>
      <c r="BK85" s="1">
        <f t="shared" si="69"/>
        <v>8.688377813415455</v>
      </c>
      <c r="BL85" s="1">
        <f t="shared" si="66"/>
        <v>8.3557734141854478</v>
      </c>
    </row>
    <row r="86" spans="1:64" ht="12.95" customHeight="1" x14ac:dyDescent="0.2">
      <c r="A86" s="27" t="s">
        <v>48</v>
      </c>
      <c r="B86" s="28" t="s">
        <v>49</v>
      </c>
      <c r="C86" s="27">
        <v>45673.597999999998</v>
      </c>
      <c r="D86" s="27" t="s">
        <v>50</v>
      </c>
      <c r="E86" s="1">
        <f t="shared" si="71"/>
        <v>4122.9873700768967</v>
      </c>
      <c r="F86" s="1">
        <f t="shared" si="35"/>
        <v>4123</v>
      </c>
      <c r="G86" s="1">
        <f t="shared" si="72"/>
        <v>-5.0517999989097007E-3</v>
      </c>
      <c r="J86" s="1">
        <f>G86</f>
        <v>-5.0517999989097007E-3</v>
      </c>
      <c r="P86" s="185">
        <f t="shared" si="73"/>
        <v>30655.097999999998</v>
      </c>
      <c r="R86" s="1">
        <f t="shared" si="74"/>
        <v>2.5520683228984052E-5</v>
      </c>
      <c r="S86" s="11">
        <f>S$15</f>
        <v>0.32</v>
      </c>
      <c r="Z86" s="1">
        <f t="shared" si="75"/>
        <v>4123</v>
      </c>
      <c r="AA86" s="1">
        <f t="shared" si="76"/>
        <v>-4.3426422125290229E-3</v>
      </c>
      <c r="AB86" s="1">
        <f t="shared" si="77"/>
        <v>-2.9935211469974698E-2</v>
      </c>
      <c r="AC86" s="1">
        <f t="shared" si="78"/>
        <v>-30655.103051799997</v>
      </c>
      <c r="AD86" s="1">
        <f t="shared" si="79"/>
        <v>-7.0915778638067778E-4</v>
      </c>
      <c r="AE86" s="1">
        <f t="shared" si="80"/>
        <v>1.6092952511498977E-7</v>
      </c>
      <c r="AF86" s="1">
        <f t="shared" si="81"/>
        <v>-30655.103051799997</v>
      </c>
      <c r="AG86" s="11">
        <f t="shared" si="82"/>
        <v>5.0290476598434303E-7</v>
      </c>
      <c r="AH86" s="1">
        <f t="shared" si="83"/>
        <v>2.4883411471064997E-2</v>
      </c>
      <c r="AI86" s="1">
        <f t="shared" si="84"/>
        <v>0.71515609204509312</v>
      </c>
      <c r="AJ86" s="1">
        <f t="shared" si="85"/>
        <v>0.88093930694027922</v>
      </c>
      <c r="AK86" s="1">
        <f t="shared" si="86"/>
        <v>-0.25057445489700308</v>
      </c>
      <c r="AL86" s="1">
        <f t="shared" si="87"/>
        <v>-2.4201123039661292</v>
      </c>
      <c r="AM86" s="1">
        <f t="shared" si="88"/>
        <v>-2.6507752379275069</v>
      </c>
      <c r="AN86" s="1">
        <f t="shared" si="70"/>
        <v>4.1662336765575745</v>
      </c>
      <c r="AO86" s="1">
        <f t="shared" si="70"/>
        <v>4.1662504920432966</v>
      </c>
      <c r="AP86" s="1">
        <f t="shared" si="70"/>
        <v>4.1661651588035467</v>
      </c>
      <c r="AQ86" s="1">
        <f t="shared" si="70"/>
        <v>4.1665983217857265</v>
      </c>
      <c r="AR86" s="1">
        <f t="shared" si="70"/>
        <v>4.1644027112931035</v>
      </c>
      <c r="AS86" s="1">
        <f t="shared" si="70"/>
        <v>4.1756149865182417</v>
      </c>
      <c r="AT86" s="1">
        <f t="shared" si="70"/>
        <v>4.1203562681938806</v>
      </c>
      <c r="AU86" s="1">
        <f t="shared" si="89"/>
        <v>4.490421464103254</v>
      </c>
      <c r="AW86" s="1">
        <v>70000</v>
      </c>
      <c r="AX86" s="1">
        <f t="shared" si="59"/>
        <v>3.6080728682340218E-2</v>
      </c>
      <c r="AY86" s="1">
        <f t="shared" si="60"/>
        <v>6.0542131542551669E-2</v>
      </c>
      <c r="AZ86" s="1">
        <f t="shared" si="61"/>
        <v>-2.4461402860211454E-2</v>
      </c>
      <c r="BA86" s="1">
        <f t="shared" si="62"/>
        <v>0.90270189523839017</v>
      </c>
      <c r="BB86" s="1">
        <f t="shared" si="63"/>
        <v>-0.81635063712631839</v>
      </c>
      <c r="BC86" s="1">
        <f t="shared" si="64"/>
        <v>1.8301656861310049</v>
      </c>
      <c r="BD86" s="1">
        <f t="shared" si="65"/>
        <v>1.299951964472789</v>
      </c>
      <c r="BE86" s="1">
        <f t="shared" si="69"/>
        <v>14.000594178227407</v>
      </c>
      <c r="BF86" s="1">
        <f t="shared" si="69"/>
        <v>14.000594159695863</v>
      </c>
      <c r="BG86" s="1">
        <f t="shared" si="69"/>
        <v>14.000593800912927</v>
      </c>
      <c r="BH86" s="1">
        <f t="shared" si="69"/>
        <v>14.000586854822659</v>
      </c>
      <c r="BI86" s="1">
        <f t="shared" si="69"/>
        <v>14.000452446618251</v>
      </c>
      <c r="BJ86" s="1">
        <f t="shared" si="69"/>
        <v>13.997876996292925</v>
      </c>
      <c r="BK86" s="1">
        <f t="shared" si="69"/>
        <v>13.955401654280701</v>
      </c>
      <c r="BL86" s="1">
        <f t="shared" si="66"/>
        <v>13.624754082949066</v>
      </c>
    </row>
    <row r="87" spans="1:64" ht="12.95" customHeight="1" x14ac:dyDescent="0.2">
      <c r="A87" s="27" t="s">
        <v>48</v>
      </c>
      <c r="B87" s="28" t="s">
        <v>51</v>
      </c>
      <c r="C87" s="27">
        <v>45674.597999999998</v>
      </c>
      <c r="D87" s="27" t="s">
        <v>50</v>
      </c>
      <c r="E87" s="1">
        <f t="shared" si="71"/>
        <v>4125.4874538297026</v>
      </c>
      <c r="F87" s="1">
        <f t="shared" si="35"/>
        <v>4125.5</v>
      </c>
      <c r="G87" s="1">
        <f t="shared" si="72"/>
        <v>-5.0182999984826893E-3</v>
      </c>
      <c r="J87" s="1">
        <f>G87</f>
        <v>-5.0182999984826893E-3</v>
      </c>
      <c r="P87" s="185">
        <f t="shared" si="73"/>
        <v>30656.097999999998</v>
      </c>
      <c r="R87" s="1">
        <f t="shared" si="74"/>
        <v>2.5183334874771358E-5</v>
      </c>
      <c r="S87" s="11">
        <f>S$15</f>
        <v>0.32</v>
      </c>
      <c r="Z87" s="1">
        <f t="shared" si="75"/>
        <v>4125.5</v>
      </c>
      <c r="AA87" s="1">
        <f t="shared" si="76"/>
        <v>-4.3447693441264201E-3</v>
      </c>
      <c r="AB87" s="1">
        <f t="shared" si="77"/>
        <v>-2.9902900300784442E-2</v>
      </c>
      <c r="AC87" s="1">
        <f t="shared" si="78"/>
        <v>-30656.103018299997</v>
      </c>
      <c r="AD87" s="1">
        <f t="shared" si="79"/>
        <v>-6.7353065435626913E-4</v>
      </c>
      <c r="AE87" s="1">
        <f t="shared" si="80"/>
        <v>1.4516593355442691E-7</v>
      </c>
      <c r="AF87" s="1">
        <f t="shared" si="81"/>
        <v>-30656.103018299997</v>
      </c>
      <c r="AG87" s="11">
        <f t="shared" si="82"/>
        <v>4.5364354235758408E-7</v>
      </c>
      <c r="AH87" s="1">
        <f t="shared" si="83"/>
        <v>2.4884600302301753E-2</v>
      </c>
      <c r="AI87" s="1">
        <f t="shared" si="84"/>
        <v>0.71521219125297386</v>
      </c>
      <c r="AJ87" s="1">
        <f t="shared" si="85"/>
        <v>0.88104521908861422</v>
      </c>
      <c r="AK87" s="1">
        <f t="shared" si="86"/>
        <v>-0.25063821204082376</v>
      </c>
      <c r="AL87" s="1">
        <f t="shared" si="87"/>
        <v>-2.4198884500560149</v>
      </c>
      <c r="AM87" s="1">
        <f t="shared" si="88"/>
        <v>-2.6498771104467505</v>
      </c>
      <c r="AN87" s="1">
        <f t="shared" si="70"/>
        <v>4.1665232795664586</v>
      </c>
      <c r="AO87" s="1">
        <f t="shared" si="70"/>
        <v>4.1665400435023194</v>
      </c>
      <c r="AP87" s="1">
        <f t="shared" si="70"/>
        <v>4.1664549313000503</v>
      </c>
      <c r="AQ87" s="1">
        <f t="shared" si="70"/>
        <v>4.166887178094254</v>
      </c>
      <c r="AR87" s="1">
        <f t="shared" si="70"/>
        <v>4.1646951650096247</v>
      </c>
      <c r="AS87" s="1">
        <f t="shared" si="70"/>
        <v>4.1758943830081403</v>
      </c>
      <c r="AT87" s="1">
        <f t="shared" si="70"/>
        <v>4.1206739827090182</v>
      </c>
      <c r="AU87" s="1">
        <f t="shared" si="89"/>
        <v>4.4907681075683046</v>
      </c>
      <c r="AW87" s="1">
        <v>71000</v>
      </c>
      <c r="AX87" s="1">
        <f t="shared" si="59"/>
        <v>4.1290338548374321E-2</v>
      </c>
      <c r="AY87" s="1">
        <f t="shared" si="60"/>
        <v>6.4634766566805224E-2</v>
      </c>
      <c r="AZ87" s="1">
        <f t="shared" si="61"/>
        <v>-2.3344428018430903E-2</v>
      </c>
      <c r="BA87" s="1">
        <f t="shared" si="62"/>
        <v>0.85425790826196235</v>
      </c>
      <c r="BB87" s="1">
        <f t="shared" si="63"/>
        <v>-0.73123373141927639</v>
      </c>
      <c r="BC87" s="1">
        <f t="shared" si="64"/>
        <v>1.9651007121227262</v>
      </c>
      <c r="BD87" s="1">
        <f t="shared" si="65"/>
        <v>1.49920934525913</v>
      </c>
      <c r="BE87" s="1">
        <f t="shared" si="69"/>
        <v>14.142778148930292</v>
      </c>
      <c r="BF87" s="1">
        <f t="shared" si="69"/>
        <v>14.142778148930292</v>
      </c>
      <c r="BG87" s="1">
        <f t="shared" si="69"/>
        <v>14.142778148931004</v>
      </c>
      <c r="BH87" s="1">
        <f t="shared" si="69"/>
        <v>14.142778148595763</v>
      </c>
      <c r="BI87" s="1">
        <f t="shared" si="69"/>
        <v>14.142778306077918</v>
      </c>
      <c r="BJ87" s="1">
        <f t="shared" si="69"/>
        <v>14.142703834500661</v>
      </c>
      <c r="BK87" s="1">
        <f t="shared" si="69"/>
        <v>14.116593271941293</v>
      </c>
      <c r="BL87" s="1">
        <f t="shared" si="66"/>
        <v>13.76341146896916</v>
      </c>
    </row>
    <row r="88" spans="1:64" ht="12.95" customHeight="1" x14ac:dyDescent="0.2">
      <c r="A88" s="23" t="s">
        <v>36</v>
      </c>
      <c r="B88" s="11" t="s">
        <v>49</v>
      </c>
      <c r="C88" s="24">
        <v>45676.398000000001</v>
      </c>
      <c r="D88" s="24" t="s">
        <v>50</v>
      </c>
      <c r="E88" s="1">
        <f t="shared" si="71"/>
        <v>4129.9876045847595</v>
      </c>
      <c r="F88" s="1">
        <f t="shared" si="35"/>
        <v>4130</v>
      </c>
      <c r="G88" s="1">
        <f t="shared" si="72"/>
        <v>-4.9579999977140687E-3</v>
      </c>
      <c r="J88" s="1">
        <f>G88</f>
        <v>-4.9579999977140687E-3</v>
      </c>
      <c r="P88" s="185">
        <f t="shared" si="73"/>
        <v>30657.898000000001</v>
      </c>
      <c r="R88" s="1">
        <f t="shared" si="74"/>
        <v>2.4581763977332704E-5</v>
      </c>
      <c r="S88" s="11">
        <f>S$15</f>
        <v>0.32</v>
      </c>
      <c r="Z88" s="1">
        <f t="shared" si="75"/>
        <v>4130</v>
      </c>
      <c r="AA88" s="1">
        <f t="shared" si="76"/>
        <v>-4.3486019207803414E-3</v>
      </c>
      <c r="AB88" s="1">
        <f t="shared" si="77"/>
        <v>-2.9844735170608715E-2</v>
      </c>
      <c r="AC88" s="1">
        <f t="shared" si="78"/>
        <v>-30657.902957999999</v>
      </c>
      <c r="AD88" s="1">
        <f t="shared" si="79"/>
        <v>-6.0939807693372733E-4</v>
      </c>
      <c r="AE88" s="1">
        <f t="shared" si="80"/>
        <v>1.1883712517456802E-7</v>
      </c>
      <c r="AF88" s="1">
        <f t="shared" si="81"/>
        <v>-30657.902957999999</v>
      </c>
      <c r="AG88" s="11">
        <f t="shared" si="82"/>
        <v>3.7136601617052507E-7</v>
      </c>
      <c r="AH88" s="1">
        <f t="shared" si="83"/>
        <v>2.4886735172894647E-2</v>
      </c>
      <c r="AI88" s="1">
        <f t="shared" si="84"/>
        <v>0.71531322797444774</v>
      </c>
      <c r="AJ88" s="1">
        <f t="shared" si="85"/>
        <v>0.88123579151719911</v>
      </c>
      <c r="AK88" s="1">
        <f t="shared" si="86"/>
        <v>-0.25075296843631767</v>
      </c>
      <c r="AL88" s="1">
        <f t="shared" si="87"/>
        <v>-2.4194854245380544</v>
      </c>
      <c r="AM88" s="1">
        <f t="shared" si="88"/>
        <v>-2.6482614682882666</v>
      </c>
      <c r="AN88" s="1">
        <f t="shared" si="70"/>
        <v>4.1670446221793966</v>
      </c>
      <c r="AO88" s="1">
        <f t="shared" si="70"/>
        <v>4.167061293612627</v>
      </c>
      <c r="AP88" s="1">
        <f t="shared" si="70"/>
        <v>4.1669765783245678</v>
      </c>
      <c r="AQ88" s="1">
        <f t="shared" si="70"/>
        <v>4.1674071787560001</v>
      </c>
      <c r="AR88" s="1">
        <f t="shared" si="70"/>
        <v>4.1652216349181064</v>
      </c>
      <c r="AS88" s="1">
        <f t="shared" si="70"/>
        <v>4.1763973530958713</v>
      </c>
      <c r="AT88" s="1">
        <f t="shared" si="70"/>
        <v>4.1212459809058597</v>
      </c>
      <c r="AU88" s="1">
        <f t="shared" si="89"/>
        <v>4.4913920658053943</v>
      </c>
      <c r="AW88" s="1">
        <v>72000</v>
      </c>
      <c r="AX88" s="1">
        <f t="shared" si="59"/>
        <v>4.6960685675749833E-2</v>
      </c>
      <c r="AY88" s="1">
        <f t="shared" si="60"/>
        <v>6.8809043156810024E-2</v>
      </c>
      <c r="AZ88" s="1">
        <f t="shared" si="61"/>
        <v>-2.1848357481060187E-2</v>
      </c>
      <c r="BA88" s="1">
        <f t="shared" si="62"/>
        <v>0.8128802582221315</v>
      </c>
      <c r="BB88" s="1">
        <f t="shared" si="63"/>
        <v>-0.643168441951527</v>
      </c>
      <c r="BC88" s="1">
        <f t="shared" si="64"/>
        <v>2.0866006215731367</v>
      </c>
      <c r="BD88" s="1">
        <f t="shared" si="65"/>
        <v>1.7165662913992001</v>
      </c>
      <c r="BE88" s="1">
        <f t="shared" ref="BE88:BK97" si="90">$BL88+$AB$7*SIN(BF88)</f>
        <v>14.277701377615596</v>
      </c>
      <c r="BF88" s="1">
        <f t="shared" si="90"/>
        <v>14.277701380536277</v>
      </c>
      <c r="BG88" s="1">
        <f t="shared" si="90"/>
        <v>14.277701325573878</v>
      </c>
      <c r="BH88" s="1">
        <f t="shared" si="90"/>
        <v>14.277702359872547</v>
      </c>
      <c r="BI88" s="1">
        <f t="shared" si="90"/>
        <v>14.277682894866521</v>
      </c>
      <c r="BJ88" s="1">
        <f t="shared" si="90"/>
        <v>14.27804876898773</v>
      </c>
      <c r="BK88" s="1">
        <f t="shared" si="90"/>
        <v>14.271005533958808</v>
      </c>
      <c r="BL88" s="1">
        <f t="shared" si="66"/>
        <v>13.902068854989254</v>
      </c>
    </row>
    <row r="89" spans="1:64" ht="12.95" customHeight="1" x14ac:dyDescent="0.2">
      <c r="A89" s="23" t="s">
        <v>52</v>
      </c>
      <c r="B89" s="11"/>
      <c r="C89" s="24">
        <v>45681.411999999997</v>
      </c>
      <c r="D89" s="24" t="s">
        <v>129</v>
      </c>
      <c r="E89" s="1">
        <f t="shared" si="71"/>
        <v>4142.523024521317</v>
      </c>
      <c r="F89" s="1">
        <f t="shared" si="35"/>
        <v>4142.5</v>
      </c>
      <c r="G89" s="1">
        <f t="shared" si="72"/>
        <v>9.209499999997206E-3</v>
      </c>
      <c r="I89" s="1">
        <f>G89</f>
        <v>9.209499999997206E-3</v>
      </c>
      <c r="P89" s="185">
        <f t="shared" si="73"/>
        <v>30662.911999999997</v>
      </c>
      <c r="R89" s="1">
        <f t="shared" si="74"/>
        <v>8.4814890249948539E-5</v>
      </c>
      <c r="S89" s="11">
        <f>S$14</f>
        <v>0.05</v>
      </c>
      <c r="Z89" s="1">
        <f t="shared" si="75"/>
        <v>4142.5</v>
      </c>
      <c r="AA89" s="1">
        <f t="shared" si="76"/>
        <v>-4.3592732201109194E-3</v>
      </c>
      <c r="AB89" s="1">
        <f t="shared" si="77"/>
        <v>-1.5683131441502761E-2</v>
      </c>
      <c r="AC89" s="1">
        <f t="shared" si="78"/>
        <v>-30662.902790499997</v>
      </c>
      <c r="AD89" s="1">
        <f t="shared" si="79"/>
        <v>1.3568773220108125E-2</v>
      </c>
      <c r="AE89" s="1">
        <f t="shared" si="80"/>
        <v>9.2055803349361709E-6</v>
      </c>
      <c r="AF89" s="1">
        <f t="shared" si="81"/>
        <v>-30662.902790499997</v>
      </c>
      <c r="AG89" s="11">
        <f t="shared" si="82"/>
        <v>1.8411160669872342E-4</v>
      </c>
      <c r="AH89" s="1">
        <f t="shared" si="83"/>
        <v>2.4892631441499967E-2</v>
      </c>
      <c r="AI89" s="1">
        <f t="shared" si="84"/>
        <v>0.71559427816126131</v>
      </c>
      <c r="AJ89" s="1">
        <f t="shared" si="85"/>
        <v>0.88176469014674175</v>
      </c>
      <c r="AK89" s="1">
        <f t="shared" si="86"/>
        <v>-0.25107169241342142</v>
      </c>
      <c r="AL89" s="1">
        <f t="shared" si="87"/>
        <v>-2.4183653115609336</v>
      </c>
      <c r="AM89" s="1">
        <f t="shared" si="88"/>
        <v>-2.6437802199102367</v>
      </c>
      <c r="AN89" s="1">
        <f t="shared" si="70"/>
        <v>4.1684931823717042</v>
      </c>
      <c r="AO89" s="1">
        <f t="shared" si="70"/>
        <v>4.1685095987842766</v>
      </c>
      <c r="AP89" s="1">
        <f t="shared" si="70"/>
        <v>4.1684259796142467</v>
      </c>
      <c r="AQ89" s="1">
        <f t="shared" si="70"/>
        <v>4.1688520255477739</v>
      </c>
      <c r="AR89" s="1">
        <f t="shared" si="70"/>
        <v>4.1666844106374459</v>
      </c>
      <c r="AS89" s="1">
        <f t="shared" si="70"/>
        <v>4.1777948736026316</v>
      </c>
      <c r="AT89" s="1">
        <f t="shared" si="70"/>
        <v>4.1228356209640999</v>
      </c>
      <c r="AU89" s="1">
        <f t="shared" si="89"/>
        <v>4.4931252831306461</v>
      </c>
      <c r="AW89" s="1">
        <v>55000</v>
      </c>
      <c r="AX89" s="1">
        <f t="shared" si="59"/>
        <v>3.0340267679295652E-2</v>
      </c>
      <c r="AY89" s="1">
        <f t="shared" si="60"/>
        <v>8.9495940689000436E-3</v>
      </c>
      <c r="AZ89" s="1">
        <f t="shared" si="61"/>
        <v>2.1390673610395608E-2</v>
      </c>
      <c r="BA89" s="1">
        <f t="shared" si="62"/>
        <v>0.91691180915089299</v>
      </c>
      <c r="BB89" s="1">
        <f t="shared" si="63"/>
        <v>0.99082600277372757</v>
      </c>
      <c r="BC89" s="1">
        <f t="shared" si="64"/>
        <v>-1.7916008745370695</v>
      </c>
      <c r="BD89" s="1">
        <f t="shared" si="65"/>
        <v>-1.2493469056532043</v>
      </c>
      <c r="BE89" s="1">
        <f t="shared" si="90"/>
        <v>11.171367488240666</v>
      </c>
      <c r="BF89" s="1">
        <f t="shared" si="90"/>
        <v>11.171367557410585</v>
      </c>
      <c r="BG89" s="1">
        <f t="shared" si="90"/>
        <v>11.171368599936578</v>
      </c>
      <c r="BH89" s="1">
        <f t="shared" si="90"/>
        <v>11.171384312101623</v>
      </c>
      <c r="BI89" s="1">
        <f t="shared" si="90"/>
        <v>11.171620945920292</v>
      </c>
      <c r="BJ89" s="1">
        <f t="shared" si="90"/>
        <v>11.175147462447807</v>
      </c>
      <c r="BK89" s="1">
        <f t="shared" si="90"/>
        <v>11.2213338418427</v>
      </c>
      <c r="BL89" s="1">
        <f t="shared" si="66"/>
        <v>11.544893292647638</v>
      </c>
    </row>
    <row r="90" spans="1:64" ht="12.95" customHeight="1" x14ac:dyDescent="0.2">
      <c r="A90" s="23" t="s">
        <v>139</v>
      </c>
      <c r="B90" s="1" t="s">
        <v>49</v>
      </c>
      <c r="C90" s="24">
        <v>46054.376400000001</v>
      </c>
      <c r="D90" s="24" t="s">
        <v>140</v>
      </c>
      <c r="E90" s="1">
        <f t="shared" si="71"/>
        <v>5074.9652613362605</v>
      </c>
      <c r="F90" s="1">
        <f t="shared" si="35"/>
        <v>5075</v>
      </c>
      <c r="G90" s="1">
        <f t="shared" si="72"/>
        <v>-1.3894999996409751E-2</v>
      </c>
      <c r="J90" s="1">
        <f>G90</f>
        <v>-1.3894999996409751E-2</v>
      </c>
      <c r="P90" s="185">
        <f t="shared" si="73"/>
        <v>31035.876400000001</v>
      </c>
      <c r="R90" s="1">
        <f t="shared" si="74"/>
        <v>1.9307102490022699E-4</v>
      </c>
      <c r="S90" s="11">
        <f>S$15</f>
        <v>0.32</v>
      </c>
      <c r="Z90" s="1">
        <f t="shared" si="75"/>
        <v>5075</v>
      </c>
      <c r="AA90" s="1">
        <f t="shared" si="76"/>
        <v>-5.265147486861476E-3</v>
      </c>
      <c r="AB90" s="1">
        <f t="shared" si="77"/>
        <v>-3.9081725955047386E-2</v>
      </c>
      <c r="AC90" s="1">
        <f t="shared" si="78"/>
        <v>-31035.890294999997</v>
      </c>
      <c r="AD90" s="1">
        <f t="shared" si="79"/>
        <v>-8.6298525095482755E-3</v>
      </c>
      <c r="AE90" s="1">
        <f t="shared" si="80"/>
        <v>2.3831793387698136E-5</v>
      </c>
      <c r="AF90" s="1">
        <f t="shared" si="81"/>
        <v>-31035.890294999997</v>
      </c>
      <c r="AG90" s="11">
        <f t="shared" si="82"/>
        <v>7.447435433655667E-5</v>
      </c>
      <c r="AH90" s="1">
        <f t="shared" si="83"/>
        <v>2.5186725958637635E-2</v>
      </c>
      <c r="AI90" s="1">
        <f t="shared" si="84"/>
        <v>0.7382659412782453</v>
      </c>
      <c r="AJ90" s="1">
        <f t="shared" si="85"/>
        <v>0.91910021596030056</v>
      </c>
      <c r="AK90" s="1">
        <f t="shared" si="86"/>
        <v>-0.274625002232118</v>
      </c>
      <c r="AL90" s="1">
        <f t="shared" si="87"/>
        <v>-2.3321649487990124</v>
      </c>
      <c r="AM90" s="1">
        <f t="shared" si="88"/>
        <v>-2.3344804946897422</v>
      </c>
      <c r="AN90" s="1">
        <f t="shared" si="70"/>
        <v>4.2782443194506126</v>
      </c>
      <c r="AO90" s="1">
        <f t="shared" si="70"/>
        <v>4.2782484824978315</v>
      </c>
      <c r="AP90" s="1">
        <f t="shared" si="70"/>
        <v>4.2782223950232261</v>
      </c>
      <c r="AQ90" s="1">
        <f t="shared" si="70"/>
        <v>4.2783858947770295</v>
      </c>
      <c r="AR90" s="1">
        <f t="shared" si="70"/>
        <v>4.2773621317331996</v>
      </c>
      <c r="AS90" s="1">
        <f t="shared" si="70"/>
        <v>4.2838101990579718</v>
      </c>
      <c r="AT90" s="1">
        <f t="shared" si="70"/>
        <v>4.2445848958239587</v>
      </c>
      <c r="AU90" s="1">
        <f t="shared" si="89"/>
        <v>4.6224232955943849</v>
      </c>
      <c r="AW90" s="1">
        <v>73000</v>
      </c>
      <c r="AX90" s="1">
        <f t="shared" si="59"/>
        <v>5.3014638205903818E-2</v>
      </c>
      <c r="AY90" s="1">
        <f t="shared" si="60"/>
        <v>7.3064961312566096E-2</v>
      </c>
      <c r="AZ90" s="1">
        <f t="shared" si="61"/>
        <v>-2.0050323106662278E-2</v>
      </c>
      <c r="BA90" s="1">
        <f t="shared" si="62"/>
        <v>0.77760032612952612</v>
      </c>
      <c r="BB90" s="1">
        <f t="shared" si="63"/>
        <v>-0.55472767154183622</v>
      </c>
      <c r="BC90" s="1">
        <f t="shared" si="64"/>
        <v>2.197193942208858</v>
      </c>
      <c r="BD90" s="1">
        <f t="shared" si="65"/>
        <v>1.9579592847951306</v>
      </c>
      <c r="BE90" s="1">
        <f t="shared" si="90"/>
        <v>14.406429135788466</v>
      </c>
      <c r="BF90" s="1">
        <f t="shared" si="90"/>
        <v>14.406428995881503</v>
      </c>
      <c r="BG90" s="1">
        <f t="shared" si="90"/>
        <v>14.406430382182943</v>
      </c>
      <c r="BH90" s="1">
        <f t="shared" si="90"/>
        <v>14.40641664537773</v>
      </c>
      <c r="BI90" s="1">
        <f t="shared" si="90"/>
        <v>14.406552732660327</v>
      </c>
      <c r="BJ90" s="1">
        <f t="shared" si="90"/>
        <v>14.40520157382748</v>
      </c>
      <c r="BK90" s="1">
        <f t="shared" si="90"/>
        <v>14.418336024108518</v>
      </c>
      <c r="BL90" s="1">
        <f t="shared" si="66"/>
        <v>14.040726241009351</v>
      </c>
    </row>
    <row r="91" spans="1:64" ht="12.95" customHeight="1" x14ac:dyDescent="0.2">
      <c r="A91" s="23" t="s">
        <v>139</v>
      </c>
      <c r="B91" s="1" t="s">
        <v>51</v>
      </c>
      <c r="C91" s="24">
        <v>46055.383800000003</v>
      </c>
      <c r="D91" s="24" t="s">
        <v>140</v>
      </c>
      <c r="E91" s="1">
        <f t="shared" si="71"/>
        <v>5077.4838457088426</v>
      </c>
      <c r="F91" s="1">
        <f t="shared" si="35"/>
        <v>5077.5</v>
      </c>
      <c r="G91" s="1">
        <f t="shared" si="72"/>
        <v>-6.4614999937475659E-3</v>
      </c>
      <c r="J91" s="1">
        <f>G91</f>
        <v>-6.4614999937475659E-3</v>
      </c>
      <c r="P91" s="185">
        <f t="shared" si="73"/>
        <v>31036.883800000003</v>
      </c>
      <c r="R91" s="1">
        <f t="shared" si="74"/>
        <v>4.1750982169199796E-5</v>
      </c>
      <c r="S91" s="11">
        <f>S$15</f>
        <v>0.32</v>
      </c>
      <c r="Z91" s="1">
        <f t="shared" si="75"/>
        <v>5077.5</v>
      </c>
      <c r="AA91" s="1">
        <f t="shared" si="76"/>
        <v>-5.2678811741929225E-3</v>
      </c>
      <c r="AB91" s="1">
        <f t="shared" si="77"/>
        <v>-3.1648613920961417E-2</v>
      </c>
      <c r="AC91" s="1">
        <f t="shared" si="78"/>
        <v>-31036.890261499997</v>
      </c>
      <c r="AD91" s="1">
        <f t="shared" si="79"/>
        <v>-1.1936188195546434E-3</v>
      </c>
      <c r="AE91" s="1">
        <f t="shared" si="80"/>
        <v>4.559122836464065E-7</v>
      </c>
      <c r="AF91" s="1">
        <f t="shared" si="81"/>
        <v>-31036.890261499997</v>
      </c>
      <c r="AG91" s="11">
        <f t="shared" si="82"/>
        <v>1.4247258863950204E-6</v>
      </c>
      <c r="AH91" s="1">
        <f t="shared" si="83"/>
        <v>2.5187113927213851E-2</v>
      </c>
      <c r="AI91" s="1">
        <f t="shared" si="84"/>
        <v>0.73833146100181235</v>
      </c>
      <c r="AJ91" s="1">
        <f t="shared" si="85"/>
        <v>0.91919418488933946</v>
      </c>
      <c r="AK91" s="1">
        <f t="shared" si="86"/>
        <v>-0.27468743153720682</v>
      </c>
      <c r="AL91" s="1">
        <f t="shared" si="87"/>
        <v>-2.3319263970414754</v>
      </c>
      <c r="AM91" s="1">
        <f t="shared" si="88"/>
        <v>-2.3337114033723441</v>
      </c>
      <c r="AN91" s="1">
        <f t="shared" ref="AN91:AT100" si="91">$AU91+$AB$7*SIN(AO91)</f>
        <v>4.2785432751085946</v>
      </c>
      <c r="AO91" s="1">
        <f t="shared" si="91"/>
        <v>4.2785474199363263</v>
      </c>
      <c r="AP91" s="1">
        <f t="shared" si="91"/>
        <v>4.2785214298723417</v>
      </c>
      <c r="AQ91" s="1">
        <f t="shared" si="91"/>
        <v>4.2786844241782074</v>
      </c>
      <c r="AR91" s="1">
        <f t="shared" si="91"/>
        <v>4.2776631663015685</v>
      </c>
      <c r="AS91" s="1">
        <f t="shared" si="91"/>
        <v>4.2840995787086458</v>
      </c>
      <c r="AT91" s="1">
        <f t="shared" si="91"/>
        <v>4.2449197468215996</v>
      </c>
      <c r="AU91" s="1">
        <f t="shared" si="89"/>
        <v>4.6227699390594346</v>
      </c>
      <c r="AW91" s="1">
        <v>74000</v>
      </c>
      <c r="AX91" s="1">
        <f t="shared" si="59"/>
        <v>5.9388577175964422E-2</v>
      </c>
      <c r="AY91" s="1">
        <f t="shared" si="60"/>
        <v>7.7402521034073468E-2</v>
      </c>
      <c r="AZ91" s="1">
        <f t="shared" si="61"/>
        <v>-1.801394385810905E-2</v>
      </c>
      <c r="BA91" s="1">
        <f t="shared" si="62"/>
        <v>0.74754518702490702</v>
      </c>
      <c r="BB91" s="1">
        <f t="shared" si="63"/>
        <v>-0.46738650891636335</v>
      </c>
      <c r="BC91" s="1">
        <f t="shared" si="64"/>
        <v>2.2988973678472973</v>
      </c>
      <c r="BD91" s="1">
        <f t="shared" si="65"/>
        <v>2.2311969893349985</v>
      </c>
      <c r="BE91" s="1">
        <f t="shared" si="90"/>
        <v>14.529876980097235</v>
      </c>
      <c r="BF91" s="1">
        <f t="shared" si="90"/>
        <v>14.529874809299907</v>
      </c>
      <c r="BG91" s="1">
        <f t="shared" si="90"/>
        <v>14.529889761205512</v>
      </c>
      <c r="BH91" s="1">
        <f t="shared" si="90"/>
        <v>14.529786765297242</v>
      </c>
      <c r="BI91" s="1">
        <f t="shared" si="90"/>
        <v>14.53049573200714</v>
      </c>
      <c r="BJ91" s="1">
        <f t="shared" si="90"/>
        <v>14.525590758305537</v>
      </c>
      <c r="BK91" s="1">
        <f t="shared" si="90"/>
        <v>14.558418261396975</v>
      </c>
      <c r="BL91" s="1">
        <f t="shared" si="66"/>
        <v>14.179383627029445</v>
      </c>
    </row>
    <row r="92" spans="1:64" ht="12.95" customHeight="1" x14ac:dyDescent="0.2">
      <c r="A92" s="23" t="s">
        <v>53</v>
      </c>
      <c r="B92" s="11"/>
      <c r="C92" s="24">
        <v>46114.377999999997</v>
      </c>
      <c r="D92" s="24" t="s">
        <v>129</v>
      </c>
      <c r="E92" s="1">
        <f t="shared" si="71"/>
        <v>5224.9742866385986</v>
      </c>
      <c r="F92" s="1">
        <f t="shared" si="35"/>
        <v>5225</v>
      </c>
      <c r="G92" s="1">
        <f t="shared" si="72"/>
        <v>-1.028500000393251E-2</v>
      </c>
      <c r="I92" s="1">
        <f>G92</f>
        <v>-1.028500000393251E-2</v>
      </c>
      <c r="P92" s="185">
        <f t="shared" si="73"/>
        <v>31095.877999999997</v>
      </c>
      <c r="R92" s="1">
        <f t="shared" si="74"/>
        <v>1.0578122508089172E-4</v>
      </c>
      <c r="S92" s="11">
        <f>S$14</f>
        <v>0.05</v>
      </c>
      <c r="Z92" s="1">
        <f t="shared" si="75"/>
        <v>5225</v>
      </c>
      <c r="AA92" s="1">
        <f t="shared" si="76"/>
        <v>-5.4322108983029908E-3</v>
      </c>
      <c r="AB92" s="1">
        <f t="shared" si="77"/>
        <v>-3.5491058745767357E-2</v>
      </c>
      <c r="AC92" s="1">
        <f t="shared" si="78"/>
        <v>-31095.888285000001</v>
      </c>
      <c r="AD92" s="1">
        <f t="shared" si="79"/>
        <v>-4.8527891056295187E-3</v>
      </c>
      <c r="AE92" s="1">
        <f t="shared" si="80"/>
        <v>1.1774781051858272E-6</v>
      </c>
      <c r="AF92" s="1">
        <f t="shared" si="81"/>
        <v>-31095.888285000001</v>
      </c>
      <c r="AG92" s="11">
        <f t="shared" si="82"/>
        <v>2.3549562103716543E-5</v>
      </c>
      <c r="AH92" s="1">
        <f t="shared" si="83"/>
        <v>2.5206058741834843E-2</v>
      </c>
      <c r="AI92" s="1">
        <f t="shared" si="84"/>
        <v>0.74224441511158645</v>
      </c>
      <c r="AJ92" s="1">
        <f t="shared" si="85"/>
        <v>0.92467439727837153</v>
      </c>
      <c r="AK92" s="1">
        <f t="shared" si="86"/>
        <v>-0.27836247556879062</v>
      </c>
      <c r="AL92" s="1">
        <f t="shared" si="87"/>
        <v>-2.3177761774363388</v>
      </c>
      <c r="AM92" s="1">
        <f t="shared" si="88"/>
        <v>-2.2888438390619723</v>
      </c>
      <c r="AN92" s="1">
        <f t="shared" si="91"/>
        <v>4.2962289778109763</v>
      </c>
      <c r="AO92" s="1">
        <f t="shared" si="91"/>
        <v>4.2962321508366124</v>
      </c>
      <c r="AP92" s="1">
        <f t="shared" si="91"/>
        <v>4.2962114613745293</v>
      </c>
      <c r="AQ92" s="1">
        <f t="shared" si="91"/>
        <v>4.2963463828074255</v>
      </c>
      <c r="AR92" s="1">
        <f t="shared" si="91"/>
        <v>4.2954672647390888</v>
      </c>
      <c r="AS92" s="1">
        <f t="shared" si="91"/>
        <v>4.3012272039656034</v>
      </c>
      <c r="AT92" s="1">
        <f t="shared" si="91"/>
        <v>4.2647563648429117</v>
      </c>
      <c r="AU92" s="1">
        <f t="shared" si="89"/>
        <v>4.6432219034973992</v>
      </c>
      <c r="AW92" s="1">
        <v>6000</v>
      </c>
      <c r="AX92" s="1">
        <f t="shared" si="59"/>
        <v>-6.3984597868364801E-3</v>
      </c>
      <c r="AY92" s="1">
        <f t="shared" si="60"/>
        <v>-3.1572053247047295E-2</v>
      </c>
      <c r="AZ92" s="1">
        <f t="shared" si="61"/>
        <v>2.5173593460210815E-2</v>
      </c>
      <c r="BA92" s="1">
        <f t="shared" si="62"/>
        <v>0.76440599982854485</v>
      </c>
      <c r="BB92" s="1">
        <f t="shared" si="63"/>
        <v>0.9512085683476772</v>
      </c>
      <c r="BC92" s="1">
        <f t="shared" si="64"/>
        <v>-2.2408262544644333</v>
      </c>
      <c r="BD92" s="1">
        <f t="shared" si="65"/>
        <v>-2.0681335456379801</v>
      </c>
      <c r="BE92" s="1">
        <f t="shared" si="90"/>
        <v>4.3907619919133518</v>
      </c>
      <c r="BF92" s="1">
        <f t="shared" si="90"/>
        <v>4.39076253813296</v>
      </c>
      <c r="BG92" s="1">
        <f t="shared" si="90"/>
        <v>4.3907579834302632</v>
      </c>
      <c r="BH92" s="1">
        <f t="shared" si="90"/>
        <v>4.3907959651449593</v>
      </c>
      <c r="BI92" s="1">
        <f t="shared" si="90"/>
        <v>4.3904793675886342</v>
      </c>
      <c r="BJ92" s="1">
        <f t="shared" si="90"/>
        <v>4.3931276395299452</v>
      </c>
      <c r="BK92" s="1">
        <f t="shared" si="90"/>
        <v>4.3715868298536193</v>
      </c>
      <c r="BL92" s="1">
        <f t="shared" si="66"/>
        <v>4.750681377662973</v>
      </c>
    </row>
    <row r="93" spans="1:64" ht="12.95" customHeight="1" x14ac:dyDescent="0.2">
      <c r="A93" s="23" t="s">
        <v>53</v>
      </c>
      <c r="B93" s="11"/>
      <c r="C93" s="24">
        <v>46136.372000000003</v>
      </c>
      <c r="D93" s="24" t="s">
        <v>129</v>
      </c>
      <c r="E93" s="1">
        <f t="shared" si="71"/>
        <v>5279.9611286978225</v>
      </c>
      <c r="F93" s="1">
        <f t="shared" si="35"/>
        <v>5280</v>
      </c>
      <c r="G93" s="1">
        <f t="shared" si="72"/>
        <v>-1.554799999576062E-2</v>
      </c>
      <c r="I93" s="1">
        <f>G93</f>
        <v>-1.554799999576062E-2</v>
      </c>
      <c r="P93" s="185">
        <f t="shared" si="73"/>
        <v>31117.872000000003</v>
      </c>
      <c r="R93" s="1">
        <f t="shared" si="74"/>
        <v>2.4174030386817221E-4</v>
      </c>
      <c r="S93" s="11">
        <f>S$14</f>
        <v>0.05</v>
      </c>
      <c r="Z93" s="1">
        <f t="shared" si="75"/>
        <v>5280</v>
      </c>
      <c r="AA93" s="1">
        <f t="shared" si="76"/>
        <v>-5.4950330439148022E-3</v>
      </c>
      <c r="AB93" s="1">
        <f t="shared" si="77"/>
        <v>-4.0759121609024264E-2</v>
      </c>
      <c r="AC93" s="1">
        <f t="shared" si="78"/>
        <v>-31117.887547999999</v>
      </c>
      <c r="AD93" s="1">
        <f t="shared" si="79"/>
        <v>-1.0052966951845817E-2</v>
      </c>
      <c r="AE93" s="1">
        <f t="shared" si="80"/>
        <v>5.05310722674521E-6</v>
      </c>
      <c r="AF93" s="1">
        <f t="shared" si="81"/>
        <v>-31117.887547999999</v>
      </c>
      <c r="AG93" s="11">
        <f t="shared" si="82"/>
        <v>1.0106214453490419E-4</v>
      </c>
      <c r="AH93" s="1">
        <f t="shared" si="83"/>
        <v>2.5211121613263644E-2</v>
      </c>
      <c r="AI93" s="1">
        <f t="shared" si="84"/>
        <v>0.74372753462401353</v>
      </c>
      <c r="AJ93" s="1">
        <f t="shared" si="85"/>
        <v>0.92668504563363208</v>
      </c>
      <c r="AK93" s="1">
        <f t="shared" si="86"/>
        <v>-0.27972849843386988</v>
      </c>
      <c r="AL93" s="1">
        <f t="shared" si="87"/>
        <v>-2.3124612159331117</v>
      </c>
      <c r="AM93" s="1">
        <f t="shared" si="88"/>
        <v>-2.2723645294564436</v>
      </c>
      <c r="AN93" s="1">
        <f t="shared" si="91"/>
        <v>4.3028477321980958</v>
      </c>
      <c r="AO93" s="1">
        <f t="shared" si="91"/>
        <v>4.3028505916056927</v>
      </c>
      <c r="AP93" s="1">
        <f t="shared" si="91"/>
        <v>4.3028316631725856</v>
      </c>
      <c r="AQ93" s="1">
        <f t="shared" si="91"/>
        <v>4.3029569791613227</v>
      </c>
      <c r="AR93" s="1">
        <f t="shared" si="91"/>
        <v>4.3021279946070718</v>
      </c>
      <c r="AS93" s="1">
        <f t="shared" si="91"/>
        <v>4.3076416033093663</v>
      </c>
      <c r="AT93" s="1">
        <f t="shared" si="91"/>
        <v>4.2721935768446935</v>
      </c>
      <c r="AU93" s="1">
        <f t="shared" si="89"/>
        <v>4.6508480597285047</v>
      </c>
      <c r="AW93" s="1">
        <v>-8000</v>
      </c>
      <c r="AX93" s="1">
        <f t="shared" si="59"/>
        <v>-3.5968610201264515E-3</v>
      </c>
      <c r="AY93" s="1">
        <f t="shared" si="60"/>
        <v>-7.1457362695821766E-3</v>
      </c>
      <c r="AZ93" s="1">
        <f t="shared" si="61"/>
        <v>3.5488752494557251E-3</v>
      </c>
      <c r="BA93" s="1">
        <f t="shared" si="62"/>
        <v>0.62561371290587875</v>
      </c>
      <c r="BB93" s="1">
        <f t="shared" si="63"/>
        <v>0.19283543055284688</v>
      </c>
      <c r="BC93" s="1">
        <f t="shared" si="64"/>
        <v>2.9792805642246059</v>
      </c>
      <c r="BD93" s="1">
        <f t="shared" si="65"/>
        <v>12.294877168808979</v>
      </c>
      <c r="BE93" s="1">
        <f t="shared" si="90"/>
        <v>2.9002599749632267</v>
      </c>
      <c r="BF93" s="1">
        <f t="shared" si="90"/>
        <v>2.8999529011735508</v>
      </c>
      <c r="BG93" s="1">
        <f t="shared" si="90"/>
        <v>2.900786460841887</v>
      </c>
      <c r="BH93" s="1">
        <f t="shared" si="90"/>
        <v>2.8985233428151549</v>
      </c>
      <c r="BI93" s="1">
        <f t="shared" si="90"/>
        <v>2.9046647988472953</v>
      </c>
      <c r="BJ93" s="1">
        <f t="shared" si="90"/>
        <v>2.8879767065642139</v>
      </c>
      <c r="BK93" s="1">
        <f t="shared" si="90"/>
        <v>2.9331697253113629</v>
      </c>
      <c r="BL93" s="1">
        <f t="shared" si="66"/>
        <v>2.8094779733816404</v>
      </c>
    </row>
    <row r="94" spans="1:64" ht="12.95" customHeight="1" x14ac:dyDescent="0.2">
      <c r="A94" s="23" t="s">
        <v>139</v>
      </c>
      <c r="B94" s="1" t="s">
        <v>49</v>
      </c>
      <c r="C94" s="24">
        <v>46351.572999999997</v>
      </c>
      <c r="D94" s="24" t="s">
        <v>140</v>
      </c>
      <c r="E94" s="1">
        <f t="shared" si="71"/>
        <v>5817.9816523853506</v>
      </c>
      <c r="F94" s="1">
        <f t="shared" si="35"/>
        <v>5818</v>
      </c>
      <c r="G94" s="1">
        <f t="shared" si="72"/>
        <v>-7.3388000018894672E-3</v>
      </c>
      <c r="J94" s="1">
        <f t="shared" ref="J94:J101" si="92">G94</f>
        <v>-7.3388000018894672E-3</v>
      </c>
      <c r="P94" s="185">
        <f t="shared" si="73"/>
        <v>31333.072999999997</v>
      </c>
      <c r="R94" s="1">
        <f t="shared" si="74"/>
        <v>5.3857985467732844E-5</v>
      </c>
      <c r="S94" s="11">
        <f t="shared" ref="S94:S101" si="93">S$15</f>
        <v>0.32</v>
      </c>
      <c r="Z94" s="1">
        <f t="shared" si="75"/>
        <v>5818</v>
      </c>
      <c r="AA94" s="1">
        <f t="shared" si="76"/>
        <v>-6.1554668593896689E-3</v>
      </c>
      <c r="AB94" s="1">
        <f t="shared" si="77"/>
        <v>-3.2540503475995186E-2</v>
      </c>
      <c r="AC94" s="1">
        <f t="shared" si="78"/>
        <v>-31333.080338799999</v>
      </c>
      <c r="AD94" s="1">
        <f t="shared" si="79"/>
        <v>-1.1833331424997984E-3</v>
      </c>
      <c r="AE94" s="1">
        <f t="shared" si="80"/>
        <v>4.480887443643034E-7</v>
      </c>
      <c r="AF94" s="1">
        <f t="shared" si="81"/>
        <v>-31333.080338799999</v>
      </c>
      <c r="AG94" s="11">
        <f t="shared" si="82"/>
        <v>1.400277326138448E-6</v>
      </c>
      <c r="AH94" s="1">
        <f t="shared" si="83"/>
        <v>2.5201703474105719E-2</v>
      </c>
      <c r="AI94" s="1">
        <f t="shared" si="84"/>
        <v>0.75895052249671413</v>
      </c>
      <c r="AJ94" s="1">
        <f t="shared" si="85"/>
        <v>0.94534346420458049</v>
      </c>
      <c r="AK94" s="1">
        <f t="shared" si="86"/>
        <v>-0.29294838921104616</v>
      </c>
      <c r="AL94" s="1">
        <f t="shared" si="87"/>
        <v>-2.2593094155278481</v>
      </c>
      <c r="AM94" s="1">
        <f t="shared" si="88"/>
        <v>-2.117854723548497</v>
      </c>
      <c r="AN94" s="1">
        <f t="shared" si="91"/>
        <v>4.3683093901896672</v>
      </c>
      <c r="AO94" s="1">
        <f t="shared" si="91"/>
        <v>4.3683102732204881</v>
      </c>
      <c r="AP94" s="1">
        <f t="shared" si="91"/>
        <v>4.3683033731853635</v>
      </c>
      <c r="AQ94" s="1">
        <f t="shared" si="91"/>
        <v>4.3683572938498951</v>
      </c>
      <c r="AR94" s="1">
        <f t="shared" si="91"/>
        <v>4.3679361439660909</v>
      </c>
      <c r="AS94" s="1">
        <f t="shared" si="91"/>
        <v>4.3712388322944147</v>
      </c>
      <c r="AT94" s="1">
        <f t="shared" si="91"/>
        <v>4.3461054181018284</v>
      </c>
      <c r="AU94" s="1">
        <f t="shared" si="89"/>
        <v>4.7254457334073159</v>
      </c>
      <c r="AW94" s="1">
        <v>75000</v>
      </c>
      <c r="AX94" s="1">
        <f t="shared" si="59"/>
        <v>6.6029785551722425E-2</v>
      </c>
      <c r="AY94" s="1">
        <f t="shared" si="60"/>
        <v>8.1821722321332058E-2</v>
      </c>
      <c r="AZ94" s="1">
        <f t="shared" si="61"/>
        <v>-1.5791936769609629E-2</v>
      </c>
      <c r="BA94" s="1">
        <f t="shared" si="62"/>
        <v>0.72196948044890097</v>
      </c>
      <c r="BB94" s="1">
        <f t="shared" si="63"/>
        <v>-0.38194851303617805</v>
      </c>
      <c r="BC94" s="1">
        <f t="shared" si="64"/>
        <v>2.3933258256667855</v>
      </c>
      <c r="BD94" s="1">
        <f t="shared" si="65"/>
        <v>2.5469526878754309</v>
      </c>
      <c r="BE94" s="1">
        <f t="shared" si="90"/>
        <v>14.648830069791718</v>
      </c>
      <c r="BF94" s="1">
        <f t="shared" si="90"/>
        <v>14.648818607753492</v>
      </c>
      <c r="BG94" s="1">
        <f t="shared" si="90"/>
        <v>14.648880311926975</v>
      </c>
      <c r="BH94" s="1">
        <f t="shared" si="90"/>
        <v>14.648548056669929</v>
      </c>
      <c r="BI94" s="1">
        <f t="shared" si="90"/>
        <v>14.650334820332006</v>
      </c>
      <c r="BJ94" s="1">
        <f t="shared" si="90"/>
        <v>14.640658176516121</v>
      </c>
      <c r="BK94" s="1">
        <f t="shared" si="90"/>
        <v>14.691224895679287</v>
      </c>
      <c r="BL94" s="1">
        <f t="shared" si="66"/>
        <v>14.318041013049541</v>
      </c>
    </row>
    <row r="95" spans="1:64" ht="12.95" customHeight="1" x14ac:dyDescent="0.2">
      <c r="A95" s="23" t="s">
        <v>139</v>
      </c>
      <c r="B95" s="1" t="s">
        <v>51</v>
      </c>
      <c r="C95" s="24">
        <v>46352.574999999997</v>
      </c>
      <c r="D95" s="24" t="s">
        <v>140</v>
      </c>
      <c r="E95" s="1">
        <f t="shared" si="71"/>
        <v>5820.4867363056628</v>
      </c>
      <c r="F95" s="1">
        <f t="shared" ref="F95:F158" si="94">ROUND(2*E95,0)/2</f>
        <v>5820.5</v>
      </c>
      <c r="G95" s="1">
        <f t="shared" si="72"/>
        <v>-5.3053000010550022E-3</v>
      </c>
      <c r="J95" s="1">
        <f t="shared" si="92"/>
        <v>-5.3053000010550022E-3</v>
      </c>
      <c r="P95" s="185">
        <f t="shared" si="73"/>
        <v>31334.074999999997</v>
      </c>
      <c r="R95" s="1">
        <f t="shared" si="74"/>
        <v>2.8146208101194206E-5</v>
      </c>
      <c r="S95" s="11">
        <f t="shared" si="93"/>
        <v>0.32</v>
      </c>
      <c r="Z95" s="1">
        <f t="shared" si="75"/>
        <v>5820.5</v>
      </c>
      <c r="AA95" s="1">
        <f t="shared" si="76"/>
        <v>-6.1587359036852467E-3</v>
      </c>
      <c r="AB95" s="1">
        <f t="shared" si="77"/>
        <v>-3.0506704437564428E-2</v>
      </c>
      <c r="AC95" s="1">
        <f t="shared" si="78"/>
        <v>-31334.080305299998</v>
      </c>
      <c r="AD95" s="1">
        <f t="shared" si="79"/>
        <v>8.5343590263024446E-4</v>
      </c>
      <c r="AE95" s="1">
        <f t="shared" si="80"/>
        <v>2.3307290876745605E-7</v>
      </c>
      <c r="AF95" s="1">
        <f t="shared" si="81"/>
        <v>-31334.080305299998</v>
      </c>
      <c r="AG95" s="11">
        <f t="shared" si="82"/>
        <v>7.2835283989830015E-7</v>
      </c>
      <c r="AH95" s="1">
        <f t="shared" si="83"/>
        <v>2.5201404436509426E-2</v>
      </c>
      <c r="AI95" s="1">
        <f t="shared" si="84"/>
        <v>0.75902438441548759</v>
      </c>
      <c r="AJ95" s="1">
        <f t="shared" si="85"/>
        <v>0.94542564018288522</v>
      </c>
      <c r="AK95" s="1">
        <f t="shared" si="86"/>
        <v>-0.29300915009538359</v>
      </c>
      <c r="AL95" s="1">
        <f t="shared" si="87"/>
        <v>-2.2590573088019248</v>
      </c>
      <c r="AM95" s="1">
        <f t="shared" si="88"/>
        <v>-2.1171634664849934</v>
      </c>
      <c r="AN95" s="1">
        <f t="shared" si="91"/>
        <v>4.3686167209968501</v>
      </c>
      <c r="AO95" s="1">
        <f t="shared" si="91"/>
        <v>4.3686175985185205</v>
      </c>
      <c r="AP95" s="1">
        <f t="shared" si="91"/>
        <v>4.3686107356455128</v>
      </c>
      <c r="AQ95" s="1">
        <f t="shared" si="91"/>
        <v>4.3686644119332172</v>
      </c>
      <c r="AR95" s="1">
        <f t="shared" si="91"/>
        <v>4.3682448103951339</v>
      </c>
      <c r="AS95" s="1">
        <f t="shared" si="91"/>
        <v>4.3715381618786289</v>
      </c>
      <c r="AT95" s="1">
        <f t="shared" si="91"/>
        <v>4.346453801364226</v>
      </c>
      <c r="AU95" s="1">
        <f t="shared" si="89"/>
        <v>4.7257923768723655</v>
      </c>
      <c r="AW95" s="1">
        <v>76000</v>
      </c>
      <c r="AX95" s="1">
        <f t="shared" si="59"/>
        <v>7.2894201265198327E-2</v>
      </c>
      <c r="AY95" s="1">
        <f t="shared" si="60"/>
        <v>8.632256517434192E-2</v>
      </c>
      <c r="AZ95" s="1">
        <f t="shared" si="61"/>
        <v>-1.3428363909143591E-2</v>
      </c>
      <c r="BA95" s="1">
        <f t="shared" si="62"/>
        <v>0.70025409594248855</v>
      </c>
      <c r="BB95" s="1">
        <f t="shared" si="63"/>
        <v>-0.29881031002983838</v>
      </c>
      <c r="BC95" s="1">
        <f t="shared" si="64"/>
        <v>2.4817838031340611</v>
      </c>
      <c r="BD95" s="1">
        <f t="shared" si="65"/>
        <v>2.9204065127808141</v>
      </c>
      <c r="BE95" s="1">
        <f t="shared" si="90"/>
        <v>14.76396426048062</v>
      </c>
      <c r="BF95" s="1">
        <f t="shared" si="90"/>
        <v>14.763927951705346</v>
      </c>
      <c r="BG95" s="1">
        <f t="shared" si="90"/>
        <v>14.76409111051057</v>
      </c>
      <c r="BH95" s="1">
        <f t="shared" si="90"/>
        <v>14.763357643684804</v>
      </c>
      <c r="BI95" s="1">
        <f t="shared" si="90"/>
        <v>14.766649071220682</v>
      </c>
      <c r="BJ95" s="1">
        <f t="shared" si="90"/>
        <v>14.751759466591833</v>
      </c>
      <c r="BK95" s="1">
        <f t="shared" si="90"/>
        <v>14.81686823264752</v>
      </c>
      <c r="BL95" s="1">
        <f t="shared" si="66"/>
        <v>14.456698399069635</v>
      </c>
    </row>
    <row r="96" spans="1:64" ht="12.95" customHeight="1" x14ac:dyDescent="0.2">
      <c r="A96" s="23" t="s">
        <v>139</v>
      </c>
      <c r="B96" s="1" t="s">
        <v>49</v>
      </c>
      <c r="C96" s="24">
        <v>46353.576999999997</v>
      </c>
      <c r="D96" s="24" t="s">
        <v>140</v>
      </c>
      <c r="E96" s="1">
        <f t="shared" si="71"/>
        <v>5822.9918202259751</v>
      </c>
      <c r="F96" s="1">
        <f t="shared" si="94"/>
        <v>5823</v>
      </c>
      <c r="G96" s="1">
        <f t="shared" si="72"/>
        <v>-3.2718000002205372E-3</v>
      </c>
      <c r="J96" s="1">
        <f t="shared" si="92"/>
        <v>-3.2718000002205372E-3</v>
      </c>
      <c r="P96" s="185">
        <f t="shared" si="73"/>
        <v>31335.076999999997</v>
      </c>
      <c r="R96" s="1">
        <f t="shared" si="74"/>
        <v>1.0704675241443107E-5</v>
      </c>
      <c r="S96" s="11">
        <f t="shared" si="93"/>
        <v>0.32</v>
      </c>
      <c r="Z96" s="1">
        <f t="shared" si="75"/>
        <v>5823</v>
      </c>
      <c r="AA96" s="1">
        <f t="shared" si="76"/>
        <v>-6.1620068475003939E-3</v>
      </c>
      <c r="AB96" s="1">
        <f t="shared" si="77"/>
        <v>-2.8472902989354308E-2</v>
      </c>
      <c r="AC96" s="1">
        <f t="shared" si="78"/>
        <v>-31335.080271799998</v>
      </c>
      <c r="AD96" s="1">
        <f t="shared" si="79"/>
        <v>2.8902068472798567E-3</v>
      </c>
      <c r="AE96" s="1">
        <f t="shared" si="80"/>
        <v>2.673054598420278E-6</v>
      </c>
      <c r="AF96" s="1">
        <f t="shared" si="81"/>
        <v>-31335.080271799998</v>
      </c>
      <c r="AG96" s="11">
        <f t="shared" si="82"/>
        <v>8.353295620063369E-6</v>
      </c>
      <c r="AH96" s="1">
        <f t="shared" si="83"/>
        <v>2.5201102989133771E-2</v>
      </c>
      <c r="AI96" s="1">
        <f t="shared" si="84"/>
        <v>0.75909827603317392</v>
      </c>
      <c r="AJ96" s="1">
        <f t="shared" si="85"/>
        <v>0.94550777205151015</v>
      </c>
      <c r="AK96" s="1">
        <f t="shared" si="86"/>
        <v>-0.29306990417947199</v>
      </c>
      <c r="AL96" s="1">
        <f t="shared" si="87"/>
        <v>-2.2588051529988609</v>
      </c>
      <c r="AM96" s="1">
        <f t="shared" si="88"/>
        <v>-2.1164724438242901</v>
      </c>
      <c r="AN96" s="1">
        <f t="shared" si="91"/>
        <v>4.3689240817142929</v>
      </c>
      <c r="AO96" s="1">
        <f t="shared" si="91"/>
        <v>4.3689249537534955</v>
      </c>
      <c r="AP96" s="1">
        <f t="shared" si="91"/>
        <v>4.3689181278963947</v>
      </c>
      <c r="AQ96" s="1">
        <f t="shared" si="91"/>
        <v>4.3689715605415333</v>
      </c>
      <c r="AR96" s="1">
        <f t="shared" si="91"/>
        <v>4.3685535041949652</v>
      </c>
      <c r="AS96" s="1">
        <f t="shared" si="91"/>
        <v>4.3718375282769539</v>
      </c>
      <c r="AT96" s="1">
        <f t="shared" si="91"/>
        <v>4.3468022302085894</v>
      </c>
      <c r="AU96" s="1">
        <f t="shared" si="89"/>
        <v>4.7261390203374161</v>
      </c>
      <c r="AW96" s="1">
        <v>77000</v>
      </c>
      <c r="AX96" s="1">
        <f t="shared" si="59"/>
        <v>7.9944559566588233E-2</v>
      </c>
      <c r="AY96" s="1">
        <f t="shared" si="60"/>
        <v>9.0905049593103054E-2</v>
      </c>
      <c r="AZ96" s="1">
        <f t="shared" si="61"/>
        <v>-1.0960490026514816E-2</v>
      </c>
      <c r="BA96" s="1">
        <f t="shared" si="62"/>
        <v>0.68189276753444428</v>
      </c>
      <c r="BB96" s="1">
        <f t="shared" si="63"/>
        <v>-0.2181250841779111</v>
      </c>
      <c r="BC96" s="1">
        <f t="shared" si="64"/>
        <v>2.565336686845245</v>
      </c>
      <c r="BD96" s="1">
        <f t="shared" si="65"/>
        <v>3.3741014496121977</v>
      </c>
      <c r="BE96" s="1">
        <f t="shared" si="90"/>
        <v>14.875864781888351</v>
      </c>
      <c r="BF96" s="1">
        <f t="shared" si="90"/>
        <v>14.875781166112899</v>
      </c>
      <c r="BG96" s="1">
        <f t="shared" si="90"/>
        <v>14.87610847577232</v>
      </c>
      <c r="BH96" s="1">
        <f t="shared" si="90"/>
        <v>14.874826566950093</v>
      </c>
      <c r="BI96" s="1">
        <f t="shared" si="90"/>
        <v>14.879836914184288</v>
      </c>
      <c r="BJ96" s="1">
        <f t="shared" si="90"/>
        <v>14.860093890542059</v>
      </c>
      <c r="BK96" s="1">
        <f t="shared" si="90"/>
        <v>14.935598078113124</v>
      </c>
      <c r="BL96" s="1">
        <f t="shared" si="66"/>
        <v>14.595355785089732</v>
      </c>
    </row>
    <row r="97" spans="1:64" ht="12.95" customHeight="1" x14ac:dyDescent="0.2">
      <c r="A97" s="23" t="s">
        <v>139</v>
      </c>
      <c r="B97" s="1" t="s">
        <v>51</v>
      </c>
      <c r="C97" s="24">
        <v>46712.549899999998</v>
      </c>
      <c r="D97" s="24" t="s">
        <v>140</v>
      </c>
      <c r="E97" s="1">
        <f t="shared" si="71"/>
        <v>6720.4541352135284</v>
      </c>
      <c r="F97" s="1">
        <f t="shared" si="94"/>
        <v>6720.5</v>
      </c>
      <c r="G97" s="1">
        <f t="shared" si="72"/>
        <v>-1.8345299999054987E-2</v>
      </c>
      <c r="J97" s="1">
        <f t="shared" si="92"/>
        <v>-1.8345299999054987E-2</v>
      </c>
      <c r="P97" s="185">
        <f t="shared" si="73"/>
        <v>31694.049899999998</v>
      </c>
      <c r="R97" s="1">
        <f t="shared" si="74"/>
        <v>3.3655003205532689E-4</v>
      </c>
      <c r="S97" s="11">
        <f t="shared" si="93"/>
        <v>0.32</v>
      </c>
      <c r="Z97" s="1">
        <f t="shared" si="75"/>
        <v>6720.5</v>
      </c>
      <c r="AA97" s="1">
        <f t="shared" si="76"/>
        <v>-7.4644423002479532E-3</v>
      </c>
      <c r="AB97" s="1">
        <f t="shared" si="77"/>
        <v>-4.3277043769852218E-2</v>
      </c>
      <c r="AC97" s="1">
        <f t="shared" si="78"/>
        <v>-31694.068245299997</v>
      </c>
      <c r="AD97" s="1">
        <f t="shared" si="79"/>
        <v>-1.0880857698807034E-2</v>
      </c>
      <c r="AE97" s="1">
        <f t="shared" si="80"/>
        <v>3.7885780563740258E-5</v>
      </c>
      <c r="AF97" s="1">
        <f t="shared" si="81"/>
        <v>-31694.068245299997</v>
      </c>
      <c r="AG97" s="11">
        <f t="shared" si="82"/>
        <v>1.183930642616883E-4</v>
      </c>
      <c r="AH97" s="1">
        <f t="shared" si="83"/>
        <v>2.4931743770797231E-2</v>
      </c>
      <c r="AI97" s="1">
        <f t="shared" si="84"/>
        <v>0.7876370420108787</v>
      </c>
      <c r="AJ97" s="1">
        <f t="shared" si="85"/>
        <v>0.97187034920663873</v>
      </c>
      <c r="AK97" s="1">
        <f t="shared" si="86"/>
        <v>-0.31436536612684357</v>
      </c>
      <c r="AL97" s="1">
        <f t="shared" si="87"/>
        <v>-2.1649094020271025</v>
      </c>
      <c r="AM97" s="1">
        <f t="shared" si="88"/>
        <v>-1.8823180734661873</v>
      </c>
      <c r="AN97" s="1">
        <f t="shared" si="91"/>
        <v>4.4812963397174439</v>
      </c>
      <c r="AO97" s="1">
        <f t="shared" si="91"/>
        <v>4.4812963749792889</v>
      </c>
      <c r="AP97" s="1">
        <f t="shared" si="91"/>
        <v>4.4812959691671921</v>
      </c>
      <c r="AQ97" s="1">
        <f t="shared" si="91"/>
        <v>4.4813006395112875</v>
      </c>
      <c r="AR97" s="1">
        <f t="shared" si="91"/>
        <v>4.4812468958209495</v>
      </c>
      <c r="AS97" s="1">
        <f t="shared" si="91"/>
        <v>4.4818660919206543</v>
      </c>
      <c r="AT97" s="1">
        <f t="shared" si="91"/>
        <v>4.4748282151081229</v>
      </c>
      <c r="AU97" s="1">
        <f t="shared" si="89"/>
        <v>4.850584024290451</v>
      </c>
      <c r="AW97" s="1">
        <v>78000</v>
      </c>
      <c r="AX97" s="1">
        <f t="shared" si="59"/>
        <v>8.7148877101115324E-2</v>
      </c>
      <c r="AY97" s="1">
        <f t="shared" si="60"/>
        <v>9.5569175577615434E-2</v>
      </c>
      <c r="AZ97" s="1">
        <f t="shared" si="61"/>
        <v>-8.4202984765001029E-3</v>
      </c>
      <c r="BA97" s="1">
        <f t="shared" si="62"/>
        <v>0.66647574371361806</v>
      </c>
      <c r="BB97" s="1">
        <f t="shared" si="63"/>
        <v>-0.13990389595273178</v>
      </c>
      <c r="BC97" s="1">
        <f t="shared" si="64"/>
        <v>2.6448652119069136</v>
      </c>
      <c r="BD97" s="1">
        <f t="shared" si="65"/>
        <v>3.9432225813446409</v>
      </c>
      <c r="BE97" s="1">
        <f t="shared" si="90"/>
        <v>14.985041548575744</v>
      </c>
      <c r="BF97" s="1">
        <f t="shared" si="90"/>
        <v>14.98488821552929</v>
      </c>
      <c r="BG97" s="1">
        <f t="shared" si="90"/>
        <v>14.985427149811496</v>
      </c>
      <c r="BH97" s="1">
        <f t="shared" si="90"/>
        <v>14.983531771537354</v>
      </c>
      <c r="BI97" s="1">
        <f t="shared" si="90"/>
        <v>14.990183685498847</v>
      </c>
      <c r="BJ97" s="1">
        <f t="shared" si="90"/>
        <v>14.966662782061103</v>
      </c>
      <c r="BK97" s="1">
        <f t="shared" si="90"/>
        <v>15.04779694296248</v>
      </c>
      <c r="BL97" s="1">
        <f t="shared" si="66"/>
        <v>14.734013171109826</v>
      </c>
    </row>
    <row r="98" spans="1:64" ht="12.95" customHeight="1" x14ac:dyDescent="0.2">
      <c r="A98" s="23" t="s">
        <v>139</v>
      </c>
      <c r="B98" s="1" t="s">
        <v>49</v>
      </c>
      <c r="C98" s="24">
        <v>46713.558599999997</v>
      </c>
      <c r="D98" s="24" t="s">
        <v>140</v>
      </c>
      <c r="E98" s="1">
        <f t="shared" si="71"/>
        <v>6722.9759696949795</v>
      </c>
      <c r="F98" s="1">
        <f t="shared" si="94"/>
        <v>6723</v>
      </c>
      <c r="G98" s="1">
        <f t="shared" si="72"/>
        <v>-9.6118000001297332E-3</v>
      </c>
      <c r="J98" s="1">
        <f t="shared" si="92"/>
        <v>-9.6118000001297332E-3</v>
      </c>
      <c r="P98" s="185">
        <f t="shared" si="73"/>
        <v>31695.058599999997</v>
      </c>
      <c r="R98" s="1">
        <f t="shared" si="74"/>
        <v>9.2386699242493937E-5</v>
      </c>
      <c r="S98" s="11">
        <f t="shared" si="93"/>
        <v>0.32</v>
      </c>
      <c r="Z98" s="1">
        <f t="shared" si="75"/>
        <v>6723</v>
      </c>
      <c r="AA98" s="1">
        <f t="shared" si="76"/>
        <v>-7.4684427691369577E-3</v>
      </c>
      <c r="AB98" s="1">
        <f t="shared" si="77"/>
        <v>-3.4542329104954514E-2</v>
      </c>
      <c r="AC98" s="1">
        <f t="shared" si="78"/>
        <v>-31695.068211799997</v>
      </c>
      <c r="AD98" s="1">
        <f t="shared" si="79"/>
        <v>-2.1433572309927755E-3</v>
      </c>
      <c r="AE98" s="1">
        <f t="shared" si="80"/>
        <v>1.4700736702876857E-6</v>
      </c>
      <c r="AF98" s="1">
        <f t="shared" si="81"/>
        <v>-31695.068211799997</v>
      </c>
      <c r="AG98" s="11">
        <f t="shared" si="82"/>
        <v>4.5939802196490177E-6</v>
      </c>
      <c r="AH98" s="1">
        <f t="shared" si="83"/>
        <v>2.4930529104824777E-2</v>
      </c>
      <c r="AI98" s="1">
        <f t="shared" si="84"/>
        <v>0.78772240864215792</v>
      </c>
      <c r="AJ98" s="1">
        <f t="shared" si="85"/>
        <v>0.97193426255865667</v>
      </c>
      <c r="AK98" s="1">
        <f t="shared" si="86"/>
        <v>-0.31442301689486207</v>
      </c>
      <c r="AL98" s="1">
        <f t="shared" si="87"/>
        <v>-2.1646378746482267</v>
      </c>
      <c r="AM98" s="1">
        <f t="shared" si="88"/>
        <v>-1.8817014401300398</v>
      </c>
      <c r="AN98" s="1">
        <f t="shared" si="91"/>
        <v>4.4816152879658464</v>
      </c>
      <c r="AO98" s="1">
        <f t="shared" si="91"/>
        <v>4.4816153227349949</v>
      </c>
      <c r="AP98" s="1">
        <f t="shared" si="91"/>
        <v>4.4816149220499479</v>
      </c>
      <c r="AQ98" s="1">
        <f t="shared" si="91"/>
        <v>4.4816195396477942</v>
      </c>
      <c r="AR98" s="1">
        <f t="shared" si="91"/>
        <v>4.4815663307610034</v>
      </c>
      <c r="AS98" s="1">
        <f t="shared" si="91"/>
        <v>4.4821801926477374</v>
      </c>
      <c r="AT98" s="1">
        <f t="shared" si="91"/>
        <v>4.4751929969801552</v>
      </c>
      <c r="AU98" s="1">
        <f t="shared" si="89"/>
        <v>4.8509306677555015</v>
      </c>
      <c r="AW98" s="1">
        <v>79000</v>
      </c>
      <c r="AX98" s="1">
        <f t="shared" ref="AX98:AX129" si="95">AB$3+AB$4*AW98+AB$5*AW98^2+AZ98</f>
        <v>9.4479235491689184E-2</v>
      </c>
      <c r="AY98" s="1">
        <f t="shared" ref="AY98:AY129" si="96">AB$3+AB$4*AW98+AB$5*AW98^2</f>
        <v>0.10031494312787906</v>
      </c>
      <c r="AZ98" s="1">
        <f t="shared" ref="AZ98:AZ129" si="97">$AB$6*($AB$11/BA98*BB98+$AB$12)</f>
        <v>-5.8357076361898776E-3</v>
      </c>
      <c r="BA98" s="1">
        <f t="shared" ref="BA98:BA129" si="98">1+$AB$7*COS(BC98)</f>
        <v>0.65367416039854731</v>
      </c>
      <c r="BB98" s="1">
        <f t="shared" ref="BB98:BB129" si="99">SIN(BC98+RADIANS($AB$9))</f>
        <v>-6.4078411057417239E-2</v>
      </c>
      <c r="BC98" s="1">
        <f t="shared" ref="BC98:BC129" si="100">2*ATAN(BD98)</f>
        <v>2.7211072236103435</v>
      </c>
      <c r="BD98" s="1">
        <f t="shared" ref="BD98:BD129" si="101">SQRT((1+$AB$7)/(1-$AB$7))*TAN(BE98/2)</f>
        <v>4.6861190818124303</v>
      </c>
      <c r="BE98" s="1">
        <f t="shared" ref="BE98:BK107" si="102">$BL98+$AB$7*SIN(BF98)</f>
        <v>15.091941963997682</v>
      </c>
      <c r="BF98" s="1">
        <f t="shared" si="102"/>
        <v>15.091706916929713</v>
      </c>
      <c r="BG98" s="1">
        <f t="shared" si="102"/>
        <v>15.092465942600038</v>
      </c>
      <c r="BH98" s="1">
        <f t="shared" si="102"/>
        <v>15.090013388046744</v>
      </c>
      <c r="BI98" s="1">
        <f t="shared" si="102"/>
        <v>15.09792280088784</v>
      </c>
      <c r="BJ98" s="1">
        <f t="shared" si="102"/>
        <v>15.072252862351776</v>
      </c>
      <c r="BK98" s="1">
        <f t="shared" si="102"/>
        <v>15.153972700826955</v>
      </c>
      <c r="BL98" s="1">
        <f t="shared" ref="BL98:BL129" si="103">RADIANS($AB$9)+$AB$18*(AW98-AB$15)</f>
        <v>14.872670557129922</v>
      </c>
    </row>
    <row r="99" spans="1:64" ht="12.95" customHeight="1" x14ac:dyDescent="0.2">
      <c r="A99" s="23" t="s">
        <v>139</v>
      </c>
      <c r="B99" s="1" t="s">
        <v>51</v>
      </c>
      <c r="C99" s="24">
        <v>46714.558499999999</v>
      </c>
      <c r="D99" s="24" t="s">
        <v>140</v>
      </c>
      <c r="E99" s="1">
        <f t="shared" si="71"/>
        <v>6725.4758034394163</v>
      </c>
      <c r="F99" s="1">
        <f t="shared" si="94"/>
        <v>6725.5</v>
      </c>
      <c r="G99" s="1">
        <f t="shared" si="72"/>
        <v>-9.6782999971765094E-3</v>
      </c>
      <c r="J99" s="1">
        <f t="shared" si="92"/>
        <v>-9.6782999971765094E-3</v>
      </c>
      <c r="P99" s="185">
        <f t="shared" si="73"/>
        <v>31696.058499999999</v>
      </c>
      <c r="R99" s="1">
        <f t="shared" si="74"/>
        <v>9.3669490835346828E-5</v>
      </c>
      <c r="S99" s="11">
        <f t="shared" si="93"/>
        <v>0.32</v>
      </c>
      <c r="Z99" s="1">
        <f t="shared" si="75"/>
        <v>6725.5</v>
      </c>
      <c r="AA99" s="1">
        <f t="shared" si="76"/>
        <v>-7.4724453959778003E-3</v>
      </c>
      <c r="AB99" s="1">
        <f t="shared" si="77"/>
        <v>-3.4607611767817216E-2</v>
      </c>
      <c r="AC99" s="1">
        <f t="shared" si="78"/>
        <v>-31696.068178299996</v>
      </c>
      <c r="AD99" s="1">
        <f t="shared" si="79"/>
        <v>-2.205854601198709E-3</v>
      </c>
      <c r="AE99" s="1">
        <f t="shared" si="80"/>
        <v>1.5570542469214451E-6</v>
      </c>
      <c r="AF99" s="1">
        <f t="shared" si="81"/>
        <v>-31696.068178299996</v>
      </c>
      <c r="AG99" s="11">
        <f t="shared" si="82"/>
        <v>4.8657945216295157E-6</v>
      </c>
      <c r="AH99" s="1">
        <f t="shared" si="83"/>
        <v>2.4929311770640707E-2</v>
      </c>
      <c r="AI99" s="1">
        <f t="shared" si="84"/>
        <v>0.78780780943733464</v>
      </c>
      <c r="AJ99" s="1">
        <f t="shared" si="85"/>
        <v>0.97199811808640157</v>
      </c>
      <c r="AK99" s="1">
        <f t="shared" si="86"/>
        <v>-0.31448065697300237</v>
      </c>
      <c r="AL99" s="1">
        <f t="shared" si="87"/>
        <v>-2.1643662883999655</v>
      </c>
      <c r="AM99" s="1">
        <f t="shared" si="88"/>
        <v>-1.8810849881832381</v>
      </c>
      <c r="AN99" s="1">
        <f t="shared" si="91"/>
        <v>4.4819342707874457</v>
      </c>
      <c r="AO99" s="1">
        <f t="shared" si="91"/>
        <v>4.4819343050686111</v>
      </c>
      <c r="AP99" s="1">
        <f t="shared" si="91"/>
        <v>4.4819339094700643</v>
      </c>
      <c r="AQ99" s="1">
        <f t="shared" si="91"/>
        <v>4.4819384746473565</v>
      </c>
      <c r="AR99" s="1">
        <f t="shared" si="91"/>
        <v>4.4818857982477756</v>
      </c>
      <c r="AS99" s="1">
        <f t="shared" si="91"/>
        <v>4.4824943384241775</v>
      </c>
      <c r="AT99" s="1">
        <f t="shared" si="91"/>
        <v>4.4755578240014602</v>
      </c>
      <c r="AU99" s="1">
        <f t="shared" si="89"/>
        <v>4.8512773112205521</v>
      </c>
      <c r="AW99" s="1">
        <v>80000</v>
      </c>
      <c r="AX99" s="1">
        <f t="shared" si="95"/>
        <v>0.10191083528276464</v>
      </c>
      <c r="AY99" s="1">
        <f t="shared" si="96"/>
        <v>0.10514235224389404</v>
      </c>
      <c r="AZ99" s="1">
        <f t="shared" si="97"/>
        <v>-3.2315169611294042E-3</v>
      </c>
      <c r="BA99" s="1">
        <f t="shared" si="98"/>
        <v>0.64322640784642049</v>
      </c>
      <c r="BB99" s="1">
        <f t="shared" si="99"/>
        <v>9.4607804366219073E-3</v>
      </c>
      <c r="BC99" s="1">
        <f t="shared" si="100"/>
        <v>2.7946904889165056</v>
      </c>
      <c r="BD99" s="1">
        <f t="shared" si="101"/>
        <v>5.707380945710721</v>
      </c>
      <c r="BE99" s="1">
        <f t="shared" si="102"/>
        <v>15.196962526860107</v>
      </c>
      <c r="BF99" s="1">
        <f t="shared" si="102"/>
        <v>15.196653537525105</v>
      </c>
      <c r="BG99" s="1">
        <f t="shared" si="102"/>
        <v>15.197587211651177</v>
      </c>
      <c r="BH99" s="1">
        <f t="shared" si="102"/>
        <v>15.194764428916697</v>
      </c>
      <c r="BI99" s="1">
        <f t="shared" si="102"/>
        <v>15.203284987955413</v>
      </c>
      <c r="BJ99" s="1">
        <f t="shared" si="102"/>
        <v>15.177439181986351</v>
      </c>
      <c r="BK99" s="1">
        <f t="shared" si="102"/>
        <v>15.254748839404044</v>
      </c>
      <c r="BL99" s="1">
        <f t="shared" si="103"/>
        <v>15.011327943150016</v>
      </c>
    </row>
    <row r="100" spans="1:64" ht="12.95" customHeight="1" x14ac:dyDescent="0.2">
      <c r="A100" s="23" t="s">
        <v>139</v>
      </c>
      <c r="B100" s="1" t="s">
        <v>49</v>
      </c>
      <c r="C100" s="24">
        <v>46715.558700000001</v>
      </c>
      <c r="D100" s="24" t="s">
        <v>140</v>
      </c>
      <c r="E100" s="1">
        <f t="shared" si="71"/>
        <v>6727.9763872089788</v>
      </c>
      <c r="F100" s="1">
        <f t="shared" si="94"/>
        <v>6728</v>
      </c>
      <c r="G100" s="1">
        <f t="shared" si="72"/>
        <v>-9.4447999945259653E-3</v>
      </c>
      <c r="J100" s="1">
        <f t="shared" si="92"/>
        <v>-9.4447999945259653E-3</v>
      </c>
      <c r="P100" s="185">
        <f t="shared" si="73"/>
        <v>31697.058700000001</v>
      </c>
      <c r="R100" s="1">
        <f t="shared" si="74"/>
        <v>8.920424693659767E-5</v>
      </c>
      <c r="S100" s="11">
        <f t="shared" si="93"/>
        <v>0.32</v>
      </c>
      <c r="Z100" s="1">
        <f t="shared" si="75"/>
        <v>6728</v>
      </c>
      <c r="AA100" s="1">
        <f t="shared" si="76"/>
        <v>-7.4764501815243814E-3</v>
      </c>
      <c r="AB100" s="1">
        <f t="shared" si="77"/>
        <v>-3.437289176201707E-2</v>
      </c>
      <c r="AC100" s="1">
        <f t="shared" si="78"/>
        <v>-31697.068144799996</v>
      </c>
      <c r="AD100" s="1">
        <f t="shared" si="79"/>
        <v>-1.9683498130015839E-3</v>
      </c>
      <c r="AE100" s="1">
        <f t="shared" si="80"/>
        <v>1.2398083156298786E-6</v>
      </c>
      <c r="AF100" s="1">
        <f t="shared" si="81"/>
        <v>-31697.068144799996</v>
      </c>
      <c r="AG100" s="11">
        <f t="shared" si="82"/>
        <v>3.8744009863433707E-6</v>
      </c>
      <c r="AH100" s="1">
        <f t="shared" si="83"/>
        <v>2.4928091767491105E-2</v>
      </c>
      <c r="AI100" s="1">
        <f t="shared" si="84"/>
        <v>0.78789324440970865</v>
      </c>
      <c r="AJ100" s="1">
        <f t="shared" si="85"/>
        <v>0.9720619157455731</v>
      </c>
      <c r="AK100" s="1">
        <f t="shared" si="86"/>
        <v>-0.31453828634828246</v>
      </c>
      <c r="AL100" s="1">
        <f t="shared" si="87"/>
        <v>-2.1640946432523722</v>
      </c>
      <c r="AM100" s="1">
        <f t="shared" si="88"/>
        <v>-1.8804687174985393</v>
      </c>
      <c r="AN100" s="1">
        <f t="shared" si="91"/>
        <v>4.4822532881960804</v>
      </c>
      <c r="AO100" s="1">
        <f t="shared" si="91"/>
        <v>4.4822533219939453</v>
      </c>
      <c r="AP100" s="1">
        <f t="shared" si="91"/>
        <v>4.482252931441554</v>
      </c>
      <c r="AQ100" s="1">
        <f t="shared" si="91"/>
        <v>4.4822574445229018</v>
      </c>
      <c r="AR100" s="1">
        <f t="shared" si="91"/>
        <v>4.482205298297667</v>
      </c>
      <c r="AS100" s="1">
        <f t="shared" si="91"/>
        <v>4.4828085292727176</v>
      </c>
      <c r="AT100" s="1">
        <f t="shared" si="91"/>
        <v>4.4759226961698531</v>
      </c>
      <c r="AU100" s="1">
        <f t="shared" si="89"/>
        <v>4.8516239546856017</v>
      </c>
      <c r="AW100" s="1">
        <v>81000</v>
      </c>
      <c r="AX100" s="1">
        <f t="shared" si="95"/>
        <v>0.10942128505013295</v>
      </c>
      <c r="AY100" s="1">
        <f t="shared" si="96"/>
        <v>0.11005140292566018</v>
      </c>
      <c r="AZ100" s="1">
        <f t="shared" si="97"/>
        <v>-6.3011787552723678E-4</v>
      </c>
      <c r="BA100" s="1">
        <f t="shared" si="98"/>
        <v>0.63492688563161126</v>
      </c>
      <c r="BB100" s="1">
        <f t="shared" si="99"/>
        <v>8.0841338601962132E-2</v>
      </c>
      <c r="BC100" s="1">
        <f t="shared" si="100"/>
        <v>2.8661592199424719</v>
      </c>
      <c r="BD100" s="1">
        <f t="shared" si="101"/>
        <v>7.2153188829025652</v>
      </c>
      <c r="BE100" s="1">
        <f t="shared" si="102"/>
        <v>15.300460050712688</v>
      </c>
      <c r="BF100" s="1">
        <f t="shared" si="102"/>
        <v>15.300108549639679</v>
      </c>
      <c r="BG100" s="1">
        <f t="shared" si="102"/>
        <v>15.301117653187067</v>
      </c>
      <c r="BH100" s="1">
        <f t="shared" si="102"/>
        <v>15.298219494439888</v>
      </c>
      <c r="BI100" s="1">
        <f t="shared" si="102"/>
        <v>15.306533357164019</v>
      </c>
      <c r="BJ100" s="1">
        <f t="shared" si="102"/>
        <v>15.282602153253816</v>
      </c>
      <c r="BK100" s="1">
        <f t="shared" si="102"/>
        <v>15.350852492556418</v>
      </c>
      <c r="BL100" s="1">
        <f t="shared" si="103"/>
        <v>15.149985329170113</v>
      </c>
    </row>
    <row r="101" spans="1:64" ht="12.95" customHeight="1" x14ac:dyDescent="0.2">
      <c r="A101" s="23" t="s">
        <v>139</v>
      </c>
      <c r="B101" s="1" t="s">
        <v>49</v>
      </c>
      <c r="C101" s="24">
        <v>46735.556400000001</v>
      </c>
      <c r="D101" s="24" t="s">
        <v>140</v>
      </c>
      <c r="E101" s="1">
        <f t="shared" si="71"/>
        <v>6777.9723120724611</v>
      </c>
      <c r="F101" s="1">
        <f t="shared" si="94"/>
        <v>6778</v>
      </c>
      <c r="G101" s="1">
        <f t="shared" si="72"/>
        <v>-1.1074800000642426E-2</v>
      </c>
      <c r="J101" s="1">
        <f t="shared" si="92"/>
        <v>-1.1074800000642426E-2</v>
      </c>
      <c r="P101" s="185">
        <f t="shared" si="73"/>
        <v>31717.056400000001</v>
      </c>
      <c r="R101" s="1">
        <f t="shared" si="74"/>
        <v>1.2265119505422948E-4</v>
      </c>
      <c r="S101" s="11">
        <f t="shared" si="93"/>
        <v>0.32</v>
      </c>
      <c r="Z101" s="1">
        <f t="shared" si="75"/>
        <v>6778</v>
      </c>
      <c r="AA101" s="1">
        <f t="shared" si="76"/>
        <v>-7.5570003835746663E-3</v>
      </c>
      <c r="AB101" s="1">
        <f t="shared" si="77"/>
        <v>-3.5977930059467859E-2</v>
      </c>
      <c r="AC101" s="1">
        <f t="shared" si="78"/>
        <v>-31717.067474800002</v>
      </c>
      <c r="AD101" s="1">
        <f t="shared" si="79"/>
        <v>-3.51779961706776E-3</v>
      </c>
      <c r="AE101" s="1">
        <f t="shared" si="80"/>
        <v>3.9599725266694651E-6</v>
      </c>
      <c r="AF101" s="1">
        <f t="shared" si="81"/>
        <v>-31717.067474800002</v>
      </c>
      <c r="AG101" s="11">
        <f t="shared" si="82"/>
        <v>1.2374914145842079E-5</v>
      </c>
      <c r="AH101" s="1">
        <f t="shared" si="83"/>
        <v>2.4903130058825433E-2</v>
      </c>
      <c r="AI101" s="1">
        <f t="shared" si="84"/>
        <v>0.78960914159597018</v>
      </c>
      <c r="AJ101" s="1">
        <f t="shared" si="85"/>
        <v>0.97332564796318488</v>
      </c>
      <c r="AK101" s="1">
        <f t="shared" si="86"/>
        <v>-0.31568860613897548</v>
      </c>
      <c r="AL101" s="1">
        <f t="shared" si="87"/>
        <v>-2.1586493251715186</v>
      </c>
      <c r="AM101" s="1">
        <f t="shared" si="88"/>
        <v>-1.8681811737217093</v>
      </c>
      <c r="AN101" s="1">
        <f t="shared" ref="AN101:AT110" si="104">$AU101+$AB$7*SIN(AO101)</f>
        <v>4.4886409210081633</v>
      </c>
      <c r="AO101" s="1">
        <f t="shared" si="104"/>
        <v>4.4886409460753347</v>
      </c>
      <c r="AP101" s="1">
        <f t="shared" si="104"/>
        <v>4.4886406482857106</v>
      </c>
      <c r="AQ101" s="1">
        <f t="shared" si="104"/>
        <v>4.4886441859521318</v>
      </c>
      <c r="AR101" s="1">
        <f t="shared" si="104"/>
        <v>4.4886021629113646</v>
      </c>
      <c r="AS101" s="1">
        <f t="shared" si="104"/>
        <v>4.4891018463914367</v>
      </c>
      <c r="AT101" s="1">
        <f t="shared" si="104"/>
        <v>4.4832296170134978</v>
      </c>
      <c r="AU101" s="1">
        <f t="shared" si="89"/>
        <v>4.858556823986607</v>
      </c>
      <c r="AW101" s="1">
        <v>82000</v>
      </c>
      <c r="AX101" s="1">
        <f t="shared" si="95"/>
        <v>0.11699007068774514</v>
      </c>
      <c r="AY101" s="1">
        <f t="shared" si="96"/>
        <v>0.11504209517317762</v>
      </c>
      <c r="AZ101" s="1">
        <f t="shared" si="97"/>
        <v>1.9479755145675199E-3</v>
      </c>
      <c r="BA101" s="1">
        <f t="shared" si="98"/>
        <v>0.62861719048618259</v>
      </c>
      <c r="BB101" s="1">
        <f t="shared" si="99"/>
        <v>0.15019580483862777</v>
      </c>
      <c r="BC101" s="1">
        <f t="shared" si="100"/>
        <v>2.9359958886206101</v>
      </c>
      <c r="BD101" s="1">
        <f t="shared" si="101"/>
        <v>9.6934892294042907</v>
      </c>
      <c r="BE101" s="1">
        <f t="shared" si="102"/>
        <v>15.402762476498166</v>
      </c>
      <c r="BF101" s="1">
        <f t="shared" si="102"/>
        <v>15.402419527486281</v>
      </c>
      <c r="BG101" s="1">
        <f t="shared" si="102"/>
        <v>15.403367278828663</v>
      </c>
      <c r="BH101" s="1">
        <f t="shared" si="102"/>
        <v>15.400747444238792</v>
      </c>
      <c r="BI101" s="1">
        <f t="shared" si="102"/>
        <v>15.40798411495301</v>
      </c>
      <c r="BJ101" s="1">
        <f t="shared" si="102"/>
        <v>15.387953689512011</v>
      </c>
      <c r="BK101" s="1">
        <f t="shared" si="102"/>
        <v>15.443100482913731</v>
      </c>
      <c r="BL101" s="1">
        <f t="shared" si="103"/>
        <v>15.288642715190207</v>
      </c>
    </row>
    <row r="102" spans="1:64" ht="12.95" customHeight="1" x14ac:dyDescent="0.2">
      <c r="A102" s="23" t="s">
        <v>54</v>
      </c>
      <c r="B102" s="11" t="s">
        <v>51</v>
      </c>
      <c r="C102" s="24">
        <v>46795.362999999998</v>
      </c>
      <c r="D102" s="24" t="s">
        <v>129</v>
      </c>
      <c r="E102" s="1">
        <f t="shared" si="71"/>
        <v>6927.4938210430028</v>
      </c>
      <c r="F102" s="1">
        <f t="shared" si="94"/>
        <v>6927.5</v>
      </c>
      <c r="G102" s="1">
        <f t="shared" si="72"/>
        <v>-2.4715000035939738E-3</v>
      </c>
      <c r="I102" s="1">
        <f t="shared" ref="I102:I131" si="105">G102</f>
        <v>-2.4715000035939738E-3</v>
      </c>
      <c r="P102" s="185">
        <f t="shared" si="73"/>
        <v>31776.862999999998</v>
      </c>
      <c r="R102" s="1">
        <f t="shared" si="74"/>
        <v>6.1083122677650124E-6</v>
      </c>
      <c r="S102" s="11">
        <f t="shared" ref="S102:S131" si="106">S$14</f>
        <v>0.05</v>
      </c>
      <c r="Z102" s="1">
        <f t="shared" si="75"/>
        <v>6927.5</v>
      </c>
      <c r="AA102" s="1">
        <f t="shared" si="76"/>
        <v>-7.8030582212833995E-3</v>
      </c>
      <c r="AB102" s="1">
        <f t="shared" si="77"/>
        <v>-2.7293564329876206E-2</v>
      </c>
      <c r="AC102" s="1">
        <f t="shared" si="78"/>
        <v>-31776.865471500001</v>
      </c>
      <c r="AD102" s="1">
        <f t="shared" si="79"/>
        <v>5.3315582176894256E-3</v>
      </c>
      <c r="AE102" s="1">
        <f t="shared" si="80"/>
        <v>1.4212756514305823E-6</v>
      </c>
      <c r="AF102" s="1">
        <f t="shared" si="81"/>
        <v>-31776.865471500001</v>
      </c>
      <c r="AG102" s="11">
        <f t="shared" si="82"/>
        <v>2.8425513028611644E-5</v>
      </c>
      <c r="AH102" s="1">
        <f t="shared" si="83"/>
        <v>2.4822064326282232E-2</v>
      </c>
      <c r="AI102" s="1">
        <f t="shared" si="84"/>
        <v>0.79482231807536285</v>
      </c>
      <c r="AJ102" s="1">
        <f t="shared" si="85"/>
        <v>0.97696243979384156</v>
      </c>
      <c r="AK102" s="1">
        <f t="shared" si="86"/>
        <v>-0.31910143870873747</v>
      </c>
      <c r="AL102" s="1">
        <f t="shared" si="87"/>
        <v>-2.1422248102411645</v>
      </c>
      <c r="AM102" s="1">
        <f t="shared" si="88"/>
        <v>-1.8318636751789832</v>
      </c>
      <c r="AN102" s="1">
        <f t="shared" si="104"/>
        <v>4.507823609705631</v>
      </c>
      <c r="AO102" s="1">
        <f t="shared" si="104"/>
        <v>4.507823617477432</v>
      </c>
      <c r="AP102" s="1">
        <f t="shared" si="104"/>
        <v>4.5078235166318965</v>
      </c>
      <c r="AQ102" s="1">
        <f t="shared" si="104"/>
        <v>4.5078248251897826</v>
      </c>
      <c r="AR102" s="1">
        <f t="shared" si="104"/>
        <v>4.5078078461628488</v>
      </c>
      <c r="AS102" s="1">
        <f t="shared" si="104"/>
        <v>4.5080282634398277</v>
      </c>
      <c r="AT102" s="1">
        <f t="shared" si="104"/>
        <v>4.5051848438757771</v>
      </c>
      <c r="AU102" s="1">
        <f t="shared" si="89"/>
        <v>4.8792861031966108</v>
      </c>
      <c r="AW102" s="1">
        <v>27000</v>
      </c>
      <c r="AX102" s="1">
        <f t="shared" si="95"/>
        <v>-5.9520491341777504E-2</v>
      </c>
      <c r="AY102" s="1">
        <f t="shared" si="96"/>
        <v>-3.8208253299655631E-2</v>
      </c>
      <c r="AZ102" s="1">
        <f t="shared" si="97"/>
        <v>-2.1312238042121876E-2</v>
      </c>
      <c r="BA102" s="1">
        <f t="shared" si="98"/>
        <v>0.80117231028705116</v>
      </c>
      <c r="BB102" s="1">
        <f t="shared" si="99"/>
        <v>-0.61531060447292407</v>
      </c>
      <c r="BC102" s="1">
        <f t="shared" si="100"/>
        <v>2.1224496356799087</v>
      </c>
      <c r="BD102" s="1">
        <f t="shared" si="101"/>
        <v>1.7895609080332946</v>
      </c>
      <c r="BE102" s="1">
        <f t="shared" si="102"/>
        <v>8.0356182202527382</v>
      </c>
      <c r="BF102" s="1">
        <f t="shared" si="102"/>
        <v>8.0356182213711431</v>
      </c>
      <c r="BG102" s="1">
        <f t="shared" si="102"/>
        <v>8.0356182050511258</v>
      </c>
      <c r="BH102" s="1">
        <f t="shared" si="102"/>
        <v>8.0356184431962401</v>
      </c>
      <c r="BI102" s="1">
        <f t="shared" si="102"/>
        <v>8.0356149681021698</v>
      </c>
      <c r="BJ102" s="1">
        <f t="shared" si="102"/>
        <v>8.0356656713314543</v>
      </c>
      <c r="BK102" s="1">
        <f t="shared" si="102"/>
        <v>8.0349244946562806</v>
      </c>
      <c r="BL102" s="1">
        <f t="shared" si="103"/>
        <v>7.6624864840849707</v>
      </c>
    </row>
    <row r="103" spans="1:64" ht="12.95" customHeight="1" x14ac:dyDescent="0.2">
      <c r="A103" s="23" t="s">
        <v>54</v>
      </c>
      <c r="B103" s="11" t="s">
        <v>51</v>
      </c>
      <c r="C103" s="24">
        <v>46799.366999999998</v>
      </c>
      <c r="D103" s="24" t="s">
        <v>129</v>
      </c>
      <c r="E103" s="1">
        <f t="shared" si="71"/>
        <v>6937.5041563892382</v>
      </c>
      <c r="F103" s="1">
        <f t="shared" si="94"/>
        <v>6937.5</v>
      </c>
      <c r="G103" s="1">
        <f t="shared" si="72"/>
        <v>1.662499998928979E-3</v>
      </c>
      <c r="I103" s="1">
        <f t="shared" si="105"/>
        <v>1.662499998928979E-3</v>
      </c>
      <c r="P103" s="185">
        <f t="shared" si="73"/>
        <v>31780.866999999998</v>
      </c>
      <c r="R103" s="1">
        <f t="shared" si="74"/>
        <v>2.7639062464388553E-6</v>
      </c>
      <c r="S103" s="11">
        <f t="shared" si="106"/>
        <v>0.05</v>
      </c>
      <c r="Z103" s="1">
        <f t="shared" si="75"/>
        <v>6937.5</v>
      </c>
      <c r="AA103" s="1">
        <f t="shared" si="76"/>
        <v>-7.8197984299122336E-3</v>
      </c>
      <c r="AB103" s="1">
        <f t="shared" si="77"/>
        <v>-2.3153795270790818E-2</v>
      </c>
      <c r="AC103" s="1">
        <f t="shared" si="78"/>
        <v>-31780.865337499999</v>
      </c>
      <c r="AD103" s="1">
        <f t="shared" si="79"/>
        <v>9.4822984288412127E-3</v>
      </c>
      <c r="AE103" s="1">
        <f t="shared" si="80"/>
        <v>4.4956991746802265E-6</v>
      </c>
      <c r="AF103" s="1">
        <f t="shared" si="81"/>
        <v>-31780.865337499999</v>
      </c>
      <c r="AG103" s="11">
        <f t="shared" si="82"/>
        <v>8.9913983493604527E-5</v>
      </c>
      <c r="AH103" s="1">
        <f t="shared" si="83"/>
        <v>2.4816295269719797E-2</v>
      </c>
      <c r="AI103" s="1">
        <f t="shared" si="84"/>
        <v>0.79517549342906957</v>
      </c>
      <c r="AJ103" s="1">
        <f t="shared" si="85"/>
        <v>0.97719795741817961</v>
      </c>
      <c r="AK103" s="1">
        <f t="shared" si="86"/>
        <v>-0.31932824938287024</v>
      </c>
      <c r="AL103" s="1">
        <f t="shared" si="87"/>
        <v>-2.141118422727339</v>
      </c>
      <c r="AM103" s="1">
        <f t="shared" si="88"/>
        <v>-1.8294565546367858</v>
      </c>
      <c r="AN103" s="1">
        <f t="shared" si="104"/>
        <v>4.5091112572784944</v>
      </c>
      <c r="AO103" s="1">
        <f t="shared" si="104"/>
        <v>4.5091112642733782</v>
      </c>
      <c r="AP103" s="1">
        <f t="shared" si="104"/>
        <v>4.5091111729420552</v>
      </c>
      <c r="AQ103" s="1">
        <f t="shared" si="104"/>
        <v>4.5091123654468284</v>
      </c>
      <c r="AR103" s="1">
        <f t="shared" si="104"/>
        <v>4.5090967955636163</v>
      </c>
      <c r="AS103" s="1">
        <f t="shared" si="104"/>
        <v>4.509300175673733</v>
      </c>
      <c r="AT103" s="1">
        <f t="shared" si="104"/>
        <v>4.5066591629179165</v>
      </c>
      <c r="AU103" s="1">
        <f t="shared" si="89"/>
        <v>4.8806726770568121</v>
      </c>
      <c r="AW103" s="1">
        <v>38000</v>
      </c>
      <c r="AX103" s="1">
        <f t="shared" si="95"/>
        <v>-2.204598359010479E-2</v>
      </c>
      <c r="AY103" s="1">
        <f t="shared" si="96"/>
        <v>-2.7315442516894752E-2</v>
      </c>
      <c r="AZ103" s="1">
        <f t="shared" si="97"/>
        <v>5.2694589267899637E-3</v>
      </c>
      <c r="BA103" s="1">
        <f t="shared" si="98"/>
        <v>0.62315711463546442</v>
      </c>
      <c r="BB103" s="1">
        <f t="shared" si="99"/>
        <v>0.23849389866277171</v>
      </c>
      <c r="BC103" s="1">
        <f t="shared" si="100"/>
        <v>3.0260442695660297</v>
      </c>
      <c r="BD103" s="1">
        <f t="shared" si="101"/>
        <v>17.289504162066869</v>
      </c>
      <c r="BE103" s="1">
        <f t="shared" si="102"/>
        <v>9.2527496508870577</v>
      </c>
      <c r="BF103" s="1">
        <f t="shared" si="102"/>
        <v>9.2525075104498118</v>
      </c>
      <c r="BG103" s="1">
        <f t="shared" si="102"/>
        <v>9.2531553288624888</v>
      </c>
      <c r="BH103" s="1">
        <f t="shared" si="102"/>
        <v>9.251422002668102</v>
      </c>
      <c r="BI103" s="1">
        <f t="shared" si="102"/>
        <v>9.2560585882901716</v>
      </c>
      <c r="BJ103" s="1">
        <f t="shared" si="102"/>
        <v>9.2436473918911659</v>
      </c>
      <c r="BK103" s="1">
        <f t="shared" si="102"/>
        <v>9.2768119157314715</v>
      </c>
      <c r="BL103" s="1">
        <f t="shared" si="103"/>
        <v>9.1877177303060176</v>
      </c>
    </row>
    <row r="104" spans="1:64" ht="12.95" customHeight="1" x14ac:dyDescent="0.2">
      <c r="A104" s="23" t="s">
        <v>57</v>
      </c>
      <c r="B104" s="11"/>
      <c r="C104" s="24">
        <v>46804.355000000003</v>
      </c>
      <c r="D104" s="24" t="s">
        <v>129</v>
      </c>
      <c r="E104" s="1">
        <f t="shared" si="71"/>
        <v>6949.9745741482457</v>
      </c>
      <c r="F104" s="1">
        <f t="shared" si="94"/>
        <v>6950</v>
      </c>
      <c r="G104" s="1">
        <f t="shared" si="72"/>
        <v>-1.0169999994104728E-2</v>
      </c>
      <c r="I104" s="1">
        <f t="shared" si="105"/>
        <v>-1.0169999994104728E-2</v>
      </c>
      <c r="P104" s="185">
        <f t="shared" si="73"/>
        <v>31785.855000000003</v>
      </c>
      <c r="R104" s="1">
        <f t="shared" si="74"/>
        <v>1.0342889988009018E-4</v>
      </c>
      <c r="S104" s="11">
        <f t="shared" si="106"/>
        <v>0.05</v>
      </c>
      <c r="Z104" s="1">
        <f t="shared" si="75"/>
        <v>6950</v>
      </c>
      <c r="AA104" s="1">
        <f t="shared" si="76"/>
        <v>-7.8407737231520926E-3</v>
      </c>
      <c r="AB104" s="1">
        <f t="shared" si="77"/>
        <v>-3.4979022429822482E-2</v>
      </c>
      <c r="AC104" s="1">
        <f t="shared" si="78"/>
        <v>-31785.865169999997</v>
      </c>
      <c r="AD104" s="1">
        <f t="shared" si="79"/>
        <v>-2.3292262709526355E-3</v>
      </c>
      <c r="AE104" s="1">
        <f t="shared" si="80"/>
        <v>2.7126475106479605E-7</v>
      </c>
      <c r="AF104" s="1">
        <f t="shared" si="81"/>
        <v>-31785.865169999997</v>
      </c>
      <c r="AG104" s="11">
        <f t="shared" si="82"/>
        <v>5.4252950212959203E-6</v>
      </c>
      <c r="AH104" s="1">
        <f t="shared" si="83"/>
        <v>2.480902243571775E-2</v>
      </c>
      <c r="AI104" s="1">
        <f t="shared" si="84"/>
        <v>0.79561775749782448</v>
      </c>
      <c r="AJ104" s="1">
        <f t="shared" si="85"/>
        <v>0.97749096428114202</v>
      </c>
      <c r="AK104" s="1">
        <f t="shared" si="86"/>
        <v>-0.3196114958754388</v>
      </c>
      <c r="AL104" s="1">
        <f t="shared" si="87"/>
        <v>-2.1397340543220089</v>
      </c>
      <c r="AM104" s="1">
        <f t="shared" si="88"/>
        <v>-1.8264514962031657</v>
      </c>
      <c r="AN104" s="1">
        <f t="shared" si="104"/>
        <v>4.5107216219115669</v>
      </c>
      <c r="AO104" s="1">
        <f t="shared" si="104"/>
        <v>4.5107216279905185</v>
      </c>
      <c r="AP104" s="1">
        <f t="shared" si="104"/>
        <v>4.5107215479933158</v>
      </c>
      <c r="AQ104" s="1">
        <f t="shared" si="104"/>
        <v>4.5107226007352175</v>
      </c>
      <c r="AR104" s="1">
        <f t="shared" si="104"/>
        <v>4.5107087473657135</v>
      </c>
      <c r="AS104" s="1">
        <f t="shared" si="104"/>
        <v>4.5108911234774007</v>
      </c>
      <c r="AT104" s="1">
        <f t="shared" si="104"/>
        <v>4.5085030728977014</v>
      </c>
      <c r="AU104" s="1">
        <f t="shared" si="89"/>
        <v>4.882405894382063</v>
      </c>
      <c r="AW104" s="1">
        <v>8000</v>
      </c>
      <c r="AX104" s="1">
        <f t="shared" si="95"/>
        <v>-9.8112948285249586E-3</v>
      </c>
      <c r="AY104" s="1">
        <f t="shared" si="96"/>
        <v>-3.3755262048950671E-2</v>
      </c>
      <c r="AZ104" s="1">
        <f t="shared" si="97"/>
        <v>2.3943967220425712E-2</v>
      </c>
      <c r="BA104" s="1">
        <f t="shared" si="98"/>
        <v>0.83610238288982486</v>
      </c>
      <c r="BB104" s="1">
        <f t="shared" si="99"/>
        <v>0.99591928806262142</v>
      </c>
      <c r="BC104" s="1">
        <f t="shared" si="100"/>
        <v>-2.0175307617091383</v>
      </c>
      <c r="BD104" s="1">
        <f t="shared" si="101"/>
        <v>-1.5878500579630961</v>
      </c>
      <c r="BE104" s="1">
        <f t="shared" si="102"/>
        <v>4.6493764135977207</v>
      </c>
      <c r="BF104" s="1">
        <f t="shared" si="102"/>
        <v>4.6493764134745161</v>
      </c>
      <c r="BG104" s="1">
        <f t="shared" si="102"/>
        <v>4.6493764186318067</v>
      </c>
      <c r="BH104" s="1">
        <f t="shared" si="102"/>
        <v>4.649376202750453</v>
      </c>
      <c r="BI104" s="1">
        <f t="shared" si="102"/>
        <v>4.649385240057371</v>
      </c>
      <c r="BJ104" s="1">
        <f t="shared" si="102"/>
        <v>4.6490080175672643</v>
      </c>
      <c r="BK104" s="1">
        <f t="shared" si="102"/>
        <v>4.6673614362699105</v>
      </c>
      <c r="BL104" s="1">
        <f t="shared" si="103"/>
        <v>5.0279961497031636</v>
      </c>
    </row>
    <row r="105" spans="1:64" ht="12.95" customHeight="1" x14ac:dyDescent="0.2">
      <c r="A105" s="23" t="s">
        <v>57</v>
      </c>
      <c r="B105" s="11" t="s">
        <v>51</v>
      </c>
      <c r="C105" s="24">
        <v>46821.37</v>
      </c>
      <c r="D105" s="24" t="s">
        <v>129</v>
      </c>
      <c r="E105" s="1">
        <f t="shared" si="71"/>
        <v>6992.5134992022331</v>
      </c>
      <c r="F105" s="1">
        <f t="shared" si="94"/>
        <v>6992.5</v>
      </c>
      <c r="G105" s="1">
        <f t="shared" si="72"/>
        <v>5.3995000052964315E-3</v>
      </c>
      <c r="I105" s="1">
        <f t="shared" si="105"/>
        <v>5.3995000052964315E-3</v>
      </c>
      <c r="P105" s="185">
        <f t="shared" si="73"/>
        <v>31802.870000000003</v>
      </c>
      <c r="R105" s="1">
        <f t="shared" si="74"/>
        <v>2.9154600307196163E-5</v>
      </c>
      <c r="S105" s="11">
        <f t="shared" si="106"/>
        <v>0.05</v>
      </c>
      <c r="Z105" s="1">
        <f t="shared" si="75"/>
        <v>6992.5</v>
      </c>
      <c r="AA105" s="1">
        <f t="shared" si="76"/>
        <v>-7.9125067984599125E-3</v>
      </c>
      <c r="AB105" s="1">
        <f t="shared" si="77"/>
        <v>-1.9384282297942094E-2</v>
      </c>
      <c r="AC105" s="1">
        <f t="shared" si="78"/>
        <v>-31802.864600499997</v>
      </c>
      <c r="AD105" s="1">
        <f t="shared" si="79"/>
        <v>1.3312006803756344E-2</v>
      </c>
      <c r="AE105" s="1">
        <f t="shared" si="80"/>
        <v>8.8604762571627606E-6</v>
      </c>
      <c r="AF105" s="1">
        <f t="shared" si="81"/>
        <v>-31802.864600499997</v>
      </c>
      <c r="AG105" s="11">
        <f t="shared" si="82"/>
        <v>1.7720952514325519E-4</v>
      </c>
      <c r="AH105" s="1">
        <f t="shared" si="83"/>
        <v>2.4783782303238525E-2</v>
      </c>
      <c r="AI105" s="1">
        <f t="shared" si="84"/>
        <v>0.79712808392817569</v>
      </c>
      <c r="AJ105" s="1">
        <f t="shared" si="85"/>
        <v>0.9784755560531998</v>
      </c>
      <c r="AK105" s="1">
        <f t="shared" si="86"/>
        <v>-0.32057229296260209</v>
      </c>
      <c r="AL105" s="1">
        <f t="shared" si="87"/>
        <v>-2.1350156479686921</v>
      </c>
      <c r="AM105" s="1">
        <f t="shared" si="88"/>
        <v>-1.8162660379479534</v>
      </c>
      <c r="AN105" s="1">
        <f t="shared" si="104"/>
        <v>4.5162035767323658</v>
      </c>
      <c r="AO105" s="1">
        <f t="shared" si="104"/>
        <v>4.5162035801230846</v>
      </c>
      <c r="AP105" s="1">
        <f t="shared" si="104"/>
        <v>4.5162035342721154</v>
      </c>
      <c r="AQ105" s="1">
        <f t="shared" si="104"/>
        <v>4.5162041542923825</v>
      </c>
      <c r="AR105" s="1">
        <f t="shared" si="104"/>
        <v>4.5161957702249449</v>
      </c>
      <c r="AS105" s="1">
        <f t="shared" si="104"/>
        <v>4.5163091716199277</v>
      </c>
      <c r="AT105" s="1">
        <f t="shared" si="104"/>
        <v>4.5147807664945621</v>
      </c>
      <c r="AU105" s="1">
        <f t="shared" si="89"/>
        <v>4.8882988332879176</v>
      </c>
      <c r="AW105" s="1">
        <v>46000</v>
      </c>
      <c r="AX105" s="1">
        <f t="shared" si="95"/>
        <v>8.3909578690919834E-3</v>
      </c>
      <c r="AY105" s="1">
        <f t="shared" si="96"/>
        <v>-1.3188639314154454E-2</v>
      </c>
      <c r="AZ105" s="1">
        <f t="shared" si="97"/>
        <v>2.1579597183246438E-2</v>
      </c>
      <c r="BA105" s="1">
        <f t="shared" si="98"/>
        <v>0.65684195248416832</v>
      </c>
      <c r="BB105" s="1">
        <f t="shared" si="99"/>
        <v>0.71516339580361121</v>
      </c>
      <c r="BC105" s="1">
        <f t="shared" si="100"/>
        <v>-2.7010978904793448</v>
      </c>
      <c r="BD105" s="1">
        <f t="shared" si="101"/>
        <v>-4.4666947797790764</v>
      </c>
      <c r="BE105" s="1">
        <f t="shared" si="102"/>
        <v>10.069053592239854</v>
      </c>
      <c r="BF105" s="1">
        <f t="shared" si="102"/>
        <v>10.069266706266504</v>
      </c>
      <c r="BG105" s="1">
        <f t="shared" si="102"/>
        <v>10.068564178565641</v>
      </c>
      <c r="BH105" s="1">
        <f t="shared" si="102"/>
        <v>10.070881458544887</v>
      </c>
      <c r="BI105" s="1">
        <f t="shared" si="102"/>
        <v>10.06325313065579</v>
      </c>
      <c r="BJ105" s="1">
        <f t="shared" si="102"/>
        <v>10.088533579917593</v>
      </c>
      <c r="BK105" s="1">
        <f t="shared" si="102"/>
        <v>10.006474118200298</v>
      </c>
      <c r="BL105" s="1">
        <f t="shared" si="103"/>
        <v>10.29697681846678</v>
      </c>
    </row>
    <row r="106" spans="1:64" ht="12.95" customHeight="1" x14ac:dyDescent="0.2">
      <c r="A106" s="23" t="s">
        <v>59</v>
      </c>
      <c r="B106" s="11" t="s">
        <v>51</v>
      </c>
      <c r="C106" s="24">
        <v>47116.550999999999</v>
      </c>
      <c r="D106" s="24" t="s">
        <v>129</v>
      </c>
      <c r="E106" s="1">
        <f t="shared" si="71"/>
        <v>7730.4907214391706</v>
      </c>
      <c r="F106" s="1">
        <f t="shared" si="94"/>
        <v>7730.5</v>
      </c>
      <c r="G106" s="1">
        <f t="shared" si="72"/>
        <v>-3.7112999998498708E-3</v>
      </c>
      <c r="I106" s="1">
        <f t="shared" si="105"/>
        <v>-3.7112999998498708E-3</v>
      </c>
      <c r="P106" s="185">
        <f t="shared" si="73"/>
        <v>32098.050999999999</v>
      </c>
      <c r="R106" s="1">
        <f t="shared" si="74"/>
        <v>1.377374768888565E-5</v>
      </c>
      <c r="S106" s="11">
        <f t="shared" si="106"/>
        <v>0.05</v>
      </c>
      <c r="Z106" s="1">
        <f t="shared" si="75"/>
        <v>7730.5</v>
      </c>
      <c r="AA106" s="1">
        <f t="shared" si="76"/>
        <v>-9.2647559866031147E-3</v>
      </c>
      <c r="AB106" s="1">
        <f t="shared" si="77"/>
        <v>-2.7926656254445455E-2</v>
      </c>
      <c r="AC106" s="1">
        <f t="shared" si="78"/>
        <v>-32098.054711299999</v>
      </c>
      <c r="AD106" s="1">
        <f t="shared" si="79"/>
        <v>5.5534559867532439E-3</v>
      </c>
      <c r="AE106" s="1">
        <f t="shared" si="80"/>
        <v>1.5420436698402723E-6</v>
      </c>
      <c r="AF106" s="1">
        <f t="shared" si="81"/>
        <v>-32098.054711299999</v>
      </c>
      <c r="AG106" s="11">
        <f t="shared" si="82"/>
        <v>3.0840873396805443E-5</v>
      </c>
      <c r="AH106" s="1">
        <f t="shared" si="83"/>
        <v>2.4215356254595585E-2</v>
      </c>
      <c r="AI106" s="1">
        <f t="shared" si="84"/>
        <v>0.82505672270337072</v>
      </c>
      <c r="AJ106" s="1">
        <f t="shared" si="85"/>
        <v>0.99245550912754799</v>
      </c>
      <c r="AK106" s="1">
        <f t="shared" si="86"/>
        <v>-0.33662807232117226</v>
      </c>
      <c r="AL106" s="1">
        <f t="shared" si="87"/>
        <v>-2.050073989572514</v>
      </c>
      <c r="AM106" s="1">
        <f t="shared" si="88"/>
        <v>-1.6466717282895402</v>
      </c>
      <c r="AN106" s="1">
        <f t="shared" si="104"/>
        <v>4.6131229193470791</v>
      </c>
      <c r="AO106" s="1">
        <f t="shared" si="104"/>
        <v>4.6131229184167388</v>
      </c>
      <c r="AP106" s="1">
        <f t="shared" si="104"/>
        <v>4.6131229431618026</v>
      </c>
      <c r="AQ106" s="1">
        <f t="shared" si="104"/>
        <v>4.6131222849981306</v>
      </c>
      <c r="AR106" s="1">
        <f t="shared" si="104"/>
        <v>4.6131397921692461</v>
      </c>
      <c r="AS106" s="1">
        <f t="shared" si="104"/>
        <v>4.6126751440803844</v>
      </c>
      <c r="AT106" s="1">
        <f t="shared" si="104"/>
        <v>4.6258457729447047</v>
      </c>
      <c r="AU106" s="1">
        <f t="shared" si="89"/>
        <v>4.9906279841707475</v>
      </c>
      <c r="AW106" s="1">
        <v>23000</v>
      </c>
      <c r="AX106" s="1">
        <f t="shared" si="95"/>
        <v>-6.493802195991219E-2</v>
      </c>
      <c r="AY106" s="1">
        <f t="shared" si="96"/>
        <v>-3.9720028429939866E-2</v>
      </c>
      <c r="AZ106" s="1">
        <f t="shared" si="97"/>
        <v>-2.5217993529972327E-2</v>
      </c>
      <c r="BA106" s="1">
        <f t="shared" si="98"/>
        <v>1.0028795595180215</v>
      </c>
      <c r="BB106" s="1">
        <f t="shared" si="99"/>
        <v>-0.93979284573508726</v>
      </c>
      <c r="BC106" s="1">
        <f t="shared" si="100"/>
        <v>1.563205934733328</v>
      </c>
      <c r="BD106" s="1">
        <f t="shared" si="101"/>
        <v>0.99243826988136941</v>
      </c>
      <c r="BE106" s="1">
        <f t="shared" si="102"/>
        <v>7.4578505944556408</v>
      </c>
      <c r="BF106" s="1">
        <f t="shared" si="102"/>
        <v>7.4578460806640612</v>
      </c>
      <c r="BG106" s="1">
        <f t="shared" si="102"/>
        <v>7.4578152463596235</v>
      </c>
      <c r="BH106" s="1">
        <f t="shared" si="102"/>
        <v>7.4576046739327468</v>
      </c>
      <c r="BI106" s="1">
        <f t="shared" si="102"/>
        <v>7.4561694630141924</v>
      </c>
      <c r="BJ106" s="1">
        <f t="shared" si="102"/>
        <v>7.4465148768936302</v>
      </c>
      <c r="BK106" s="1">
        <f t="shared" si="102"/>
        <v>7.3864397351723126</v>
      </c>
      <c r="BL106" s="1">
        <f t="shared" si="103"/>
        <v>7.1078569400045906</v>
      </c>
    </row>
    <row r="107" spans="1:64" ht="12.95" customHeight="1" x14ac:dyDescent="0.2">
      <c r="A107" s="23" t="s">
        <v>59</v>
      </c>
      <c r="B107" s="11" t="s">
        <v>51</v>
      </c>
      <c r="C107" s="24">
        <v>47157.345999999998</v>
      </c>
      <c r="D107" s="24" t="s">
        <v>129</v>
      </c>
      <c r="E107" s="1">
        <f t="shared" si="71"/>
        <v>7832.4816381348755</v>
      </c>
      <c r="F107" s="1">
        <f t="shared" si="94"/>
        <v>7832.5</v>
      </c>
      <c r="G107" s="1">
        <f t="shared" si="72"/>
        <v>-7.3445000016363338E-3</v>
      </c>
      <c r="I107" s="1">
        <f t="shared" si="105"/>
        <v>-7.3445000016363338E-3</v>
      </c>
      <c r="P107" s="185">
        <f t="shared" si="73"/>
        <v>32138.845999999998</v>
      </c>
      <c r="R107" s="1">
        <f t="shared" si="74"/>
        <v>5.3941680274036108E-5</v>
      </c>
      <c r="S107" s="11">
        <f t="shared" si="106"/>
        <v>0.05</v>
      </c>
      <c r="Z107" s="1">
        <f t="shared" si="75"/>
        <v>7832.5</v>
      </c>
      <c r="AA107" s="1">
        <f t="shared" si="76"/>
        <v>-9.4681644082780271E-3</v>
      </c>
      <c r="AB107" s="1">
        <f t="shared" si="77"/>
        <v>-3.1461283589323347E-2</v>
      </c>
      <c r="AC107" s="1">
        <f t="shared" si="78"/>
        <v>-32138.853344499999</v>
      </c>
      <c r="AD107" s="1">
        <f t="shared" si="79"/>
        <v>2.1236644066416933E-3</v>
      </c>
      <c r="AE107" s="1">
        <f t="shared" si="80"/>
        <v>2.2549752560184078E-7</v>
      </c>
      <c r="AF107" s="1">
        <f t="shared" si="81"/>
        <v>-32138.853344499999</v>
      </c>
      <c r="AG107" s="11">
        <f t="shared" si="82"/>
        <v>4.5099505120368155E-6</v>
      </c>
      <c r="AH107" s="1">
        <f t="shared" si="83"/>
        <v>2.4116783587687016E-2</v>
      </c>
      <c r="AI107" s="1">
        <f t="shared" si="84"/>
        <v>0.82918169961435895</v>
      </c>
      <c r="AJ107" s="1">
        <f t="shared" si="85"/>
        <v>0.99387909428265298</v>
      </c>
      <c r="AK107" s="1">
        <f t="shared" si="86"/>
        <v>-0.33873989667488918</v>
      </c>
      <c r="AL107" s="1">
        <f t="shared" si="87"/>
        <v>-2.0378586468023761</v>
      </c>
      <c r="AM107" s="1">
        <f t="shared" si="88"/>
        <v>-1.6242283773763651</v>
      </c>
      <c r="AN107" s="1">
        <f t="shared" si="104"/>
        <v>4.6267874852278021</v>
      </c>
      <c r="AO107" s="1">
        <f t="shared" si="104"/>
        <v>4.6267874847280739</v>
      </c>
      <c r="AP107" s="1">
        <f t="shared" si="104"/>
        <v>4.6267875001350358</v>
      </c>
      <c r="AQ107" s="1">
        <f t="shared" si="104"/>
        <v>4.6267870251291008</v>
      </c>
      <c r="AR107" s="1">
        <f t="shared" si="104"/>
        <v>4.6268016710579527</v>
      </c>
      <c r="AS107" s="1">
        <f t="shared" si="104"/>
        <v>4.62635123479253</v>
      </c>
      <c r="AT107" s="1">
        <f t="shared" si="104"/>
        <v>4.6414989594360998</v>
      </c>
      <c r="AU107" s="1">
        <f t="shared" si="89"/>
        <v>5.0047710375447974</v>
      </c>
      <c r="AW107" s="1">
        <v>15000</v>
      </c>
      <c r="AX107" s="1">
        <f t="shared" si="95"/>
        <v>-3.7141724796887834E-2</v>
      </c>
      <c r="AY107" s="1">
        <f t="shared" si="96"/>
        <v>-3.8824783534447668E-2</v>
      </c>
      <c r="AZ107" s="1">
        <f t="shared" si="97"/>
        <v>1.683058737559831E-3</v>
      </c>
      <c r="BA107" s="1">
        <f t="shared" si="98"/>
        <v>1.3004754300456425</v>
      </c>
      <c r="BB107" s="1">
        <f t="shared" si="99"/>
        <v>0.29580891219932265</v>
      </c>
      <c r="BC107" s="1">
        <f t="shared" si="100"/>
        <v>-0.6566653033644404</v>
      </c>
      <c r="BD107" s="1">
        <f t="shared" si="101"/>
        <v>-0.34066296205478597</v>
      </c>
      <c r="BE107" s="1">
        <f t="shared" si="102"/>
        <v>5.8338853730272549</v>
      </c>
      <c r="BF107" s="1">
        <f t="shared" si="102"/>
        <v>5.8340678624886273</v>
      </c>
      <c r="BG107" s="1">
        <f t="shared" si="102"/>
        <v>5.8346017782828135</v>
      </c>
      <c r="BH107" s="1">
        <f t="shared" si="102"/>
        <v>5.8361630875864021</v>
      </c>
      <c r="BI107" s="1">
        <f t="shared" si="102"/>
        <v>5.8407220873803531</v>
      </c>
      <c r="BJ107" s="1">
        <f t="shared" si="102"/>
        <v>5.8539786327241599</v>
      </c>
      <c r="BK107" s="1">
        <f t="shared" si="102"/>
        <v>5.8920846077751197</v>
      </c>
      <c r="BL107" s="1">
        <f t="shared" si="103"/>
        <v>5.9985978518438294</v>
      </c>
    </row>
    <row r="108" spans="1:64" ht="12.95" customHeight="1" x14ac:dyDescent="0.2">
      <c r="A108" s="23" t="s">
        <v>61</v>
      </c>
      <c r="B108" s="11"/>
      <c r="C108" s="24">
        <v>47170.37</v>
      </c>
      <c r="D108" s="24" t="s">
        <v>129</v>
      </c>
      <c r="E108" s="1">
        <f t="shared" si="71"/>
        <v>7865.0427289314293</v>
      </c>
      <c r="F108" s="1">
        <f t="shared" si="94"/>
        <v>7865</v>
      </c>
      <c r="G108" s="1">
        <f t="shared" si="72"/>
        <v>1.70910000015283E-2</v>
      </c>
      <c r="I108" s="1">
        <f t="shared" si="105"/>
        <v>1.70910000015283E-2</v>
      </c>
      <c r="P108" s="185">
        <f t="shared" si="73"/>
        <v>32151.870000000003</v>
      </c>
      <c r="R108" s="1">
        <f t="shared" si="74"/>
        <v>2.9210228105224038E-4</v>
      </c>
      <c r="S108" s="11">
        <f t="shared" si="106"/>
        <v>0.05</v>
      </c>
      <c r="Z108" s="1">
        <f t="shared" si="75"/>
        <v>7865</v>
      </c>
      <c r="AA108" s="1">
        <f t="shared" si="76"/>
        <v>-9.5338519692896376E-3</v>
      </c>
      <c r="AB108" s="1">
        <f t="shared" si="77"/>
        <v>-6.9933211366127734E-3</v>
      </c>
      <c r="AC108" s="1">
        <f t="shared" si="78"/>
        <v>-32151.852909000001</v>
      </c>
      <c r="AD108" s="1">
        <f t="shared" si="79"/>
        <v>2.6624851970817938E-2</v>
      </c>
      <c r="AE108" s="1">
        <f t="shared" si="80"/>
        <v>3.5444137123398392E-5</v>
      </c>
      <c r="AF108" s="1">
        <f t="shared" si="81"/>
        <v>-32151.852909000001</v>
      </c>
      <c r="AG108" s="11">
        <f t="shared" si="82"/>
        <v>7.0888274246796784E-4</v>
      </c>
      <c r="AH108" s="1">
        <f t="shared" si="83"/>
        <v>2.4084321138141074E-2</v>
      </c>
      <c r="AI108" s="1">
        <f t="shared" si="84"/>
        <v>0.83051015220727198</v>
      </c>
      <c r="AJ108" s="1">
        <f t="shared" si="85"/>
        <v>0.99430428718252395</v>
      </c>
      <c r="AK108" s="1">
        <f t="shared" si="86"/>
        <v>-0.3394065421307485</v>
      </c>
      <c r="AL108" s="1">
        <f t="shared" si="87"/>
        <v>-2.03394075881359</v>
      </c>
      <c r="AM108" s="1">
        <f t="shared" si="88"/>
        <v>-1.6171241034138437</v>
      </c>
      <c r="AN108" s="1">
        <f t="shared" si="104"/>
        <v>4.6311557707374309</v>
      </c>
      <c r="AO108" s="1">
        <f t="shared" si="104"/>
        <v>4.6311557703403592</v>
      </c>
      <c r="AP108" s="1">
        <f t="shared" si="104"/>
        <v>4.6311557832390928</v>
      </c>
      <c r="AQ108" s="1">
        <f t="shared" si="104"/>
        <v>4.6311553642293433</v>
      </c>
      <c r="AR108" s="1">
        <f t="shared" si="104"/>
        <v>4.6311689766819066</v>
      </c>
      <c r="AS108" s="1">
        <f t="shared" si="104"/>
        <v>4.6307279042595377</v>
      </c>
      <c r="AT108" s="1">
        <f t="shared" si="104"/>
        <v>4.6465017737981844</v>
      </c>
      <c r="AU108" s="1">
        <f t="shared" si="89"/>
        <v>5.0092774025904507</v>
      </c>
      <c r="AW108" s="1">
        <v>61000</v>
      </c>
      <c r="AX108" s="1">
        <f t="shared" si="95"/>
        <v>2.5366036960966679E-2</v>
      </c>
      <c r="AY108" s="1">
        <f t="shared" si="96"/>
        <v>2.7382286783076595E-2</v>
      </c>
      <c r="AZ108" s="1">
        <f t="shared" si="97"/>
        <v>-2.0162498221099148E-3</v>
      </c>
      <c r="BA108" s="1">
        <f t="shared" si="98"/>
        <v>1.3421255230174238</v>
      </c>
      <c r="BB108" s="1">
        <f t="shared" si="99"/>
        <v>9.0348786326761965E-2</v>
      </c>
      <c r="BC108" s="1">
        <f t="shared" si="100"/>
        <v>-0.44683524436357541</v>
      </c>
      <c r="BD108" s="1">
        <f t="shared" si="101"/>
        <v>-0.22721070271138177</v>
      </c>
      <c r="BE108" s="1">
        <f t="shared" ref="BE108:BK117" si="107">$BL108+$AB$7*SIN(BF108)</f>
        <v>12.263885337034679</v>
      </c>
      <c r="BF108" s="1">
        <f t="shared" si="107"/>
        <v>12.264052118153447</v>
      </c>
      <c r="BG108" s="1">
        <f t="shared" si="107"/>
        <v>12.264512593179072</v>
      </c>
      <c r="BH108" s="1">
        <f t="shared" si="107"/>
        <v>12.265783601270742</v>
      </c>
      <c r="BI108" s="1">
        <f t="shared" si="107"/>
        <v>12.269289261767469</v>
      </c>
      <c r="BJ108" s="1">
        <f t="shared" si="107"/>
        <v>12.278939168115468</v>
      </c>
      <c r="BK108" s="1">
        <f t="shared" si="107"/>
        <v>12.305363693358219</v>
      </c>
      <c r="BL108" s="1">
        <f t="shared" si="103"/>
        <v>12.376837608768207</v>
      </c>
    </row>
    <row r="109" spans="1:64" ht="12.95" customHeight="1" x14ac:dyDescent="0.2">
      <c r="A109" s="23" t="s">
        <v>61</v>
      </c>
      <c r="B109" s="11"/>
      <c r="C109" s="24">
        <v>47206.347000000002</v>
      </c>
      <c r="D109" s="24" t="s">
        <v>129</v>
      </c>
      <c r="E109" s="1">
        <f t="shared" si="71"/>
        <v>7954.9882421061184</v>
      </c>
      <c r="F109" s="1">
        <f t="shared" si="94"/>
        <v>7955</v>
      </c>
      <c r="G109" s="1">
        <f t="shared" si="72"/>
        <v>-4.7029999986989424E-3</v>
      </c>
      <c r="I109" s="1">
        <f t="shared" si="105"/>
        <v>-4.7029999986989424E-3</v>
      </c>
      <c r="P109" s="185">
        <f t="shared" si="73"/>
        <v>32187.847000000002</v>
      </c>
      <c r="R109" s="1">
        <f t="shared" si="74"/>
        <v>2.2118208987762253E-5</v>
      </c>
      <c r="S109" s="11">
        <f t="shared" si="106"/>
        <v>0.05</v>
      </c>
      <c r="Z109" s="1">
        <f t="shared" si="75"/>
        <v>7955</v>
      </c>
      <c r="AA109" s="1">
        <f t="shared" si="76"/>
        <v>-9.7179878525163257E-3</v>
      </c>
      <c r="AB109" s="1">
        <f t="shared" si="77"/>
        <v>-2.8694743205463946E-2</v>
      </c>
      <c r="AC109" s="1">
        <f t="shared" si="78"/>
        <v>-32187.851703</v>
      </c>
      <c r="AD109" s="1">
        <f t="shared" si="79"/>
        <v>5.0149878538173834E-3</v>
      </c>
      <c r="AE109" s="1">
        <f t="shared" si="80"/>
        <v>1.2575051586967944E-6</v>
      </c>
      <c r="AF109" s="1">
        <f t="shared" si="81"/>
        <v>-32187.851703</v>
      </c>
      <c r="AG109" s="11">
        <f t="shared" si="82"/>
        <v>2.5150103173935885E-5</v>
      </c>
      <c r="AH109" s="1">
        <f t="shared" si="83"/>
        <v>2.3991743206765004E-2</v>
      </c>
      <c r="AI109" s="1">
        <f t="shared" si="84"/>
        <v>0.8342249635101664</v>
      </c>
      <c r="AJ109" s="1">
        <f t="shared" si="85"/>
        <v>0.995408386716224</v>
      </c>
      <c r="AK109" s="1">
        <f t="shared" si="86"/>
        <v>-0.34123635009000441</v>
      </c>
      <c r="AL109" s="1">
        <f t="shared" si="87"/>
        <v>-2.0230252715266164</v>
      </c>
      <c r="AM109" s="1">
        <f t="shared" si="88"/>
        <v>-1.5975662870889851</v>
      </c>
      <c r="AN109" s="1">
        <f t="shared" si="104"/>
        <v>4.6432892634194545</v>
      </c>
      <c r="AO109" s="1">
        <f t="shared" si="104"/>
        <v>4.6432892632292484</v>
      </c>
      <c r="AP109" s="1">
        <f t="shared" si="104"/>
        <v>4.6432892704907722</v>
      </c>
      <c r="AQ109" s="1">
        <f t="shared" si="104"/>
        <v>4.6432889932671007</v>
      </c>
      <c r="AR109" s="1">
        <f t="shared" si="104"/>
        <v>4.6432995776416979</v>
      </c>
      <c r="AS109" s="1">
        <f t="shared" si="104"/>
        <v>4.6428966095632278</v>
      </c>
      <c r="AT109" s="1">
        <f t="shared" si="104"/>
        <v>4.6603941375279545</v>
      </c>
      <c r="AU109" s="1">
        <f t="shared" si="89"/>
        <v>5.0217565673322593</v>
      </c>
      <c r="AW109" s="1">
        <v>20000</v>
      </c>
      <c r="AX109" s="1">
        <f t="shared" si="95"/>
        <v>-6.1429201377489931E-2</v>
      </c>
      <c r="AY109" s="1">
        <f t="shared" si="96"/>
        <v>-3.9996623337264767E-2</v>
      </c>
      <c r="AZ109" s="1">
        <f t="shared" si="97"/>
        <v>-2.1432578040225161E-2</v>
      </c>
      <c r="BA109" s="1">
        <f t="shared" si="98"/>
        <v>1.2332653948216663</v>
      </c>
      <c r="BB109" s="1">
        <f t="shared" si="99"/>
        <v>-0.9535884064731569</v>
      </c>
      <c r="BC109" s="1">
        <f t="shared" si="100"/>
        <v>0.90857343561160353</v>
      </c>
      <c r="BD109" s="1">
        <f t="shared" si="101"/>
        <v>0.48835305868672235</v>
      </c>
      <c r="BE109" s="1">
        <f t="shared" si="107"/>
        <v>6.9163005907192794</v>
      </c>
      <c r="BF109" s="1">
        <f t="shared" si="107"/>
        <v>6.9161584199453792</v>
      </c>
      <c r="BG109" s="1">
        <f t="shared" si="107"/>
        <v>6.9156937029802439</v>
      </c>
      <c r="BH109" s="1">
        <f t="shared" si="107"/>
        <v>6.914175774256754</v>
      </c>
      <c r="BI109" s="1">
        <f t="shared" si="107"/>
        <v>6.909229355566465</v>
      </c>
      <c r="BJ109" s="1">
        <f t="shared" si="107"/>
        <v>6.8932313788285784</v>
      </c>
      <c r="BK109" s="1">
        <f t="shared" si="107"/>
        <v>6.8426536397204671</v>
      </c>
      <c r="BL109" s="1">
        <f t="shared" si="103"/>
        <v>6.6918847819443048</v>
      </c>
    </row>
    <row r="110" spans="1:64" ht="12.95" customHeight="1" x14ac:dyDescent="0.2">
      <c r="A110" s="23" t="s">
        <v>61</v>
      </c>
      <c r="B110" s="11"/>
      <c r="C110" s="24">
        <v>47212.351999999999</v>
      </c>
      <c r="D110" s="24" t="s">
        <v>129</v>
      </c>
      <c r="E110" s="1">
        <f t="shared" si="71"/>
        <v>7970.0012450417098</v>
      </c>
      <c r="F110" s="1">
        <f t="shared" si="94"/>
        <v>7970</v>
      </c>
      <c r="G110" s="1">
        <f t="shared" si="72"/>
        <v>4.980000012437813E-4</v>
      </c>
      <c r="I110" s="1">
        <f t="shared" si="105"/>
        <v>4.980000012437813E-4</v>
      </c>
      <c r="P110" s="185">
        <f t="shared" si="73"/>
        <v>32193.851999999999</v>
      </c>
      <c r="R110" s="1">
        <f t="shared" si="74"/>
        <v>2.4800400123880617E-7</v>
      </c>
      <c r="S110" s="11">
        <f t="shared" si="106"/>
        <v>0.05</v>
      </c>
      <c r="Z110" s="1">
        <f t="shared" si="75"/>
        <v>7970</v>
      </c>
      <c r="AA110" s="1">
        <f t="shared" si="76"/>
        <v>-9.7489979676917034E-3</v>
      </c>
      <c r="AB110" s="1">
        <f t="shared" si="77"/>
        <v>-2.3477928456254581E-2</v>
      </c>
      <c r="AC110" s="1">
        <f t="shared" si="78"/>
        <v>-32193.851501999998</v>
      </c>
      <c r="AD110" s="1">
        <f t="shared" si="79"/>
        <v>1.0246997968935485E-2</v>
      </c>
      <c r="AE110" s="1">
        <f t="shared" si="80"/>
        <v>5.2500483687683976E-6</v>
      </c>
      <c r="AF110" s="1">
        <f t="shared" si="81"/>
        <v>-32193.851501999998</v>
      </c>
      <c r="AG110" s="11">
        <f t="shared" si="82"/>
        <v>1.0500096737536795E-4</v>
      </c>
      <c r="AH110" s="1">
        <f t="shared" si="83"/>
        <v>2.3975928457498363E-2</v>
      </c>
      <c r="AI110" s="1">
        <f t="shared" si="84"/>
        <v>0.83484927973274781</v>
      </c>
      <c r="AJ110" s="1">
        <f t="shared" si="85"/>
        <v>0.9955817693471346</v>
      </c>
      <c r="AK110" s="1">
        <f t="shared" si="86"/>
        <v>-0.34153894205662921</v>
      </c>
      <c r="AL110" s="1">
        <f t="shared" si="87"/>
        <v>-2.0211965115941251</v>
      </c>
      <c r="AM110" s="1">
        <f t="shared" si="88"/>
        <v>-1.5943229469868725</v>
      </c>
      <c r="AN110" s="1">
        <f t="shared" si="104"/>
        <v>4.6453167936700304</v>
      </c>
      <c r="AO110" s="1">
        <f t="shared" si="104"/>
        <v>4.6453167935045379</v>
      </c>
      <c r="AP110" s="1">
        <f t="shared" si="104"/>
        <v>4.6453168000132656</v>
      </c>
      <c r="AQ110" s="1">
        <f t="shared" si="104"/>
        <v>4.6453165440294519</v>
      </c>
      <c r="AR110" s="1">
        <f t="shared" si="104"/>
        <v>4.6453266124333155</v>
      </c>
      <c r="AS110" s="1">
        <f t="shared" si="104"/>
        <v>4.6449317312116882</v>
      </c>
      <c r="AT110" s="1">
        <f t="shared" si="104"/>
        <v>4.6627150086456917</v>
      </c>
      <c r="AU110" s="1">
        <f t="shared" si="89"/>
        <v>5.0238364281225607</v>
      </c>
      <c r="AW110" s="1">
        <v>35000</v>
      </c>
      <c r="AX110" s="1">
        <f t="shared" si="95"/>
        <v>-3.3678072187842079E-2</v>
      </c>
      <c r="AY110" s="1">
        <f t="shared" si="96"/>
        <v>-3.1265907883026516E-2</v>
      </c>
      <c r="AZ110" s="1">
        <f t="shared" si="97"/>
        <v>-2.4121643048155648E-3</v>
      </c>
      <c r="BA110" s="1">
        <f t="shared" si="98"/>
        <v>0.6403932930005769</v>
      </c>
      <c r="BB110" s="1">
        <f t="shared" si="99"/>
        <v>3.2133912183984578E-2</v>
      </c>
      <c r="BC110" s="1">
        <f t="shared" si="100"/>
        <v>2.8173690122797899</v>
      </c>
      <c r="BD110" s="1">
        <f t="shared" si="101"/>
        <v>6.1144494514852701</v>
      </c>
      <c r="BE110" s="1">
        <f t="shared" si="107"/>
        <v>8.9464717986723521</v>
      </c>
      <c r="BF110" s="1">
        <f t="shared" si="107"/>
        <v>8.9461449695137016</v>
      </c>
      <c r="BG110" s="1">
        <f t="shared" si="107"/>
        <v>8.9471152914099665</v>
      </c>
      <c r="BH110" s="1">
        <f t="shared" si="107"/>
        <v>8.9442330761428774</v>
      </c>
      <c r="BI110" s="1">
        <f t="shared" si="107"/>
        <v>8.9527817980036009</v>
      </c>
      <c r="BJ110" s="1">
        <f t="shared" si="107"/>
        <v>8.9273134085458974</v>
      </c>
      <c r="BK110" s="1">
        <f t="shared" si="107"/>
        <v>9.0022515061630042</v>
      </c>
      <c r="BL110" s="1">
        <f t="shared" si="103"/>
        <v>8.7717455722457327</v>
      </c>
    </row>
    <row r="111" spans="1:64" ht="12.95" customHeight="1" x14ac:dyDescent="0.2">
      <c r="A111" s="23" t="s">
        <v>62</v>
      </c>
      <c r="B111" s="11"/>
      <c r="C111" s="24">
        <v>47230.339</v>
      </c>
      <c r="D111" s="24" t="s">
        <v>129</v>
      </c>
      <c r="E111" s="1">
        <f t="shared" si="71"/>
        <v>8014.9702515034287</v>
      </c>
      <c r="F111" s="1">
        <f t="shared" si="94"/>
        <v>8015</v>
      </c>
      <c r="G111" s="1">
        <f t="shared" si="72"/>
        <v>-1.1898999997356441E-2</v>
      </c>
      <c r="I111" s="1">
        <f t="shared" si="105"/>
        <v>-1.1898999997356441E-2</v>
      </c>
      <c r="P111" s="185">
        <f t="shared" si="73"/>
        <v>32211.839</v>
      </c>
      <c r="R111" s="1">
        <f t="shared" si="74"/>
        <v>1.4158620093708858E-4</v>
      </c>
      <c r="S111" s="11">
        <f t="shared" si="106"/>
        <v>0.05</v>
      </c>
      <c r="Z111" s="1">
        <f t="shared" si="75"/>
        <v>8015</v>
      </c>
      <c r="AA111" s="1">
        <f t="shared" si="76"/>
        <v>-9.8425819437848241E-3</v>
      </c>
      <c r="AB111" s="1">
        <f t="shared" si="77"/>
        <v>-3.5826820360374143E-2</v>
      </c>
      <c r="AC111" s="1">
        <f t="shared" si="78"/>
        <v>-32211.850898999997</v>
      </c>
      <c r="AD111" s="1">
        <f t="shared" si="79"/>
        <v>-2.0564180535716167E-3</v>
      </c>
      <c r="AE111" s="1">
        <f t="shared" si="80"/>
        <v>2.1144276055276385E-7</v>
      </c>
      <c r="AF111" s="1">
        <f t="shared" si="81"/>
        <v>-32211.850898999997</v>
      </c>
      <c r="AG111" s="11">
        <f t="shared" si="82"/>
        <v>4.2288552110552771E-6</v>
      </c>
      <c r="AH111" s="1">
        <f t="shared" si="83"/>
        <v>2.3927820363017702E-2</v>
      </c>
      <c r="AI111" s="1">
        <f t="shared" si="84"/>
        <v>0.83673117647497286</v>
      </c>
      <c r="AJ111" s="1">
        <f t="shared" si="85"/>
        <v>0.99608339449490846</v>
      </c>
      <c r="AK111" s="1">
        <f t="shared" si="86"/>
        <v>-0.34244255081795438</v>
      </c>
      <c r="AL111" s="1">
        <f t="shared" si="87"/>
        <v>-2.0156937545367426</v>
      </c>
      <c r="AM111" s="1">
        <f t="shared" si="88"/>
        <v>-1.5846204701259574</v>
      </c>
      <c r="AN111" s="1">
        <f t="shared" ref="AN111:AT120" si="108">$AU111+$AB$7*SIN(AO111)</f>
        <v>4.651408510526732</v>
      </c>
      <c r="AO111" s="1">
        <f t="shared" si="108"/>
        <v>4.6514085104213896</v>
      </c>
      <c r="AP111" s="1">
        <f t="shared" si="108"/>
        <v>4.6514085149777413</v>
      </c>
      <c r="AQ111" s="1">
        <f t="shared" si="108"/>
        <v>4.6514083179039014</v>
      </c>
      <c r="AR111" s="1">
        <f t="shared" si="108"/>
        <v>4.6514168424317948</v>
      </c>
      <c r="AS111" s="1">
        <f t="shared" si="108"/>
        <v>4.6510491910085827</v>
      </c>
      <c r="AT111" s="1">
        <f t="shared" si="108"/>
        <v>4.6696869906709901</v>
      </c>
      <c r="AU111" s="1">
        <f t="shared" si="89"/>
        <v>5.030076010493465</v>
      </c>
      <c r="AW111" s="1">
        <v>4000</v>
      </c>
      <c r="AX111" s="1">
        <f t="shared" si="95"/>
        <v>-4.2398082396448745E-3</v>
      </c>
      <c r="AY111" s="1">
        <f t="shared" si="96"/>
        <v>-2.9062278182138874E-2</v>
      </c>
      <c r="AZ111" s="1">
        <f t="shared" si="97"/>
        <v>2.4822469942493999E-2</v>
      </c>
      <c r="BA111" s="1">
        <f t="shared" si="98"/>
        <v>0.71242433110699932</v>
      </c>
      <c r="BB111" s="1">
        <f t="shared" si="99"/>
        <v>0.87569478084851304</v>
      </c>
      <c r="BC111" s="1">
        <f t="shared" si="100"/>
        <v>-2.431082923580322</v>
      </c>
      <c r="BD111" s="1">
        <f t="shared" si="101"/>
        <v>-2.6954537653224619</v>
      </c>
      <c r="BE111" s="1">
        <f t="shared" si="107"/>
        <v>4.1520130377585716</v>
      </c>
      <c r="BF111" s="1">
        <f t="shared" si="107"/>
        <v>4.1520325329865857</v>
      </c>
      <c r="BG111" s="1">
        <f t="shared" si="107"/>
        <v>4.1519358532981911</v>
      </c>
      <c r="BH111" s="1">
        <f t="shared" si="107"/>
        <v>4.1524154483599256</v>
      </c>
      <c r="BI111" s="1">
        <f t="shared" si="107"/>
        <v>4.1500399288614309</v>
      </c>
      <c r="BJ111" s="1">
        <f t="shared" si="107"/>
        <v>4.1618959073573176</v>
      </c>
      <c r="BK111" s="1">
        <f t="shared" si="107"/>
        <v>4.1047795577248136</v>
      </c>
      <c r="BL111" s="1">
        <f t="shared" si="103"/>
        <v>4.4733666056227825</v>
      </c>
    </row>
    <row r="112" spans="1:64" ht="12.95" customHeight="1" x14ac:dyDescent="0.2">
      <c r="A112" s="23" t="s">
        <v>62</v>
      </c>
      <c r="B112" s="11" t="s">
        <v>51</v>
      </c>
      <c r="C112" s="24">
        <v>47233.326000000001</v>
      </c>
      <c r="D112" s="24" t="s">
        <v>129</v>
      </c>
      <c r="E112" s="1">
        <f t="shared" si="71"/>
        <v>8022.438001673062</v>
      </c>
      <c r="F112" s="1">
        <f t="shared" si="94"/>
        <v>8022.5</v>
      </c>
      <c r="G112" s="1">
        <f t="shared" si="72"/>
        <v>-2.4798499995085876E-2</v>
      </c>
      <c r="I112" s="1">
        <f t="shared" si="105"/>
        <v>-2.4798499995085876E-2</v>
      </c>
      <c r="P112" s="185">
        <f t="shared" si="73"/>
        <v>32214.826000000001</v>
      </c>
      <c r="R112" s="1">
        <f t="shared" si="74"/>
        <v>6.1496560200627424E-4</v>
      </c>
      <c r="S112" s="11">
        <f t="shared" si="106"/>
        <v>0.05</v>
      </c>
      <c r="Z112" s="1">
        <f t="shared" si="75"/>
        <v>8022.5</v>
      </c>
      <c r="AA112" s="1">
        <f t="shared" si="76"/>
        <v>-9.8582602535901981E-3</v>
      </c>
      <c r="AB112" s="1">
        <f t="shared" si="77"/>
        <v>-4.871820528871703E-2</v>
      </c>
      <c r="AC112" s="1">
        <f t="shared" si="78"/>
        <v>-32214.850798499996</v>
      </c>
      <c r="AD112" s="1">
        <f t="shared" si="79"/>
        <v>-1.4940239741495678E-2</v>
      </c>
      <c r="AE112" s="1">
        <f t="shared" si="80"/>
        <v>1.1160538176668343E-5</v>
      </c>
      <c r="AF112" s="1">
        <f t="shared" si="81"/>
        <v>-32214.850798499996</v>
      </c>
      <c r="AG112" s="11">
        <f t="shared" si="82"/>
        <v>2.2321076353336685E-4</v>
      </c>
      <c r="AH112" s="1">
        <f t="shared" si="83"/>
        <v>2.3919705293631154E-2</v>
      </c>
      <c r="AI112" s="1">
        <f t="shared" si="84"/>
        <v>0.83704613522565463</v>
      </c>
      <c r="AJ112" s="1">
        <f t="shared" si="85"/>
        <v>0.99616427795545881</v>
      </c>
      <c r="AK112" s="1">
        <f t="shared" si="86"/>
        <v>-0.3425925383032416</v>
      </c>
      <c r="AL112" s="1">
        <f t="shared" si="87"/>
        <v>-2.0147742141117613</v>
      </c>
      <c r="AM112" s="1">
        <f t="shared" si="88"/>
        <v>-1.5830073818991448</v>
      </c>
      <c r="AN112" s="1">
        <f t="shared" si="108"/>
        <v>4.6524251323228594</v>
      </c>
      <c r="AO112" s="1">
        <f t="shared" si="108"/>
        <v>4.65242513222569</v>
      </c>
      <c r="AP112" s="1">
        <f t="shared" si="108"/>
        <v>4.6524251364996818</v>
      </c>
      <c r="AQ112" s="1">
        <f t="shared" si="108"/>
        <v>4.652424948508382</v>
      </c>
      <c r="AR112" s="1">
        <f t="shared" si="108"/>
        <v>4.6524332178533383</v>
      </c>
      <c r="AS112" s="1">
        <f t="shared" si="108"/>
        <v>4.6520705372003146</v>
      </c>
      <c r="AT112" s="1">
        <f t="shared" si="108"/>
        <v>4.6708503525548917</v>
      </c>
      <c r="AU112" s="1">
        <f t="shared" si="89"/>
        <v>5.0311159408886148</v>
      </c>
      <c r="AW112" s="1">
        <v>-15000</v>
      </c>
      <c r="AX112" s="1">
        <f t="shared" si="95"/>
        <v>-3.2513653194849151E-3</v>
      </c>
      <c r="AY112" s="1">
        <f t="shared" si="96"/>
        <v>1.1068077301868257E-2</v>
      </c>
      <c r="AZ112" s="1">
        <f t="shared" si="97"/>
        <v>-1.4319442621353172E-2</v>
      </c>
      <c r="BA112" s="1">
        <f t="shared" si="98"/>
        <v>0.70789589789007201</v>
      </c>
      <c r="BB112" s="1">
        <f t="shared" si="99"/>
        <v>-0.32937837211624976</v>
      </c>
      <c r="BC112" s="1">
        <f t="shared" si="100"/>
        <v>2.4495844338699482</v>
      </c>
      <c r="BD112" s="1">
        <f t="shared" si="101"/>
        <v>2.7738732388997001</v>
      </c>
      <c r="BE112" s="1">
        <f t="shared" si="107"/>
        <v>2.1552776333537622</v>
      </c>
      <c r="BF112" s="1">
        <f t="shared" si="107"/>
        <v>2.1552528933893305</v>
      </c>
      <c r="BG112" s="1">
        <f t="shared" si="107"/>
        <v>2.1553710763548546</v>
      </c>
      <c r="BH112" s="1">
        <f t="shared" si="107"/>
        <v>2.1548063249781362</v>
      </c>
      <c r="BI112" s="1">
        <f t="shared" si="107"/>
        <v>2.1575007206365178</v>
      </c>
      <c r="BJ112" s="1">
        <f t="shared" si="107"/>
        <v>2.1445453869416169</v>
      </c>
      <c r="BK112" s="1">
        <f t="shared" si="107"/>
        <v>2.2046982099599681</v>
      </c>
      <c r="BL112" s="1">
        <f t="shared" si="103"/>
        <v>1.8388762712409739</v>
      </c>
    </row>
    <row r="113" spans="1:64" ht="12.95" customHeight="1" x14ac:dyDescent="0.2">
      <c r="A113" s="23" t="s">
        <v>63</v>
      </c>
      <c r="B113" s="11" t="s">
        <v>51</v>
      </c>
      <c r="C113" s="24">
        <v>47528.521999999997</v>
      </c>
      <c r="D113" s="24" t="s">
        <v>129</v>
      </c>
      <c r="E113" s="1">
        <f t="shared" si="71"/>
        <v>8760.4527251662894</v>
      </c>
      <c r="F113" s="1">
        <f t="shared" si="94"/>
        <v>8760.5</v>
      </c>
      <c r="G113" s="1">
        <f t="shared" si="72"/>
        <v>-1.8909300000814255E-2</v>
      </c>
      <c r="I113" s="1">
        <f t="shared" si="105"/>
        <v>-1.8909300000814255E-2</v>
      </c>
      <c r="P113" s="185">
        <f t="shared" si="73"/>
        <v>32510.021999999997</v>
      </c>
      <c r="R113" s="1">
        <f t="shared" si="74"/>
        <v>3.5756162652079401E-4</v>
      </c>
      <c r="S113" s="11">
        <f t="shared" si="106"/>
        <v>0.05</v>
      </c>
      <c r="Z113" s="1">
        <f t="shared" si="75"/>
        <v>8760.5</v>
      </c>
      <c r="AA113" s="1">
        <f t="shared" si="76"/>
        <v>-1.1518192099529832E-2</v>
      </c>
      <c r="AB113" s="1">
        <f t="shared" si="77"/>
        <v>-4.189083756821587E-2</v>
      </c>
      <c r="AC113" s="1">
        <f t="shared" si="78"/>
        <v>-32510.040909299998</v>
      </c>
      <c r="AD113" s="1">
        <f t="shared" si="79"/>
        <v>-7.391107901284423E-3</v>
      </c>
      <c r="AE113" s="1">
        <f t="shared" si="80"/>
        <v>2.7314238004214516E-6</v>
      </c>
      <c r="AF113" s="1">
        <f t="shared" si="81"/>
        <v>-32510.040909299998</v>
      </c>
      <c r="AG113" s="11">
        <f t="shared" si="82"/>
        <v>5.462847600842903E-5</v>
      </c>
      <c r="AH113" s="1">
        <f t="shared" si="83"/>
        <v>2.2981537567401615E-2</v>
      </c>
      <c r="AI113" s="1">
        <f t="shared" si="84"/>
        <v>0.86993966815661494</v>
      </c>
      <c r="AJ113" s="1">
        <f t="shared" si="85"/>
        <v>0.99997929382576767</v>
      </c>
      <c r="AK113" s="1">
        <f t="shared" si="86"/>
        <v>-0.35638170467455571</v>
      </c>
      <c r="AL113" s="1">
        <f t="shared" si="87"/>
        <v>-1.9207241592508077</v>
      </c>
      <c r="AM113" s="1">
        <f t="shared" si="88"/>
        <v>-1.4294588569069391</v>
      </c>
      <c r="AN113" s="1">
        <f t="shared" si="108"/>
        <v>4.7544072886188005</v>
      </c>
      <c r="AO113" s="1">
        <f t="shared" si="108"/>
        <v>4.7544072886653108</v>
      </c>
      <c r="AP113" s="1">
        <f t="shared" si="108"/>
        <v>4.7544072915839486</v>
      </c>
      <c r="AQ113" s="1">
        <f t="shared" si="108"/>
        <v>4.754407474732024</v>
      </c>
      <c r="AR113" s="1">
        <f t="shared" si="108"/>
        <v>4.7544189659035698</v>
      </c>
      <c r="AS113" s="1">
        <f t="shared" si="108"/>
        <v>4.7551337776213147</v>
      </c>
      <c r="AT113" s="1">
        <f t="shared" si="108"/>
        <v>4.7872076850249181</v>
      </c>
      <c r="AU113" s="1">
        <f t="shared" si="89"/>
        <v>5.1334450917714456</v>
      </c>
      <c r="AW113" s="1">
        <v>-10000</v>
      </c>
      <c r="AX113" s="1">
        <f t="shared" si="95"/>
        <v>-3.9437537027727874E-3</v>
      </c>
      <c r="AY113" s="1">
        <f t="shared" si="96"/>
        <v>-2.3499973636383724E-3</v>
      </c>
      <c r="AZ113" s="1">
        <f t="shared" si="97"/>
        <v>-1.5937563391344154E-3</v>
      </c>
      <c r="BA113" s="1">
        <f t="shared" si="98"/>
        <v>0.63776688775096935</v>
      </c>
      <c r="BB113" s="1">
        <f t="shared" si="99"/>
        <v>5.4597684547166604E-2</v>
      </c>
      <c r="BC113" s="1">
        <f t="shared" si="100"/>
        <v>2.8398544134433279</v>
      </c>
      <c r="BD113" s="1">
        <f t="shared" si="101"/>
        <v>6.5778954480265259</v>
      </c>
      <c r="BE113" s="1">
        <f t="shared" si="107"/>
        <v>2.6958411060766814</v>
      </c>
      <c r="BF113" s="1">
        <f t="shared" si="107"/>
        <v>2.695500287103846</v>
      </c>
      <c r="BG113" s="1">
        <f t="shared" si="107"/>
        <v>2.6964958771344114</v>
      </c>
      <c r="BH113" s="1">
        <f t="shared" si="107"/>
        <v>2.6935862575487186</v>
      </c>
      <c r="BI113" s="1">
        <f t="shared" si="107"/>
        <v>2.7020783495818725</v>
      </c>
      <c r="BJ113" s="1">
        <f t="shared" si="107"/>
        <v>2.6771947580840565</v>
      </c>
      <c r="BK113" s="1">
        <f t="shared" si="107"/>
        <v>2.7493160007686201</v>
      </c>
      <c r="BL113" s="1">
        <f t="shared" si="103"/>
        <v>2.5321632013414499</v>
      </c>
    </row>
    <row r="114" spans="1:64" ht="12.95" customHeight="1" x14ac:dyDescent="0.2">
      <c r="A114" s="23" t="s">
        <v>63</v>
      </c>
      <c r="B114" s="11"/>
      <c r="C114" s="24">
        <v>47540.317000000003</v>
      </c>
      <c r="D114" s="24" t="s">
        <v>129</v>
      </c>
      <c r="E114" s="1">
        <f t="shared" si="71"/>
        <v>8789.9412130306464</v>
      </c>
      <c r="F114" s="1">
        <f t="shared" si="94"/>
        <v>8790</v>
      </c>
      <c r="G114" s="1">
        <f t="shared" si="72"/>
        <v>-2.3513999993156176E-2</v>
      </c>
      <c r="I114" s="1">
        <f t="shared" si="105"/>
        <v>-2.3513999993156176E-2</v>
      </c>
      <c r="P114" s="185">
        <f t="shared" si="73"/>
        <v>32521.817000000003</v>
      </c>
      <c r="R114" s="1">
        <f t="shared" si="74"/>
        <v>5.5290819567814866E-4</v>
      </c>
      <c r="S114" s="11">
        <f t="shared" si="106"/>
        <v>0.05</v>
      </c>
      <c r="Z114" s="1">
        <f t="shared" si="75"/>
        <v>8790</v>
      </c>
      <c r="AA114" s="1">
        <f t="shared" si="76"/>
        <v>-1.1589532012920529E-2</v>
      </c>
      <c r="AB114" s="1">
        <f t="shared" si="77"/>
        <v>-4.6452124418401963E-2</v>
      </c>
      <c r="AC114" s="1">
        <f t="shared" si="78"/>
        <v>-32521.840513999996</v>
      </c>
      <c r="AD114" s="1">
        <f t="shared" si="79"/>
        <v>-1.1924467980235647E-2</v>
      </c>
      <c r="AE114" s="1">
        <f t="shared" si="80"/>
        <v>7.1096468305832621E-6</v>
      </c>
      <c r="AF114" s="1">
        <f t="shared" si="81"/>
        <v>-32521.840513999996</v>
      </c>
      <c r="AG114" s="11">
        <f t="shared" si="82"/>
        <v>1.4219293661166523E-4</v>
      </c>
      <c r="AH114" s="1">
        <f t="shared" si="83"/>
        <v>2.2938124425245791E-2</v>
      </c>
      <c r="AI114" s="1">
        <f t="shared" si="84"/>
        <v>0.87133569931866917</v>
      </c>
      <c r="AJ114" s="1">
        <f t="shared" si="85"/>
        <v>0.99994644229638097</v>
      </c>
      <c r="AK114" s="1">
        <f t="shared" si="86"/>
        <v>-0.35688808760749885</v>
      </c>
      <c r="AL114" s="1">
        <f t="shared" si="87"/>
        <v>-1.916809709502469</v>
      </c>
      <c r="AM114" s="1">
        <f t="shared" si="88"/>
        <v>-1.4235189423955088</v>
      </c>
      <c r="AN114" s="1">
        <f t="shared" si="108"/>
        <v>4.7585672538121901</v>
      </c>
      <c r="AO114" s="1">
        <f t="shared" si="108"/>
        <v>4.7585672538863193</v>
      </c>
      <c r="AP114" s="1">
        <f t="shared" si="108"/>
        <v>4.7585672581192631</v>
      </c>
      <c r="AQ114" s="1">
        <f t="shared" si="108"/>
        <v>4.7585674998277696</v>
      </c>
      <c r="AR114" s="1">
        <f t="shared" si="108"/>
        <v>4.7585812997116177</v>
      </c>
      <c r="AS114" s="1">
        <f t="shared" si="108"/>
        <v>4.7593624596895179</v>
      </c>
      <c r="AT114" s="1">
        <f t="shared" si="108"/>
        <v>4.7919352245314863</v>
      </c>
      <c r="AU114" s="1">
        <f t="shared" si="89"/>
        <v>5.137535484659038</v>
      </c>
      <c r="AW114" s="1">
        <v>-14000</v>
      </c>
      <c r="AX114" s="1">
        <f t="shared" si="95"/>
        <v>-3.6651080353767435E-3</v>
      </c>
      <c r="AY114" s="1">
        <f t="shared" si="96"/>
        <v>8.2211792372644012E-3</v>
      </c>
      <c r="AZ114" s="1">
        <f t="shared" si="97"/>
        <v>-1.1886287272641145E-2</v>
      </c>
      <c r="BA114" s="1">
        <f t="shared" si="98"/>
        <v>0.68834258670765625</v>
      </c>
      <c r="BB114" s="1">
        <f t="shared" si="99"/>
        <v>-0.24777573183394683</v>
      </c>
      <c r="BC114" s="1">
        <f t="shared" si="100"/>
        <v>2.5348458476215061</v>
      </c>
      <c r="BD114" s="1">
        <f t="shared" si="101"/>
        <v>3.1945174414993769</v>
      </c>
      <c r="BE114" s="1">
        <f t="shared" si="107"/>
        <v>2.2683148505913269</v>
      </c>
      <c r="BF114" s="1">
        <f t="shared" si="107"/>
        <v>2.268251613641969</v>
      </c>
      <c r="BG114" s="1">
        <f t="shared" si="107"/>
        <v>2.2685111035618979</v>
      </c>
      <c r="BH114" s="1">
        <f t="shared" si="107"/>
        <v>2.2674457863432038</v>
      </c>
      <c r="BI114" s="1">
        <f t="shared" si="107"/>
        <v>2.2718107798160356</v>
      </c>
      <c r="BJ114" s="1">
        <f t="shared" si="107"/>
        <v>2.2537785140844853</v>
      </c>
      <c r="BK114" s="1">
        <f t="shared" si="107"/>
        <v>2.325955749305102</v>
      </c>
      <c r="BL114" s="1">
        <f t="shared" si="103"/>
        <v>1.9775336572610691</v>
      </c>
    </row>
    <row r="115" spans="1:64" ht="12.95" customHeight="1" x14ac:dyDescent="0.2">
      <c r="A115" s="23" t="s">
        <v>63</v>
      </c>
      <c r="B115" s="11"/>
      <c r="C115" s="24">
        <v>47554.332000000002</v>
      </c>
      <c r="D115" s="24" t="s">
        <v>129</v>
      </c>
      <c r="E115" s="1">
        <f t="shared" si="71"/>
        <v>8824.9798868262169</v>
      </c>
      <c r="F115" s="1">
        <f t="shared" si="94"/>
        <v>8825</v>
      </c>
      <c r="G115" s="1">
        <f t="shared" si="72"/>
        <v>-8.0449999950360507E-3</v>
      </c>
      <c r="I115" s="1">
        <f t="shared" si="105"/>
        <v>-8.0449999950360507E-3</v>
      </c>
      <c r="P115" s="185">
        <f t="shared" si="73"/>
        <v>32535.832000000002</v>
      </c>
      <c r="R115" s="1">
        <f t="shared" si="74"/>
        <v>6.4722024920130055E-5</v>
      </c>
      <c r="S115" s="11">
        <f t="shared" si="106"/>
        <v>0.05</v>
      </c>
      <c r="Z115" s="1">
        <f t="shared" si="75"/>
        <v>8825</v>
      </c>
      <c r="AA115" s="1">
        <f t="shared" si="76"/>
        <v>-1.1674687155380364E-2</v>
      </c>
      <c r="AB115" s="1">
        <f t="shared" si="77"/>
        <v>-3.0931010582301979E-2</v>
      </c>
      <c r="AC115" s="1">
        <f t="shared" si="78"/>
        <v>-32535.840044999997</v>
      </c>
      <c r="AD115" s="1">
        <f t="shared" si="79"/>
        <v>3.6296871603443137E-3</v>
      </c>
      <c r="AE115" s="1">
        <f t="shared" si="80"/>
        <v>6.5873144409841842E-7</v>
      </c>
      <c r="AF115" s="1">
        <f t="shared" si="81"/>
        <v>-32535.840044999997</v>
      </c>
      <c r="AG115" s="11">
        <f t="shared" si="82"/>
        <v>1.3174628881968368E-5</v>
      </c>
      <c r="AH115" s="1">
        <f t="shared" si="83"/>
        <v>2.2886010587265929E-2</v>
      </c>
      <c r="AI115" s="1">
        <f t="shared" si="84"/>
        <v>0.87300040391661227</v>
      </c>
      <c r="AJ115" s="1">
        <f t="shared" si="85"/>
        <v>0.99988734748251229</v>
      </c>
      <c r="AK115" s="1">
        <f t="shared" si="86"/>
        <v>-0.35748386248977737</v>
      </c>
      <c r="AL115" s="1">
        <f t="shared" si="87"/>
        <v>-1.9121491077405093</v>
      </c>
      <c r="AM115" s="1">
        <f t="shared" si="88"/>
        <v>-1.4164898099172787</v>
      </c>
      <c r="AN115" s="1">
        <f t="shared" si="108"/>
        <v>4.7635114799717675</v>
      </c>
      <c r="AO115" s="1">
        <f t="shared" si="108"/>
        <v>4.7635114800946141</v>
      </c>
      <c r="AP115" s="1">
        <f t="shared" si="108"/>
        <v>4.7635114864314758</v>
      </c>
      <c r="AQ115" s="1">
        <f t="shared" si="108"/>
        <v>4.7635118133080896</v>
      </c>
      <c r="AR115" s="1">
        <f t="shared" si="108"/>
        <v>4.7635286718717085</v>
      </c>
      <c r="AS115" s="1">
        <f t="shared" si="108"/>
        <v>4.7643907444334657</v>
      </c>
      <c r="AT115" s="1">
        <f t="shared" si="108"/>
        <v>4.797551668773707</v>
      </c>
      <c r="AU115" s="1">
        <f t="shared" si="89"/>
        <v>5.1423884931697419</v>
      </c>
      <c r="AW115" s="1">
        <v>13000</v>
      </c>
      <c r="AX115" s="1">
        <f t="shared" si="95"/>
        <v>-2.6512473755311725E-2</v>
      </c>
      <c r="AY115" s="1">
        <f t="shared" si="96"/>
        <v>-3.778455665306199E-2</v>
      </c>
      <c r="AZ115" s="1">
        <f t="shared" si="97"/>
        <v>1.1272082897750264E-2</v>
      </c>
      <c r="BA115" s="1">
        <f t="shared" si="98"/>
        <v>1.1438091596879512</v>
      </c>
      <c r="BB115" s="1">
        <f t="shared" si="99"/>
        <v>0.73498265921056871</v>
      </c>
      <c r="BC115" s="1">
        <f t="shared" si="100"/>
        <v>-1.1820041937348296</v>
      </c>
      <c r="BD115" s="1">
        <f t="shared" si="101"/>
        <v>-0.67100796227294424</v>
      </c>
      <c r="BE115" s="1">
        <f t="shared" si="107"/>
        <v>5.4373226729978921</v>
      </c>
      <c r="BF115" s="1">
        <f t="shared" si="107"/>
        <v>5.437388202021233</v>
      </c>
      <c r="BG115" s="1">
        <f t="shared" si="107"/>
        <v>5.4376486386062339</v>
      </c>
      <c r="BH115" s="1">
        <f t="shared" si="107"/>
        <v>5.43868295462888</v>
      </c>
      <c r="BI115" s="1">
        <f t="shared" si="107"/>
        <v>5.4427788851050938</v>
      </c>
      <c r="BJ115" s="1">
        <f t="shared" si="107"/>
        <v>5.4588188478445403</v>
      </c>
      <c r="BK115" s="1">
        <f t="shared" si="107"/>
        <v>5.5191545037406033</v>
      </c>
      <c r="BL115" s="1">
        <f t="shared" si="103"/>
        <v>5.7212830798036389</v>
      </c>
    </row>
    <row r="116" spans="1:64" ht="12.95" customHeight="1" x14ac:dyDescent="0.2">
      <c r="A116" s="29" t="s">
        <v>65</v>
      </c>
      <c r="B116" s="30" t="s">
        <v>49</v>
      </c>
      <c r="C116" s="31">
        <v>47560.326000000001</v>
      </c>
      <c r="D116" s="31">
        <v>5.0000000000000001E-3</v>
      </c>
      <c r="E116" s="1">
        <f t="shared" si="71"/>
        <v>8839.9653888405319</v>
      </c>
      <c r="F116" s="1">
        <f t="shared" si="94"/>
        <v>8840</v>
      </c>
      <c r="G116" s="1">
        <f t="shared" si="72"/>
        <v>-1.3844000000972301E-2</v>
      </c>
      <c r="I116" s="1">
        <f t="shared" si="105"/>
        <v>-1.3844000000972301E-2</v>
      </c>
      <c r="P116" s="185">
        <f t="shared" si="73"/>
        <v>32541.826000000001</v>
      </c>
      <c r="R116" s="1">
        <f t="shared" si="74"/>
        <v>1.9165633602692106E-4</v>
      </c>
      <c r="S116" s="11">
        <f t="shared" si="106"/>
        <v>0.05</v>
      </c>
      <c r="Z116" s="1">
        <f t="shared" si="75"/>
        <v>8840</v>
      </c>
      <c r="AA116" s="1">
        <f t="shared" si="76"/>
        <v>-1.1711353743457338E-2</v>
      </c>
      <c r="AB116" s="1">
        <f t="shared" si="77"/>
        <v>-3.6707473943636944E-2</v>
      </c>
      <c r="AC116" s="1">
        <f t="shared" si="78"/>
        <v>-32541.839844000002</v>
      </c>
      <c r="AD116" s="1">
        <f t="shared" si="79"/>
        <v>-2.1326462575149627E-3</v>
      </c>
      <c r="AE116" s="1">
        <f t="shared" si="80"/>
        <v>2.2740900298462882E-7</v>
      </c>
      <c r="AF116" s="1">
        <f t="shared" si="81"/>
        <v>-32541.839844000002</v>
      </c>
      <c r="AG116" s="11">
        <f t="shared" si="82"/>
        <v>4.5481800596925762E-6</v>
      </c>
      <c r="AH116" s="1">
        <f t="shared" si="83"/>
        <v>2.2863473942664643E-2</v>
      </c>
      <c r="AI116" s="1">
        <f t="shared" si="84"/>
        <v>0.87371664814131089</v>
      </c>
      <c r="AJ116" s="1">
        <f t="shared" si="85"/>
        <v>0.99985527960118614</v>
      </c>
      <c r="AK116" s="1">
        <f t="shared" si="86"/>
        <v>-0.35773750766349371</v>
      </c>
      <c r="AL116" s="1">
        <f t="shared" si="87"/>
        <v>-1.9101462481640012</v>
      </c>
      <c r="AM116" s="1">
        <f t="shared" si="88"/>
        <v>-1.413483331687956</v>
      </c>
      <c r="AN116" s="1">
        <f t="shared" si="108"/>
        <v>4.765633327838267</v>
      </c>
      <c r="AO116" s="1">
        <f t="shared" si="108"/>
        <v>4.7656333279887297</v>
      </c>
      <c r="AP116" s="1">
        <f t="shared" si="108"/>
        <v>4.7656333354411204</v>
      </c>
      <c r="AQ116" s="1">
        <f t="shared" si="108"/>
        <v>4.7656337045544515</v>
      </c>
      <c r="AR116" s="1">
        <f t="shared" si="108"/>
        <v>4.7656519833629405</v>
      </c>
      <c r="AS116" s="1">
        <f t="shared" si="108"/>
        <v>4.7665494565818127</v>
      </c>
      <c r="AT116" s="1">
        <f t="shared" si="108"/>
        <v>4.7999612035269639</v>
      </c>
      <c r="AU116" s="1">
        <f t="shared" si="89"/>
        <v>5.1444683539600433</v>
      </c>
      <c r="AW116" s="1">
        <v>-4000</v>
      </c>
      <c r="AX116" s="1">
        <f t="shared" si="95"/>
        <v>-2.7052267075396604E-3</v>
      </c>
      <c r="AY116" s="1">
        <f t="shared" si="96"/>
        <v>-1.5757515292454626E-2</v>
      </c>
      <c r="AZ116" s="1">
        <f t="shared" si="97"/>
        <v>1.3052288584914966E-2</v>
      </c>
      <c r="BA116" s="1">
        <f t="shared" si="98"/>
        <v>0.62285503069564807</v>
      </c>
      <c r="BB116" s="1">
        <f t="shared" si="99"/>
        <v>0.4482315929829303</v>
      </c>
      <c r="BC116" s="1">
        <f t="shared" si="100"/>
        <v>-3.0331696507713857</v>
      </c>
      <c r="BD116" s="1">
        <f t="shared" si="101"/>
        <v>-18.428196103795635</v>
      </c>
      <c r="BE116" s="1">
        <f t="shared" si="107"/>
        <v>3.3030388307448568</v>
      </c>
      <c r="BF116" s="1">
        <f t="shared" si="107"/>
        <v>3.3032689045947303</v>
      </c>
      <c r="BG116" s="1">
        <f t="shared" si="107"/>
        <v>3.3026544632029133</v>
      </c>
      <c r="BH116" s="1">
        <f t="shared" si="107"/>
        <v>3.3042955443613349</v>
      </c>
      <c r="BI116" s="1">
        <f t="shared" si="107"/>
        <v>3.2999134354441244</v>
      </c>
      <c r="BJ116" s="1">
        <f t="shared" si="107"/>
        <v>3.3116218737981997</v>
      </c>
      <c r="BK116" s="1">
        <f t="shared" si="107"/>
        <v>3.2803863542776641</v>
      </c>
      <c r="BL116" s="1">
        <f t="shared" si="103"/>
        <v>3.364107517462021</v>
      </c>
    </row>
    <row r="117" spans="1:64" ht="12.95" customHeight="1" x14ac:dyDescent="0.2">
      <c r="A117" s="23" t="s">
        <v>63</v>
      </c>
      <c r="B117" s="11" t="s">
        <v>51</v>
      </c>
      <c r="C117" s="24">
        <v>47587.315999999999</v>
      </c>
      <c r="D117" s="24" t="s">
        <v>129</v>
      </c>
      <c r="E117" s="1">
        <f t="shared" si="71"/>
        <v>8907.4426493287538</v>
      </c>
      <c r="F117" s="1">
        <f t="shared" si="94"/>
        <v>8907.5</v>
      </c>
      <c r="G117" s="1">
        <f t="shared" si="72"/>
        <v>-2.2939499998756219E-2</v>
      </c>
      <c r="I117" s="1">
        <f t="shared" si="105"/>
        <v>-2.2939499998756219E-2</v>
      </c>
      <c r="P117" s="185">
        <f t="shared" si="73"/>
        <v>32568.815999999999</v>
      </c>
      <c r="R117" s="1">
        <f t="shared" si="74"/>
        <v>5.2622066019293655E-4</v>
      </c>
      <c r="S117" s="11">
        <f t="shared" si="106"/>
        <v>0.05</v>
      </c>
      <c r="Z117" s="1">
        <f t="shared" si="75"/>
        <v>8907.5</v>
      </c>
      <c r="AA117" s="1">
        <f t="shared" si="76"/>
        <v>-1.1877633291987707E-2</v>
      </c>
      <c r="AB117" s="1">
        <f t="shared" si="77"/>
        <v>-4.5700051817796447E-2</v>
      </c>
      <c r="AC117" s="1">
        <f t="shared" si="78"/>
        <v>-32568.838939499998</v>
      </c>
      <c r="AD117" s="1">
        <f t="shared" si="79"/>
        <v>-1.1061866706768512E-2</v>
      </c>
      <c r="AE117" s="1">
        <f t="shared" si="80"/>
        <v>6.1182447519156828E-6</v>
      </c>
      <c r="AF117" s="1">
        <f t="shared" si="81"/>
        <v>-32568.838939499998</v>
      </c>
      <c r="AG117" s="11">
        <f t="shared" si="82"/>
        <v>1.2236489503831364E-4</v>
      </c>
      <c r="AH117" s="1">
        <f t="shared" si="83"/>
        <v>2.2760551819040232E-2</v>
      </c>
      <c r="AI117" s="1">
        <f t="shared" si="84"/>
        <v>0.87696064086386649</v>
      </c>
      <c r="AJ117" s="1">
        <f t="shared" si="85"/>
        <v>0.99966027755279241</v>
      </c>
      <c r="AK117" s="1">
        <f t="shared" si="86"/>
        <v>-0.35886616648734559</v>
      </c>
      <c r="AL117" s="1">
        <f t="shared" si="87"/>
        <v>-1.9010925112649972</v>
      </c>
      <c r="AM117" s="1">
        <f t="shared" si="88"/>
        <v>-1.3999982678698726</v>
      </c>
      <c r="AN117" s="1">
        <f t="shared" si="108"/>
        <v>4.7752032619385352</v>
      </c>
      <c r="AO117" s="1">
        <f t="shared" si="108"/>
        <v>4.7752032622832363</v>
      </c>
      <c r="AP117" s="1">
        <f t="shared" si="108"/>
        <v>4.7752032767577273</v>
      </c>
      <c r="AQ117" s="1">
        <f t="shared" si="108"/>
        <v>4.7752038845600051</v>
      </c>
      <c r="AR117" s="1">
        <f t="shared" si="108"/>
        <v>4.7752294016504324</v>
      </c>
      <c r="AS117" s="1">
        <f t="shared" si="108"/>
        <v>4.7762914935885625</v>
      </c>
      <c r="AT117" s="1">
        <f t="shared" si="108"/>
        <v>4.8108225313377329</v>
      </c>
      <c r="AU117" s="1">
        <f t="shared" si="89"/>
        <v>5.1538277275163997</v>
      </c>
      <c r="AW117" s="1">
        <v>-12000</v>
      </c>
      <c r="AX117" s="1">
        <f t="shared" si="95"/>
        <v>-4.0260133603569285E-3</v>
      </c>
      <c r="AY117" s="1">
        <f t="shared" si="96"/>
        <v>2.7723078053104892E-3</v>
      </c>
      <c r="AZ117" s="1">
        <f t="shared" si="97"/>
        <v>-6.7983211656674177E-3</v>
      </c>
      <c r="BA117" s="1">
        <f t="shared" si="98"/>
        <v>0.65813714103468568</v>
      </c>
      <c r="BB117" s="1">
        <f t="shared" si="99"/>
        <v>-9.1941732006245419E-2</v>
      </c>
      <c r="BC117" s="1">
        <f t="shared" si="100"/>
        <v>2.6931578051937888</v>
      </c>
      <c r="BD117" s="1">
        <f t="shared" si="101"/>
        <v>4.3849658454542988</v>
      </c>
      <c r="BE117" s="1">
        <f t="shared" si="107"/>
        <v>2.4861434019561597</v>
      </c>
      <c r="BF117" s="1">
        <f t="shared" si="107"/>
        <v>2.4859389816314801</v>
      </c>
      <c r="BG117" s="1">
        <f t="shared" si="107"/>
        <v>2.4866185972687163</v>
      </c>
      <c r="BH117" s="1">
        <f t="shared" si="107"/>
        <v>2.4843577727050459</v>
      </c>
      <c r="BI117" s="1">
        <f t="shared" si="107"/>
        <v>2.4918635698564184</v>
      </c>
      <c r="BJ117" s="1">
        <f t="shared" si="107"/>
        <v>2.4667743276660334</v>
      </c>
      <c r="BK117" s="1">
        <f t="shared" si="107"/>
        <v>2.5488692184548816</v>
      </c>
      <c r="BL117" s="1">
        <f t="shared" si="103"/>
        <v>2.2548484293012594</v>
      </c>
    </row>
    <row r="118" spans="1:64" ht="12.95" customHeight="1" x14ac:dyDescent="0.2">
      <c r="A118" s="23" t="s">
        <v>66</v>
      </c>
      <c r="B118" s="11"/>
      <c r="C118" s="24">
        <v>47908.336000000003</v>
      </c>
      <c r="D118" s="24">
        <v>2E-3</v>
      </c>
      <c r="E118" s="1">
        <f t="shared" si="71"/>
        <v>9710.0195356544555</v>
      </c>
      <c r="F118" s="1">
        <f t="shared" si="94"/>
        <v>9710</v>
      </c>
      <c r="G118" s="1">
        <f t="shared" si="72"/>
        <v>7.8140000041457824E-3</v>
      </c>
      <c r="I118" s="1">
        <f t="shared" si="105"/>
        <v>7.8140000041457824E-3</v>
      </c>
      <c r="P118" s="185">
        <f t="shared" si="73"/>
        <v>32889.836000000003</v>
      </c>
      <c r="R118" s="1">
        <f t="shared" si="74"/>
        <v>6.1058596064790283E-5</v>
      </c>
      <c r="S118" s="11">
        <f t="shared" si="106"/>
        <v>0.05</v>
      </c>
      <c r="Z118" s="1">
        <f t="shared" si="75"/>
        <v>9710</v>
      </c>
      <c r="AA118" s="1">
        <f t="shared" si="76"/>
        <v>-1.4020981148339703E-2</v>
      </c>
      <c r="AB118" s="1">
        <f t="shared" si="77"/>
        <v>-1.3527953293451273E-2</v>
      </c>
      <c r="AC118" s="1">
        <f t="shared" si="78"/>
        <v>-32889.828185999999</v>
      </c>
      <c r="AD118" s="1">
        <f t="shared" si="79"/>
        <v>2.1834981152485486E-2</v>
      </c>
      <c r="AE118" s="1">
        <f t="shared" si="80"/>
        <v>2.3838320096469822E-5</v>
      </c>
      <c r="AF118" s="1">
        <f t="shared" si="81"/>
        <v>-32889.828185999999</v>
      </c>
      <c r="AG118" s="11">
        <f t="shared" si="82"/>
        <v>4.7676640192939639E-4</v>
      </c>
      <c r="AH118" s="1">
        <f t="shared" si="83"/>
        <v>2.1341953297597055E-2</v>
      </c>
      <c r="AI118" s="1">
        <f t="shared" si="84"/>
        <v>0.91824710832124334</v>
      </c>
      <c r="AJ118" s="1">
        <f t="shared" si="85"/>
        <v>0.99033224946104648</v>
      </c>
      <c r="AK118" s="1">
        <f t="shared" si="86"/>
        <v>-0.3704592744798208</v>
      </c>
      <c r="AL118" s="1">
        <f t="shared" si="87"/>
        <v>-1.7879949894943117</v>
      </c>
      <c r="AM118" s="1">
        <f t="shared" si="88"/>
        <v>-1.2447401800629672</v>
      </c>
      <c r="AN118" s="1">
        <f t="shared" si="108"/>
        <v>4.8918181869110509</v>
      </c>
      <c r="AO118" s="1">
        <f t="shared" si="108"/>
        <v>4.8918182638901291</v>
      </c>
      <c r="AP118" s="1">
        <f t="shared" si="108"/>
        <v>4.8918194008492613</v>
      </c>
      <c r="AQ118" s="1">
        <f t="shared" si="108"/>
        <v>4.8918361925827902</v>
      </c>
      <c r="AR118" s="1">
        <f t="shared" si="108"/>
        <v>4.8920840087088981</v>
      </c>
      <c r="AS118" s="1">
        <f t="shared" si="108"/>
        <v>4.8957028017182163</v>
      </c>
      <c r="AT118" s="1">
        <f t="shared" si="108"/>
        <v>4.9422146111330223</v>
      </c>
      <c r="AU118" s="1">
        <f t="shared" si="89"/>
        <v>5.2651002797975259</v>
      </c>
      <c r="AW118" s="1">
        <v>51000</v>
      </c>
      <c r="AX118" s="1">
        <f t="shared" si="95"/>
        <v>2.3508082998002947E-2</v>
      </c>
      <c r="AY118" s="1">
        <f t="shared" si="96"/>
        <v>-1.7060364255256921E-3</v>
      </c>
      <c r="AZ118" s="1">
        <f t="shared" si="97"/>
        <v>2.5214119423528639E-2</v>
      </c>
      <c r="BA118" s="1">
        <f t="shared" si="98"/>
        <v>0.75507904522303104</v>
      </c>
      <c r="BB118" s="1">
        <f t="shared" si="99"/>
        <v>0.94092702742450096</v>
      </c>
      <c r="BC118" s="1">
        <f t="shared" si="100"/>
        <v>-2.2725980177891429</v>
      </c>
      <c r="BD118" s="1">
        <f t="shared" si="101"/>
        <v>-2.1548214938609185</v>
      </c>
      <c r="BE118" s="1">
        <f t="shared" ref="BE118:BK127" si="109">$BL118+$AB$7*SIN(BF118)</f>
        <v>10.635252895818381</v>
      </c>
      <c r="BF118" s="1">
        <f t="shared" si="109"/>
        <v>10.635254111392678</v>
      </c>
      <c r="BG118" s="1">
        <f t="shared" si="109"/>
        <v>10.635245023564012</v>
      </c>
      <c r="BH118" s="1">
        <f t="shared" si="109"/>
        <v>10.635312970938063</v>
      </c>
      <c r="BI118" s="1">
        <f t="shared" si="109"/>
        <v>10.634805242101859</v>
      </c>
      <c r="BJ118" s="1">
        <f t="shared" si="109"/>
        <v>10.638615887139741</v>
      </c>
      <c r="BK118" s="1">
        <f t="shared" si="109"/>
        <v>10.6108964457119</v>
      </c>
      <c r="BL118" s="1">
        <f t="shared" si="103"/>
        <v>10.990263748567255</v>
      </c>
    </row>
    <row r="119" spans="1:64" ht="12.95" customHeight="1" x14ac:dyDescent="0.2">
      <c r="A119" s="23" t="s">
        <v>69</v>
      </c>
      <c r="B119" s="11"/>
      <c r="C119" s="24">
        <v>47912.305</v>
      </c>
      <c r="D119" s="24" t="s">
        <v>129</v>
      </c>
      <c r="E119" s="1">
        <f t="shared" si="71"/>
        <v>9719.9423680693344</v>
      </c>
      <c r="F119" s="1">
        <f t="shared" si="94"/>
        <v>9720</v>
      </c>
      <c r="G119" s="1">
        <f t="shared" si="72"/>
        <v>-2.3051999996823724E-2</v>
      </c>
      <c r="I119" s="1">
        <f t="shared" si="105"/>
        <v>-2.3051999996823724E-2</v>
      </c>
      <c r="P119" s="185">
        <f t="shared" si="73"/>
        <v>32893.805</v>
      </c>
      <c r="R119" s="1">
        <f t="shared" si="74"/>
        <v>5.3139470385356097E-4</v>
      </c>
      <c r="S119" s="11">
        <f t="shared" si="106"/>
        <v>0.05</v>
      </c>
      <c r="Z119" s="1">
        <f t="shared" si="75"/>
        <v>9720</v>
      </c>
      <c r="AA119" s="1">
        <f t="shared" si="76"/>
        <v>-1.4049696485139963E-2</v>
      </c>
      <c r="AB119" s="1">
        <f t="shared" si="77"/>
        <v>-4.4373937433119889E-2</v>
      </c>
      <c r="AC119" s="1">
        <f t="shared" si="78"/>
        <v>-32893.828051999997</v>
      </c>
      <c r="AD119" s="1">
        <f t="shared" si="79"/>
        <v>-9.002303511683761E-3</v>
      </c>
      <c r="AE119" s="1">
        <f t="shared" si="80"/>
        <v>4.0520734258236889E-6</v>
      </c>
      <c r="AF119" s="1">
        <f t="shared" si="81"/>
        <v>-32893.828051999997</v>
      </c>
      <c r="AG119" s="11">
        <f t="shared" si="82"/>
        <v>8.1041468516473771E-5</v>
      </c>
      <c r="AH119" s="1">
        <f t="shared" si="83"/>
        <v>2.1321937436296165E-2</v>
      </c>
      <c r="AI119" s="1">
        <f t="shared" si="84"/>
        <v>0.91879432995426791</v>
      </c>
      <c r="AJ119" s="1">
        <f t="shared" si="85"/>
        <v>0.9901262997796797</v>
      </c>
      <c r="AK119" s="1">
        <f t="shared" si="86"/>
        <v>-0.3705796115524671</v>
      </c>
      <c r="AL119" s="1">
        <f t="shared" si="87"/>
        <v>-1.7865180858017518</v>
      </c>
      <c r="AM119" s="1">
        <f t="shared" si="88"/>
        <v>-1.2428593155988417</v>
      </c>
      <c r="AN119" s="1">
        <f t="shared" si="108"/>
        <v>4.8933059010791951</v>
      </c>
      <c r="AO119" s="1">
        <f t="shared" si="108"/>
        <v>4.8933059814522011</v>
      </c>
      <c r="AP119" s="1">
        <f t="shared" si="108"/>
        <v>4.8933071588823411</v>
      </c>
      <c r="AQ119" s="1">
        <f t="shared" si="108"/>
        <v>4.8933244068612831</v>
      </c>
      <c r="AR119" s="1">
        <f t="shared" si="108"/>
        <v>4.8935768835112716</v>
      </c>
      <c r="AS119" s="1">
        <f t="shared" si="108"/>
        <v>4.8972336135802603</v>
      </c>
      <c r="AT119" s="1">
        <f t="shared" si="108"/>
        <v>4.9438776583917674</v>
      </c>
      <c r="AU119" s="1">
        <f t="shared" si="89"/>
        <v>5.2664868536577263</v>
      </c>
      <c r="AW119" s="1">
        <v>-13000</v>
      </c>
      <c r="AX119" s="1">
        <f t="shared" si="95"/>
        <v>-3.9135565289457096E-3</v>
      </c>
      <c r="AY119" s="1">
        <f t="shared" si="96"/>
        <v>5.4559227384118137E-3</v>
      </c>
      <c r="AZ119" s="1">
        <f t="shared" si="97"/>
        <v>-9.3694792673575233E-3</v>
      </c>
      <c r="BA119" s="1">
        <f t="shared" si="98"/>
        <v>0.6718753903370458</v>
      </c>
      <c r="BB119" s="1">
        <f t="shared" si="99"/>
        <v>-0.1686449894038668</v>
      </c>
      <c r="BC119" s="1">
        <f t="shared" si="100"/>
        <v>2.6157747609804431</v>
      </c>
      <c r="BD119" s="1">
        <f t="shared" si="101"/>
        <v>3.7155553922721243</v>
      </c>
      <c r="BE119" s="1">
        <f t="shared" si="109"/>
        <v>2.3784470378485363</v>
      </c>
      <c r="BF119" s="1">
        <f t="shared" si="109"/>
        <v>2.3783217659009948</v>
      </c>
      <c r="BG119" s="1">
        <f t="shared" si="109"/>
        <v>2.3787786517757374</v>
      </c>
      <c r="BH119" s="1">
        <f t="shared" si="109"/>
        <v>2.377111353990121</v>
      </c>
      <c r="BI119" s="1">
        <f t="shared" si="109"/>
        <v>2.3831829879684792</v>
      </c>
      <c r="BJ119" s="1">
        <f t="shared" si="109"/>
        <v>2.3608991813800855</v>
      </c>
      <c r="BK119" s="1">
        <f t="shared" si="109"/>
        <v>2.4405252960753252</v>
      </c>
      <c r="BL119" s="1">
        <f t="shared" si="103"/>
        <v>2.1161910432811641</v>
      </c>
    </row>
    <row r="120" spans="1:64" ht="12.95" customHeight="1" x14ac:dyDescent="0.2">
      <c r="A120" s="23" t="s">
        <v>69</v>
      </c>
      <c r="B120" s="11"/>
      <c r="C120" s="24">
        <v>47924.322999999997</v>
      </c>
      <c r="D120" s="24" t="s">
        <v>129</v>
      </c>
      <c r="E120" s="1">
        <f t="shared" si="71"/>
        <v>9749.9883746105443</v>
      </c>
      <c r="F120" s="1">
        <f t="shared" si="94"/>
        <v>9750</v>
      </c>
      <c r="G120" s="1">
        <f t="shared" si="72"/>
        <v>-4.6500000025844201E-3</v>
      </c>
      <c r="I120" s="1">
        <f t="shared" si="105"/>
        <v>-4.6500000025844201E-3</v>
      </c>
      <c r="P120" s="185">
        <f t="shared" si="73"/>
        <v>32905.822999999997</v>
      </c>
      <c r="R120" s="1">
        <f t="shared" si="74"/>
        <v>2.1622500024035107E-5</v>
      </c>
      <c r="S120" s="11">
        <f t="shared" si="106"/>
        <v>0.05</v>
      </c>
      <c r="Z120" s="1">
        <f t="shared" si="75"/>
        <v>9750</v>
      </c>
      <c r="AA120" s="1">
        <f t="shared" si="76"/>
        <v>-1.4136148750284599E-2</v>
      </c>
      <c r="AB120" s="1">
        <f t="shared" si="77"/>
        <v>-2.5911534615294607E-2</v>
      </c>
      <c r="AC120" s="1">
        <f t="shared" si="78"/>
        <v>-32905.827649999999</v>
      </c>
      <c r="AD120" s="1">
        <f t="shared" si="79"/>
        <v>9.4861487477001794E-3</v>
      </c>
      <c r="AE120" s="1">
        <f t="shared" si="80"/>
        <v>4.4993509031746844E-6</v>
      </c>
      <c r="AF120" s="1">
        <f t="shared" si="81"/>
        <v>-32905.827649999999</v>
      </c>
      <c r="AG120" s="11">
        <f t="shared" si="82"/>
        <v>8.9987018063493685E-5</v>
      </c>
      <c r="AH120" s="1">
        <f t="shared" si="83"/>
        <v>2.1261534612710187E-2</v>
      </c>
      <c r="AI120" s="1">
        <f t="shared" si="84"/>
        <v>0.92044097913009482</v>
      </c>
      <c r="AJ120" s="1">
        <f t="shared" si="85"/>
        <v>0.98949396408295565</v>
      </c>
      <c r="AK120" s="1">
        <f t="shared" si="86"/>
        <v>-0.37093661391695443</v>
      </c>
      <c r="AL120" s="1">
        <f t="shared" si="87"/>
        <v>-1.7820767899471961</v>
      </c>
      <c r="AM120" s="1">
        <f t="shared" si="88"/>
        <v>-1.2372239784231782</v>
      </c>
      <c r="AN120" s="1">
        <f t="shared" si="108"/>
        <v>4.8977743710399189</v>
      </c>
      <c r="AO120" s="1">
        <f t="shared" si="108"/>
        <v>4.897774462341264</v>
      </c>
      <c r="AP120" s="1">
        <f t="shared" si="108"/>
        <v>4.8977757679841334</v>
      </c>
      <c r="AQ120" s="1">
        <f t="shared" si="108"/>
        <v>4.8977944381638361</v>
      </c>
      <c r="AR120" s="1">
        <f t="shared" si="108"/>
        <v>4.8980612113875406</v>
      </c>
      <c r="AS120" s="1">
        <f t="shared" si="108"/>
        <v>4.9018325056499217</v>
      </c>
      <c r="AT120" s="1">
        <f t="shared" si="108"/>
        <v>4.9488705195008746</v>
      </c>
      <c r="AU120" s="1">
        <f t="shared" si="89"/>
        <v>5.2706465752383291</v>
      </c>
      <c r="AW120" s="1">
        <v>21000</v>
      </c>
      <c r="AX120" s="1">
        <f t="shared" si="95"/>
        <v>-6.3572536629908832E-2</v>
      </c>
      <c r="AY120" s="1">
        <f t="shared" si="96"/>
        <v>-3.9986066600574389E-2</v>
      </c>
      <c r="AZ120" s="1">
        <f t="shared" si="97"/>
        <v>-2.3586470029334443E-2</v>
      </c>
      <c r="BA120" s="1">
        <f t="shared" si="98"/>
        <v>1.1522640337182297</v>
      </c>
      <c r="BB120" s="1">
        <f t="shared" si="99"/>
        <v>-0.99839664892189484</v>
      </c>
      <c r="BC120" s="1">
        <f t="shared" si="100"/>
        <v>1.1577979208740359</v>
      </c>
      <c r="BD120" s="1">
        <f t="shared" si="101"/>
        <v>0.65359592643400499</v>
      </c>
      <c r="BE120" s="1">
        <f t="shared" si="109"/>
        <v>7.1095392705606208</v>
      </c>
      <c r="BF120" s="1">
        <f t="shared" si="109"/>
        <v>7.1094671950916739</v>
      </c>
      <c r="BG120" s="1">
        <f t="shared" si="109"/>
        <v>7.1091868631937452</v>
      </c>
      <c r="BH120" s="1">
        <f t="shared" si="109"/>
        <v>7.108097343569848</v>
      </c>
      <c r="BI120" s="1">
        <f t="shared" si="109"/>
        <v>7.1038750206191699</v>
      </c>
      <c r="BJ120" s="1">
        <f t="shared" si="109"/>
        <v>7.0876888331725869</v>
      </c>
      <c r="BK120" s="1">
        <f t="shared" si="109"/>
        <v>7.0279798607385651</v>
      </c>
      <c r="BL120" s="1">
        <f t="shared" si="103"/>
        <v>6.8305421679644001</v>
      </c>
    </row>
    <row r="121" spans="1:64" ht="12.95" customHeight="1" x14ac:dyDescent="0.2">
      <c r="A121" s="23" t="s">
        <v>66</v>
      </c>
      <c r="B121" s="11" t="s">
        <v>51</v>
      </c>
      <c r="C121" s="24">
        <v>47951.313999999998</v>
      </c>
      <c r="D121" s="24">
        <v>4.0000000000000001E-3</v>
      </c>
      <c r="E121" s="1">
        <f t="shared" si="71"/>
        <v>9817.4681351825275</v>
      </c>
      <c r="F121" s="1">
        <f t="shared" si="94"/>
        <v>9817.5</v>
      </c>
      <c r="G121" s="1">
        <f t="shared" si="72"/>
        <v>-1.274550000380259E-2</v>
      </c>
      <c r="I121" s="1">
        <f t="shared" si="105"/>
        <v>-1.274550000380259E-2</v>
      </c>
      <c r="P121" s="185">
        <f t="shared" si="73"/>
        <v>32932.813999999998</v>
      </c>
      <c r="R121" s="1">
        <f t="shared" si="74"/>
        <v>1.6244777034693183E-4</v>
      </c>
      <c r="S121" s="11">
        <f t="shared" si="106"/>
        <v>0.05</v>
      </c>
      <c r="Z121" s="1">
        <f t="shared" si="75"/>
        <v>9817.5</v>
      </c>
      <c r="AA121" s="1">
        <f t="shared" si="76"/>
        <v>-1.4332352811786468E-2</v>
      </c>
      <c r="AB121" s="1">
        <f t="shared" si="77"/>
        <v>-3.3869173146740594E-2</v>
      </c>
      <c r="AC121" s="1">
        <f t="shared" si="78"/>
        <v>-32932.826745500002</v>
      </c>
      <c r="AD121" s="1">
        <f t="shared" si="79"/>
        <v>1.5868528079838774E-3</v>
      </c>
      <c r="AE121" s="1">
        <f t="shared" si="80"/>
        <v>1.2590509171031585E-7</v>
      </c>
      <c r="AF121" s="1">
        <f t="shared" si="81"/>
        <v>-32932.826745500002</v>
      </c>
      <c r="AG121" s="11">
        <f t="shared" si="82"/>
        <v>2.5181018342063166E-6</v>
      </c>
      <c r="AH121" s="1">
        <f t="shared" si="83"/>
        <v>2.1123673142938008E-2</v>
      </c>
      <c r="AI121" s="1">
        <f t="shared" si="84"/>
        <v>0.92417337047715731</v>
      </c>
      <c r="AJ121" s="1">
        <f t="shared" si="85"/>
        <v>0.98799083018358957</v>
      </c>
      <c r="AK121" s="1">
        <f t="shared" si="86"/>
        <v>-0.37171754276756869</v>
      </c>
      <c r="AL121" s="1">
        <f t="shared" si="87"/>
        <v>-1.7720253820622707</v>
      </c>
      <c r="AM121" s="1">
        <f t="shared" si="88"/>
        <v>-1.2245838021982354</v>
      </c>
      <c r="AN121" s="1">
        <f t="shared" ref="AN121:AT130" si="110">$AU121+$AB$7*SIN(AO121)</f>
        <v>4.9078578052847286</v>
      </c>
      <c r="AO121" s="1">
        <f t="shared" si="110"/>
        <v>4.9078579256913599</v>
      </c>
      <c r="AP121" s="1">
        <f t="shared" si="110"/>
        <v>4.9078595597737529</v>
      </c>
      <c r="AQ121" s="1">
        <f t="shared" si="110"/>
        <v>4.9078817351696697</v>
      </c>
      <c r="AR121" s="1">
        <f t="shared" si="110"/>
        <v>4.9081824223412323</v>
      </c>
      <c r="AS121" s="1">
        <f t="shared" si="110"/>
        <v>4.9122155030095902</v>
      </c>
      <c r="AT121" s="1">
        <f t="shared" si="110"/>
        <v>4.9601247920534153</v>
      </c>
      <c r="AU121" s="1">
        <f t="shared" si="89"/>
        <v>5.2800059487946864</v>
      </c>
      <c r="AW121" s="1">
        <v>-1000</v>
      </c>
      <c r="AX121" s="1">
        <f t="shared" si="95"/>
        <v>-2.4124478874266581E-3</v>
      </c>
      <c r="AY121" s="1">
        <f t="shared" si="96"/>
        <v>-2.1359113119220695E-2</v>
      </c>
      <c r="AZ121" s="1">
        <f t="shared" si="97"/>
        <v>1.8946665231794037E-2</v>
      </c>
      <c r="BA121" s="1">
        <f t="shared" si="98"/>
        <v>0.63949443518899063</v>
      </c>
      <c r="BB121" s="1">
        <f t="shared" si="99"/>
        <v>0.62338561908330348</v>
      </c>
      <c r="BC121" s="1">
        <f t="shared" si="100"/>
        <v>-2.8248905617616882</v>
      </c>
      <c r="BD121" s="1">
        <f t="shared" si="101"/>
        <v>-6.2622108819688851</v>
      </c>
      <c r="BE121" s="1">
        <f t="shared" si="109"/>
        <v>3.6090239745587844</v>
      </c>
      <c r="BF121" s="1">
        <f t="shared" si="109"/>
        <v>3.6093559319573894</v>
      </c>
      <c r="BG121" s="1">
        <f t="shared" si="109"/>
        <v>3.6083758503860031</v>
      </c>
      <c r="BH121" s="1">
        <f t="shared" si="109"/>
        <v>3.6112708751175311</v>
      </c>
      <c r="BI121" s="1">
        <f t="shared" si="109"/>
        <v>3.6027315056149622</v>
      </c>
      <c r="BJ121" s="1">
        <f t="shared" si="109"/>
        <v>3.6280277534254002</v>
      </c>
      <c r="BK121" s="1">
        <f t="shared" si="109"/>
        <v>3.5539807050290455</v>
      </c>
      <c r="BL121" s="1">
        <f t="shared" si="103"/>
        <v>3.7800796755223063</v>
      </c>
    </row>
    <row r="122" spans="1:64" ht="12.95" customHeight="1" x14ac:dyDescent="0.2">
      <c r="A122" s="23" t="s">
        <v>69</v>
      </c>
      <c r="B122" s="11"/>
      <c r="C122" s="24">
        <v>47958.313000000002</v>
      </c>
      <c r="D122" s="24" t="s">
        <v>129</v>
      </c>
      <c r="E122" s="1">
        <f t="shared" si="71"/>
        <v>9834.9662213684242</v>
      </c>
      <c r="F122" s="1">
        <f t="shared" si="94"/>
        <v>9835</v>
      </c>
      <c r="G122" s="1">
        <f t="shared" si="72"/>
        <v>-1.3510999997379258E-2</v>
      </c>
      <c r="I122" s="1">
        <f t="shared" si="105"/>
        <v>-1.3510999997379258E-2</v>
      </c>
      <c r="P122" s="185">
        <f t="shared" si="73"/>
        <v>32939.813000000002</v>
      </c>
      <c r="R122" s="1">
        <f t="shared" si="74"/>
        <v>1.8254712092918233E-4</v>
      </c>
      <c r="S122" s="11">
        <f t="shared" si="106"/>
        <v>0.05</v>
      </c>
      <c r="Z122" s="1">
        <f t="shared" si="75"/>
        <v>9835</v>
      </c>
      <c r="AA122" s="1">
        <f t="shared" si="76"/>
        <v>-1.4383603361288452E-2</v>
      </c>
      <c r="AB122" s="1">
        <f t="shared" si="77"/>
        <v>-3.4598487727015854E-2</v>
      </c>
      <c r="AC122" s="1">
        <f t="shared" si="78"/>
        <v>-32939.826510999999</v>
      </c>
      <c r="AD122" s="1">
        <f t="shared" si="79"/>
        <v>8.7260336390919402E-4</v>
      </c>
      <c r="AE122" s="1">
        <f t="shared" si="80"/>
        <v>3.8071831535282068E-8</v>
      </c>
      <c r="AF122" s="1">
        <f t="shared" si="81"/>
        <v>-32939.826510999999</v>
      </c>
      <c r="AG122" s="11">
        <f t="shared" si="82"/>
        <v>7.6143663070564126E-7</v>
      </c>
      <c r="AH122" s="1">
        <f t="shared" si="83"/>
        <v>2.1087487729636596E-2</v>
      </c>
      <c r="AI122" s="1">
        <f t="shared" si="84"/>
        <v>0.92514725004377951</v>
      </c>
      <c r="AJ122" s="1">
        <f t="shared" si="85"/>
        <v>0.98758273493606641</v>
      </c>
      <c r="AK122" s="1">
        <f t="shared" si="86"/>
        <v>-0.37191487624178904</v>
      </c>
      <c r="AL122" s="1">
        <f t="shared" si="87"/>
        <v>-1.7694061336676201</v>
      </c>
      <c r="AM122" s="1">
        <f t="shared" si="88"/>
        <v>-1.2213154980231862</v>
      </c>
      <c r="AN122" s="1">
        <f t="shared" si="110"/>
        <v>4.9104787073329552</v>
      </c>
      <c r="AO122" s="1">
        <f t="shared" si="110"/>
        <v>4.9104788364145469</v>
      </c>
      <c r="AP122" s="1">
        <f t="shared" si="110"/>
        <v>4.9104805653475543</v>
      </c>
      <c r="AQ122" s="1">
        <f t="shared" si="110"/>
        <v>4.9105037214305778</v>
      </c>
      <c r="AR122" s="1">
        <f t="shared" si="110"/>
        <v>4.9108136002733263</v>
      </c>
      <c r="AS122" s="1">
        <f t="shared" si="110"/>
        <v>4.9149154317623811</v>
      </c>
      <c r="AT122" s="1">
        <f t="shared" si="110"/>
        <v>4.9630471471895774</v>
      </c>
      <c r="AU122" s="1">
        <f t="shared" si="89"/>
        <v>5.2824324530500375</v>
      </c>
      <c r="AW122" s="1">
        <v>-3000</v>
      </c>
      <c r="AX122" s="1">
        <f t="shared" si="95"/>
        <v>-2.5420029906597554E-3</v>
      </c>
      <c r="AY122" s="1">
        <f t="shared" si="96"/>
        <v>-1.7706356133794579E-2</v>
      </c>
      <c r="AZ122" s="1">
        <f t="shared" si="97"/>
        <v>1.5164353143134824E-2</v>
      </c>
      <c r="BA122" s="1">
        <f t="shared" si="98"/>
        <v>0.62653376690239537</v>
      </c>
      <c r="BB122" s="1">
        <f t="shared" si="99"/>
        <v>0.50816423297757041</v>
      </c>
      <c r="BC122" s="1">
        <f t="shared" si="100"/>
        <v>-2.9649037826522213</v>
      </c>
      <c r="BD122" s="1">
        <f t="shared" si="101"/>
        <v>-11.289868572905867</v>
      </c>
      <c r="BE122" s="1">
        <f t="shared" si="109"/>
        <v>3.4041723016179217</v>
      </c>
      <c r="BF122" s="1">
        <f t="shared" si="109"/>
        <v>3.4044939612176854</v>
      </c>
      <c r="BG122" s="1">
        <f t="shared" si="109"/>
        <v>3.4036160229464389</v>
      </c>
      <c r="BH122" s="1">
        <f t="shared" si="109"/>
        <v>3.4060127593614</v>
      </c>
      <c r="BI122" s="1">
        <f t="shared" si="109"/>
        <v>3.3994733906087315</v>
      </c>
      <c r="BJ122" s="1">
        <f t="shared" si="109"/>
        <v>3.4173432612323031</v>
      </c>
      <c r="BK122" s="1">
        <f t="shared" si="109"/>
        <v>3.368705573556829</v>
      </c>
      <c r="BL122" s="1">
        <f t="shared" si="103"/>
        <v>3.5027649034821162</v>
      </c>
    </row>
    <row r="123" spans="1:64" ht="12.95" customHeight="1" x14ac:dyDescent="0.2">
      <c r="A123" s="23" t="s">
        <v>69</v>
      </c>
      <c r="B123" s="11" t="s">
        <v>51</v>
      </c>
      <c r="C123" s="24">
        <v>47969.322999999997</v>
      </c>
      <c r="D123" s="24" t="s">
        <v>129</v>
      </c>
      <c r="E123" s="1">
        <f t="shared" si="71"/>
        <v>9862.4921434868011</v>
      </c>
      <c r="F123" s="1">
        <f t="shared" si="94"/>
        <v>9862.5</v>
      </c>
      <c r="G123" s="1">
        <f t="shared" si="72"/>
        <v>-3.14250000519678E-3</v>
      </c>
      <c r="I123" s="1">
        <f t="shared" si="105"/>
        <v>-3.14250000519678E-3</v>
      </c>
      <c r="P123" s="185">
        <f t="shared" si="73"/>
        <v>32950.822999999997</v>
      </c>
      <c r="R123" s="1">
        <f t="shared" si="74"/>
        <v>9.8753062826617621E-6</v>
      </c>
      <c r="S123" s="11">
        <f t="shared" si="106"/>
        <v>0.05</v>
      </c>
      <c r="Z123" s="1">
        <f t="shared" si="75"/>
        <v>9862.5</v>
      </c>
      <c r="AA123" s="1">
        <f t="shared" si="76"/>
        <v>-1.4464459770998778E-2</v>
      </c>
      <c r="AB123" s="1">
        <f t="shared" si="77"/>
        <v>-2.4172754594862289E-2</v>
      </c>
      <c r="AC123" s="1">
        <f t="shared" si="78"/>
        <v>-32950.826142500002</v>
      </c>
      <c r="AD123" s="1">
        <f t="shared" si="79"/>
        <v>1.1321959765801998E-2</v>
      </c>
      <c r="AE123" s="1">
        <f t="shared" si="80"/>
        <v>6.409338646921961E-6</v>
      </c>
      <c r="AF123" s="1">
        <f t="shared" si="81"/>
        <v>-32950.826142500002</v>
      </c>
      <c r="AG123" s="11">
        <f t="shared" si="82"/>
        <v>1.2818677293843921E-4</v>
      </c>
      <c r="AH123" s="1">
        <f t="shared" si="83"/>
        <v>2.1030254589665509E-2</v>
      </c>
      <c r="AI123" s="1">
        <f t="shared" si="84"/>
        <v>0.92668282705588945</v>
      </c>
      <c r="AJ123" s="1">
        <f t="shared" si="85"/>
        <v>0.98692595348709278</v>
      </c>
      <c r="AK123" s="1">
        <f t="shared" si="86"/>
        <v>-0.37222063550727152</v>
      </c>
      <c r="AL123" s="1">
        <f t="shared" si="87"/>
        <v>-1.7652789960476387</v>
      </c>
      <c r="AM123" s="1">
        <f t="shared" si="88"/>
        <v>-1.2161868045559197</v>
      </c>
      <c r="AN123" s="1">
        <f t="shared" si="110"/>
        <v>4.9146028551395879</v>
      </c>
      <c r="AO123" s="1">
        <f t="shared" si="110"/>
        <v>4.9146029988867701</v>
      </c>
      <c r="AP123" s="1">
        <f t="shared" si="110"/>
        <v>4.9146048855042732</v>
      </c>
      <c r="AQ123" s="1">
        <f t="shared" si="110"/>
        <v>4.9146296449066078</v>
      </c>
      <c r="AR123" s="1">
        <f t="shared" si="110"/>
        <v>4.9149543032397016</v>
      </c>
      <c r="AS123" s="1">
        <f t="shared" si="110"/>
        <v>4.9191648812234936</v>
      </c>
      <c r="AT123" s="1">
        <f t="shared" si="110"/>
        <v>4.9676432178271765</v>
      </c>
      <c r="AU123" s="1">
        <f t="shared" si="89"/>
        <v>5.2862455311655907</v>
      </c>
      <c r="AW123" s="1">
        <v>24000</v>
      </c>
      <c r="AX123" s="1">
        <f t="shared" si="95"/>
        <v>-6.4425110965568355E-2</v>
      </c>
      <c r="AY123" s="1">
        <f t="shared" si="96"/>
        <v>-3.9464546995995692E-2</v>
      </c>
      <c r="AZ123" s="1">
        <f t="shared" si="97"/>
        <v>-2.4960563969572663E-2</v>
      </c>
      <c r="BA123" s="1">
        <f t="shared" si="98"/>
        <v>0.94049528640831692</v>
      </c>
      <c r="BB123" s="1">
        <f t="shared" si="99"/>
        <v>-0.87085180339373081</v>
      </c>
      <c r="BC123" s="1">
        <f t="shared" si="100"/>
        <v>1.7282969899445073</v>
      </c>
      <c r="BD123" s="1">
        <f t="shared" si="101"/>
        <v>1.1713487973646115</v>
      </c>
      <c r="BE123" s="1">
        <f t="shared" si="109"/>
        <v>7.6151153592095655</v>
      </c>
      <c r="BF123" s="1">
        <f t="shared" si="109"/>
        <v>7.6151150166732062</v>
      </c>
      <c r="BG123" s="1">
        <f t="shared" si="109"/>
        <v>7.6151112005743231</v>
      </c>
      <c r="BH123" s="1">
        <f t="shared" si="109"/>
        <v>7.6150686905596503</v>
      </c>
      <c r="BI123" s="1">
        <f t="shared" si="109"/>
        <v>7.6145956444541705</v>
      </c>
      <c r="BJ123" s="1">
        <f t="shared" si="109"/>
        <v>7.6093921930978574</v>
      </c>
      <c r="BK123" s="1">
        <f t="shared" si="109"/>
        <v>7.5580158012400576</v>
      </c>
      <c r="BL123" s="1">
        <f t="shared" si="103"/>
        <v>7.2465143260246858</v>
      </c>
    </row>
    <row r="124" spans="1:64" ht="12.95" customHeight="1" x14ac:dyDescent="0.2">
      <c r="A124" s="23" t="s">
        <v>70</v>
      </c>
      <c r="B124" s="11"/>
      <c r="C124" s="24">
        <v>48270.307999999997</v>
      </c>
      <c r="D124" s="24" t="s">
        <v>129</v>
      </c>
      <c r="E124" s="1">
        <f t="shared" si="71"/>
        <v>10614.979851825032</v>
      </c>
      <c r="F124" s="1">
        <f t="shared" si="94"/>
        <v>10615</v>
      </c>
      <c r="G124" s="1">
        <f t="shared" si="72"/>
        <v>-8.0589999997755513E-3</v>
      </c>
      <c r="I124" s="1">
        <f t="shared" si="105"/>
        <v>-8.0589999997755513E-3</v>
      </c>
      <c r="P124" s="185">
        <f t="shared" si="73"/>
        <v>33251.807999999997</v>
      </c>
      <c r="R124" s="1">
        <f t="shared" si="74"/>
        <v>6.4947480996382332E-5</v>
      </c>
      <c r="S124" s="11">
        <f t="shared" si="106"/>
        <v>0.05</v>
      </c>
      <c r="Z124" s="1">
        <f t="shared" si="75"/>
        <v>10615</v>
      </c>
      <c r="AA124" s="1">
        <f t="shared" si="76"/>
        <v>-1.6833119940699044E-2</v>
      </c>
      <c r="AB124" s="1">
        <f t="shared" si="77"/>
        <v>-2.7343053224096563E-2</v>
      </c>
      <c r="AC124" s="1">
        <f t="shared" si="78"/>
        <v>-33251.816058999997</v>
      </c>
      <c r="AD124" s="1">
        <f t="shared" si="79"/>
        <v>8.7741199409234923E-3</v>
      </c>
      <c r="AE124" s="1">
        <f t="shared" si="80"/>
        <v>3.8492590368855634E-6</v>
      </c>
      <c r="AF124" s="1">
        <f t="shared" si="81"/>
        <v>-33251.816058999997</v>
      </c>
      <c r="AG124" s="11">
        <f t="shared" si="82"/>
        <v>7.6985180737711265E-5</v>
      </c>
      <c r="AH124" s="1">
        <f t="shared" si="83"/>
        <v>1.9284053224321012E-2</v>
      </c>
      <c r="AI124" s="1">
        <f t="shared" si="84"/>
        <v>0.97121809044590779</v>
      </c>
      <c r="AJ124" s="1">
        <f t="shared" si="85"/>
        <v>0.96093845386152732</v>
      </c>
      <c r="AK124" s="1">
        <f t="shared" si="86"/>
        <v>-0.37827927649869186</v>
      </c>
      <c r="AL124" s="1">
        <f t="shared" si="87"/>
        <v>-1.6467364129244431</v>
      </c>
      <c r="AM124" s="1">
        <f t="shared" si="88"/>
        <v>-1.0789767963901542</v>
      </c>
      <c r="AN124" s="1">
        <f t="shared" si="110"/>
        <v>5.0302125560607802</v>
      </c>
      <c r="AO124" s="1">
        <f t="shared" si="110"/>
        <v>5.0302140497790289</v>
      </c>
      <c r="AP124" s="1">
        <f t="shared" si="110"/>
        <v>5.0302266489661314</v>
      </c>
      <c r="AQ124" s="1">
        <f t="shared" si="110"/>
        <v>5.0303329011643481</v>
      </c>
      <c r="AR124" s="1">
        <f t="shared" si="110"/>
        <v>5.0312275927408274</v>
      </c>
      <c r="AS124" s="1">
        <f t="shared" si="110"/>
        <v>5.0386673217287354</v>
      </c>
      <c r="AT124" s="1">
        <f t="shared" si="110"/>
        <v>5.0951655867583465</v>
      </c>
      <c r="AU124" s="1">
        <f t="shared" si="89"/>
        <v>5.3905852141457125</v>
      </c>
      <c r="AW124" s="1">
        <v>12000</v>
      </c>
      <c r="AX124" s="1">
        <f t="shared" si="95"/>
        <v>-2.2035072381136278E-2</v>
      </c>
      <c r="AY124" s="1">
        <f t="shared" si="96"/>
        <v>-3.7141980863742256E-2</v>
      </c>
      <c r="AZ124" s="1">
        <f t="shared" si="97"/>
        <v>1.5106908482605977E-2</v>
      </c>
      <c r="BA124" s="1">
        <f t="shared" si="98"/>
        <v>1.0661086838000284</v>
      </c>
      <c r="BB124" s="1">
        <f t="shared" si="99"/>
        <v>0.86204010682677323</v>
      </c>
      <c r="BC124" s="1">
        <f t="shared" si="100"/>
        <v>-1.3956442338925219</v>
      </c>
      <c r="BD124" s="1">
        <f t="shared" si="101"/>
        <v>-0.8385722099840992</v>
      </c>
      <c r="BE124" s="1">
        <f t="shared" si="109"/>
        <v>5.2584209721400219</v>
      </c>
      <c r="BF124" s="1">
        <f t="shared" si="109"/>
        <v>5.2584415214583586</v>
      </c>
      <c r="BG124" s="1">
        <f t="shared" si="109"/>
        <v>5.2585458158307414</v>
      </c>
      <c r="BH124" s="1">
        <f t="shared" si="109"/>
        <v>5.2590748675450483</v>
      </c>
      <c r="BI124" s="1">
        <f t="shared" si="109"/>
        <v>5.2617515262948187</v>
      </c>
      <c r="BJ124" s="1">
        <f t="shared" si="109"/>
        <v>5.2751185420090403</v>
      </c>
      <c r="BK124" s="1">
        <f t="shared" si="109"/>
        <v>5.3380647818269473</v>
      </c>
      <c r="BL124" s="1">
        <f t="shared" si="103"/>
        <v>5.5826256937835437</v>
      </c>
    </row>
    <row r="125" spans="1:64" ht="12.95" customHeight="1" x14ac:dyDescent="0.2">
      <c r="A125" s="23" t="s">
        <v>70</v>
      </c>
      <c r="B125" s="11" t="s">
        <v>51</v>
      </c>
      <c r="C125" s="24">
        <v>48270.504000000001</v>
      </c>
      <c r="D125" s="24" t="s">
        <v>129</v>
      </c>
      <c r="E125" s="1">
        <f t="shared" si="71"/>
        <v>10615.469868240591</v>
      </c>
      <c r="F125" s="1">
        <f t="shared" si="94"/>
        <v>10615.5</v>
      </c>
      <c r="G125" s="1">
        <f t="shared" si="72"/>
        <v>-1.2052300000505056E-2</v>
      </c>
      <c r="I125" s="1">
        <f t="shared" si="105"/>
        <v>-1.2052300000505056E-2</v>
      </c>
      <c r="P125" s="185">
        <f t="shared" si="73"/>
        <v>33252.004000000001</v>
      </c>
      <c r="R125" s="1">
        <f t="shared" si="74"/>
        <v>1.4525793530217418E-4</v>
      </c>
      <c r="S125" s="11">
        <f t="shared" si="106"/>
        <v>0.05</v>
      </c>
      <c r="Z125" s="1">
        <f t="shared" si="75"/>
        <v>10615.5</v>
      </c>
      <c r="AA125" s="1">
        <f t="shared" si="76"/>
        <v>-1.6834796677164001E-2</v>
      </c>
      <c r="AB125" s="1">
        <f t="shared" si="77"/>
        <v>-3.1335074713226288E-2</v>
      </c>
      <c r="AC125" s="1">
        <f t="shared" si="78"/>
        <v>-33252.016052300001</v>
      </c>
      <c r="AD125" s="1">
        <f t="shared" si="79"/>
        <v>4.7824966766589448E-3</v>
      </c>
      <c r="AE125" s="1">
        <f t="shared" si="80"/>
        <v>1.1436137231126927E-6</v>
      </c>
      <c r="AF125" s="1">
        <f t="shared" si="81"/>
        <v>-33252.016052300001</v>
      </c>
      <c r="AG125" s="11">
        <f t="shared" si="82"/>
        <v>2.2872274462253852E-5</v>
      </c>
      <c r="AH125" s="1">
        <f t="shared" si="83"/>
        <v>1.9282774712721235E-2</v>
      </c>
      <c r="AI125" s="1">
        <f t="shared" si="84"/>
        <v>0.97124932298584032</v>
      </c>
      <c r="AJ125" s="1">
        <f t="shared" si="85"/>
        <v>0.96091559985581787</v>
      </c>
      <c r="AK125" s="1">
        <f t="shared" si="86"/>
        <v>-0.37828165157350835</v>
      </c>
      <c r="AL125" s="1">
        <f t="shared" si="87"/>
        <v>-1.6466538484177236</v>
      </c>
      <c r="AM125" s="1">
        <f t="shared" si="88"/>
        <v>-1.0788874576913072</v>
      </c>
      <c r="AN125" s="1">
        <f t="shared" si="110"/>
        <v>5.0302912109827229</v>
      </c>
      <c r="AO125" s="1">
        <f t="shared" si="110"/>
        <v>5.0302927065858256</v>
      </c>
      <c r="AP125" s="1">
        <f t="shared" si="110"/>
        <v>5.0303053186556355</v>
      </c>
      <c r="AQ125" s="1">
        <f t="shared" si="110"/>
        <v>5.030411654061151</v>
      </c>
      <c r="AR125" s="1">
        <f t="shared" si="110"/>
        <v>5.0313068317375995</v>
      </c>
      <c r="AS125" s="1">
        <f t="shared" si="110"/>
        <v>5.0387488134689242</v>
      </c>
      <c r="AT125" s="1">
        <f t="shared" si="110"/>
        <v>5.0952514173883552</v>
      </c>
      <c r="AU125" s="1">
        <f t="shared" si="89"/>
        <v>5.390654542838722</v>
      </c>
      <c r="AW125" s="1">
        <v>2000</v>
      </c>
      <c r="AX125" s="1">
        <f t="shared" si="95"/>
        <v>-3.0188416828969E-3</v>
      </c>
      <c r="AY125" s="1">
        <f t="shared" si="96"/>
        <v>-2.6225936854225394E-2</v>
      </c>
      <c r="AZ125" s="1">
        <f t="shared" si="97"/>
        <v>2.3207095171328494E-2</v>
      </c>
      <c r="BA125" s="1">
        <f t="shared" si="98"/>
        <v>0.6750895366222267</v>
      </c>
      <c r="BB125" s="1">
        <f t="shared" si="99"/>
        <v>0.78259462403236491</v>
      </c>
      <c r="BC125" s="1">
        <f t="shared" si="100"/>
        <v>-2.5991329137234236</v>
      </c>
      <c r="BD125" s="1">
        <f t="shared" si="101"/>
        <v>-3.5960530677646894</v>
      </c>
      <c r="BE125" s="1">
        <f t="shared" si="109"/>
        <v>3.9276014781924111</v>
      </c>
      <c r="BF125" s="1">
        <f t="shared" si="109"/>
        <v>3.9277119542113015</v>
      </c>
      <c r="BG125" s="1">
        <f t="shared" si="109"/>
        <v>3.9272999128406436</v>
      </c>
      <c r="BH125" s="1">
        <f t="shared" si="109"/>
        <v>3.9288375663498649</v>
      </c>
      <c r="BI125" s="1">
        <f t="shared" si="109"/>
        <v>3.9231113585376107</v>
      </c>
      <c r="BJ125" s="1">
        <f t="shared" si="109"/>
        <v>3.9446058744497283</v>
      </c>
      <c r="BK125" s="1">
        <f t="shared" si="109"/>
        <v>3.8661367218618321</v>
      </c>
      <c r="BL125" s="1">
        <f t="shared" si="103"/>
        <v>4.196051833582592</v>
      </c>
    </row>
    <row r="126" spans="1:64" ht="12.95" customHeight="1" x14ac:dyDescent="0.2">
      <c r="A126" s="23" t="s">
        <v>72</v>
      </c>
      <c r="B126" s="11"/>
      <c r="C126" s="24">
        <v>48290.29</v>
      </c>
      <c r="D126" s="24" t="s">
        <v>129</v>
      </c>
      <c r="E126" s="1">
        <f t="shared" si="71"/>
        <v>10664.936525373605</v>
      </c>
      <c r="F126" s="1">
        <f t="shared" si="94"/>
        <v>10665</v>
      </c>
      <c r="G126" s="1">
        <f t="shared" si="72"/>
        <v>-2.5388999994902406E-2</v>
      </c>
      <c r="I126" s="1">
        <f t="shared" si="105"/>
        <v>-2.5388999994902406E-2</v>
      </c>
      <c r="P126" s="185">
        <f t="shared" si="73"/>
        <v>33271.79</v>
      </c>
      <c r="R126" s="1">
        <f t="shared" si="74"/>
        <v>6.4460132074115441E-4</v>
      </c>
      <c r="S126" s="11">
        <f t="shared" si="106"/>
        <v>0.05</v>
      </c>
      <c r="Z126" s="1">
        <f t="shared" si="75"/>
        <v>10665</v>
      </c>
      <c r="AA126" s="1">
        <f t="shared" si="76"/>
        <v>-1.700148769420429E-2</v>
      </c>
      <c r="AB126" s="1">
        <f t="shared" si="77"/>
        <v>-4.4544406920799029E-2</v>
      </c>
      <c r="AC126" s="1">
        <f t="shared" si="78"/>
        <v>-33271.815388999996</v>
      </c>
      <c r="AD126" s="1">
        <f t="shared" si="79"/>
        <v>-8.3875123006981155E-3</v>
      </c>
      <c r="AE126" s="1">
        <f t="shared" si="80"/>
        <v>3.5175181297181101E-6</v>
      </c>
      <c r="AF126" s="1">
        <f t="shared" si="81"/>
        <v>-33271.815388999996</v>
      </c>
      <c r="AG126" s="11">
        <f t="shared" si="82"/>
        <v>7.0350362594362198E-5</v>
      </c>
      <c r="AH126" s="1">
        <f t="shared" si="83"/>
        <v>1.915540692589662E-2</v>
      </c>
      <c r="AI126" s="1">
        <f t="shared" si="84"/>
        <v>0.97435226398837615</v>
      </c>
      <c r="AJ126" s="1">
        <f t="shared" si="85"/>
        <v>0.95861314434465372</v>
      </c>
      <c r="AK126" s="1">
        <f t="shared" si="86"/>
        <v>-0.37850469347609383</v>
      </c>
      <c r="AL126" s="1">
        <f t="shared" si="87"/>
        <v>-1.6384535851997502</v>
      </c>
      <c r="AM126" s="1">
        <f t="shared" si="88"/>
        <v>-1.0700538073524744</v>
      </c>
      <c r="AN126" s="1">
        <f t="shared" si="110"/>
        <v>5.0380905998278154</v>
      </c>
      <c r="AO126" s="1">
        <f t="shared" si="110"/>
        <v>5.0380922917792859</v>
      </c>
      <c r="AP126" s="1">
        <f t="shared" si="110"/>
        <v>5.0381062296554093</v>
      </c>
      <c r="AQ126" s="1">
        <f t="shared" si="110"/>
        <v>5.0382210245409427</v>
      </c>
      <c r="AR126" s="1">
        <f t="shared" si="110"/>
        <v>5.0391650169264697</v>
      </c>
      <c r="AS126" s="1">
        <f t="shared" si="110"/>
        <v>5.046830329029441</v>
      </c>
      <c r="AT126" s="1">
        <f t="shared" si="110"/>
        <v>5.1037556651416311</v>
      </c>
      <c r="AU126" s="1">
        <f t="shared" si="89"/>
        <v>5.3975180834467169</v>
      </c>
      <c r="AW126" s="1">
        <v>-16000</v>
      </c>
      <c r="AX126" s="1">
        <f t="shared" si="95"/>
        <v>-2.6385424775812842E-3</v>
      </c>
      <c r="AY126" s="1">
        <f t="shared" si="96"/>
        <v>1.3996616932223371E-2</v>
      </c>
      <c r="AZ126" s="1">
        <f t="shared" si="97"/>
        <v>-1.6635159409804656E-2</v>
      </c>
      <c r="BA126" s="1">
        <f t="shared" si="98"/>
        <v>0.73097898513163173</v>
      </c>
      <c r="BB126" s="1">
        <f t="shared" si="99"/>
        <v>-0.4133981078199741</v>
      </c>
      <c r="BC126" s="1">
        <f t="shared" si="100"/>
        <v>2.3590467254583944</v>
      </c>
      <c r="BD126" s="1">
        <f t="shared" si="101"/>
        <v>2.4239853531379292</v>
      </c>
      <c r="BE126" s="1">
        <f t="shared" si="109"/>
        <v>2.0387991228656488</v>
      </c>
      <c r="BF126" s="1">
        <f t="shared" si="109"/>
        <v>2.0387924540293834</v>
      </c>
      <c r="BG126" s="1">
        <f t="shared" si="109"/>
        <v>2.0388314209093172</v>
      </c>
      <c r="BH126" s="1">
        <f t="shared" si="109"/>
        <v>2.0386036898248672</v>
      </c>
      <c r="BI126" s="1">
        <f t="shared" si="109"/>
        <v>2.0399331518693935</v>
      </c>
      <c r="BJ126" s="1">
        <f t="shared" si="109"/>
        <v>2.0321218526001452</v>
      </c>
      <c r="BK126" s="1">
        <f t="shared" si="109"/>
        <v>2.076418686458954</v>
      </c>
      <c r="BL126" s="1">
        <f t="shared" si="103"/>
        <v>1.7002188852208786</v>
      </c>
    </row>
    <row r="127" spans="1:64" ht="12.95" customHeight="1" x14ac:dyDescent="0.2">
      <c r="A127" s="23" t="s">
        <v>72</v>
      </c>
      <c r="B127" s="11" t="s">
        <v>51</v>
      </c>
      <c r="C127" s="24">
        <v>48329.303999999996</v>
      </c>
      <c r="D127" s="24" t="s">
        <v>129</v>
      </c>
      <c r="E127" s="1">
        <f t="shared" si="71"/>
        <v>10762.474792905557</v>
      </c>
      <c r="F127" s="1">
        <f t="shared" si="94"/>
        <v>10762.5</v>
      </c>
      <c r="G127" s="1">
        <f t="shared" si="72"/>
        <v>-1.0082500004500616E-2</v>
      </c>
      <c r="I127" s="1">
        <f t="shared" si="105"/>
        <v>-1.0082500004500616E-2</v>
      </c>
      <c r="P127" s="185">
        <f t="shared" si="73"/>
        <v>33310.803999999996</v>
      </c>
      <c r="R127" s="1">
        <f t="shared" si="74"/>
        <v>1.0165680634075493E-4</v>
      </c>
      <c r="S127" s="11">
        <f t="shared" si="106"/>
        <v>0.05</v>
      </c>
      <c r="Z127" s="1">
        <f t="shared" si="75"/>
        <v>10762.5</v>
      </c>
      <c r="AA127" s="1">
        <f t="shared" si="76"/>
        <v>-1.7333856127066394E-2</v>
      </c>
      <c r="AB127" s="1">
        <f t="shared" si="77"/>
        <v>-2.8982408281059073E-2</v>
      </c>
      <c r="AC127" s="1">
        <f t="shared" si="78"/>
        <v>-33310.814082500001</v>
      </c>
      <c r="AD127" s="1">
        <f t="shared" si="79"/>
        <v>7.2513561225657774E-3</v>
      </c>
      <c r="AE127" s="1">
        <f t="shared" si="80"/>
        <v>2.6291082808136094E-6</v>
      </c>
      <c r="AF127" s="1">
        <f t="shared" si="81"/>
        <v>-33310.814082500001</v>
      </c>
      <c r="AG127" s="11">
        <f t="shared" si="82"/>
        <v>5.2582165616272187E-5</v>
      </c>
      <c r="AH127" s="1">
        <f t="shared" si="83"/>
        <v>1.8899908276558457E-2</v>
      </c>
      <c r="AI127" s="1">
        <f t="shared" si="84"/>
        <v>0.98052742324207087</v>
      </c>
      <c r="AJ127" s="1">
        <f t="shared" si="85"/>
        <v>0.95384330111460314</v>
      </c>
      <c r="AK127" s="1">
        <f t="shared" si="86"/>
        <v>-0.37887257501745925</v>
      </c>
      <c r="AL127" s="1">
        <f t="shared" si="87"/>
        <v>-1.6221472536512447</v>
      </c>
      <c r="AM127" s="1">
        <f t="shared" si="88"/>
        <v>-1.0527160195820489</v>
      </c>
      <c r="AN127" s="1">
        <f t="shared" si="110"/>
        <v>5.0535262226110005</v>
      </c>
      <c r="AO127" s="1">
        <f t="shared" si="110"/>
        <v>5.0535283620462561</v>
      </c>
      <c r="AP127" s="1">
        <f t="shared" si="110"/>
        <v>5.0535452177722</v>
      </c>
      <c r="AQ127" s="1">
        <f t="shared" si="110"/>
        <v>5.0536779890910237</v>
      </c>
      <c r="AR127" s="1">
        <f t="shared" si="110"/>
        <v>5.0547220891604692</v>
      </c>
      <c r="AS127" s="1">
        <f t="shared" si="110"/>
        <v>5.0628286412586361</v>
      </c>
      <c r="AT127" s="1">
        <f t="shared" si="110"/>
        <v>5.1205468561541494</v>
      </c>
      <c r="AU127" s="1">
        <f t="shared" si="89"/>
        <v>5.4110371785836762</v>
      </c>
      <c r="AW127" s="1">
        <v>9000</v>
      </c>
      <c r="AX127" s="1">
        <f t="shared" si="95"/>
        <v>-1.2108924484313204E-2</v>
      </c>
      <c r="AY127" s="1">
        <f t="shared" si="96"/>
        <v>-3.4724404101275468E-2</v>
      </c>
      <c r="AZ127" s="1">
        <f t="shared" si="97"/>
        <v>2.2615479616962263E-2</v>
      </c>
      <c r="BA127" s="1">
        <f t="shared" si="98"/>
        <v>0.88146206786105963</v>
      </c>
      <c r="BB127" s="1">
        <f t="shared" si="99"/>
        <v>0.9992557359571933</v>
      </c>
      <c r="BC127" s="1">
        <f t="shared" si="100"/>
        <v>-1.8885755723167061</v>
      </c>
      <c r="BD127" s="1">
        <f t="shared" si="101"/>
        <v>-1.3816338946291549</v>
      </c>
      <c r="BE127" s="1">
        <f t="shared" si="109"/>
        <v>4.7883755989525616</v>
      </c>
      <c r="BF127" s="1">
        <f t="shared" si="109"/>
        <v>4.7883755998562956</v>
      </c>
      <c r="BG127" s="1">
        <f t="shared" si="109"/>
        <v>4.7883756312364678</v>
      </c>
      <c r="BH127" s="1">
        <f t="shared" si="109"/>
        <v>4.7883767208359975</v>
      </c>
      <c r="BI127" s="1">
        <f t="shared" si="109"/>
        <v>4.7884145448412534</v>
      </c>
      <c r="BJ127" s="1">
        <f t="shared" si="109"/>
        <v>4.7897161095087339</v>
      </c>
      <c r="BK127" s="1">
        <f t="shared" si="109"/>
        <v>4.8257553458149181</v>
      </c>
      <c r="BL127" s="1">
        <f t="shared" si="103"/>
        <v>5.1666535357232579</v>
      </c>
    </row>
    <row r="128" spans="1:64" ht="12.95" customHeight="1" x14ac:dyDescent="0.2">
      <c r="A128" s="23" t="s">
        <v>73</v>
      </c>
      <c r="B128" s="11" t="s">
        <v>51</v>
      </c>
      <c r="C128" s="24">
        <v>48651.294999999998</v>
      </c>
      <c r="D128" s="24">
        <v>7.0000000000000001E-3</v>
      </c>
      <c r="E128" s="1">
        <f t="shared" si="71"/>
        <v>11567.479260555227</v>
      </c>
      <c r="F128" s="1">
        <f t="shared" si="94"/>
        <v>11567.5</v>
      </c>
      <c r="G128" s="1">
        <f t="shared" si="72"/>
        <v>-8.2955000034417026E-3</v>
      </c>
      <c r="I128" s="1">
        <f t="shared" si="105"/>
        <v>-8.2955000034417026E-3</v>
      </c>
      <c r="P128" s="185">
        <f t="shared" si="73"/>
        <v>33632.794999999998</v>
      </c>
      <c r="R128" s="1">
        <f t="shared" si="74"/>
        <v>6.8815320307101288E-5</v>
      </c>
      <c r="S128" s="11">
        <f t="shared" si="106"/>
        <v>0.05</v>
      </c>
      <c r="Z128" s="1">
        <f t="shared" si="75"/>
        <v>11567.5</v>
      </c>
      <c r="AA128" s="1">
        <f t="shared" si="76"/>
        <v>-2.0288187470354255E-2</v>
      </c>
      <c r="AB128" s="1">
        <f t="shared" si="77"/>
        <v>-2.484608859678842E-2</v>
      </c>
      <c r="AC128" s="1">
        <f t="shared" si="78"/>
        <v>-33632.803295500002</v>
      </c>
      <c r="AD128" s="1">
        <f t="shared" si="79"/>
        <v>1.1992687466912552E-2</v>
      </c>
      <c r="AE128" s="1">
        <f t="shared" si="80"/>
        <v>7.1912276339520714E-6</v>
      </c>
      <c r="AF128" s="1">
        <f t="shared" si="81"/>
        <v>-33632.803295500002</v>
      </c>
      <c r="AG128" s="11">
        <f t="shared" si="82"/>
        <v>1.4382455267904142E-4</v>
      </c>
      <c r="AH128" s="1">
        <f t="shared" si="83"/>
        <v>1.6550588593346717E-2</v>
      </c>
      <c r="AI128" s="1">
        <f t="shared" si="84"/>
        <v>1.0347118252766996</v>
      </c>
      <c r="AJ128" s="1">
        <f t="shared" si="85"/>
        <v>0.9013199092434333</v>
      </c>
      <c r="AK128" s="1">
        <f t="shared" si="86"/>
        <v>-0.37778128398838606</v>
      </c>
      <c r="AL128" s="1">
        <f t="shared" si="87"/>
        <v>-1.4791702111505818</v>
      </c>
      <c r="AM128" s="1">
        <f t="shared" si="88"/>
        <v>-0.91232901595291294</v>
      </c>
      <c r="AN128" s="1">
        <f t="shared" si="110"/>
        <v>5.1848444778655942</v>
      </c>
      <c r="AO128" s="1">
        <f t="shared" si="110"/>
        <v>5.1848550482762432</v>
      </c>
      <c r="AP128" s="1">
        <f t="shared" si="110"/>
        <v>5.1849162704389302</v>
      </c>
      <c r="AQ128" s="1">
        <f t="shared" si="110"/>
        <v>5.1852707154961726</v>
      </c>
      <c r="AR128" s="1">
        <f t="shared" si="110"/>
        <v>5.187317965676006</v>
      </c>
      <c r="AS128" s="1">
        <f t="shared" si="110"/>
        <v>5.1989870472365123</v>
      </c>
      <c r="AT128" s="1">
        <f t="shared" si="110"/>
        <v>5.2611530074883381</v>
      </c>
      <c r="AU128" s="1">
        <f t="shared" si="89"/>
        <v>5.5226563743298529</v>
      </c>
      <c r="AW128" s="1">
        <v>11000</v>
      </c>
      <c r="AX128" s="1">
        <f t="shared" si="95"/>
        <v>-1.8166140785064767E-2</v>
      </c>
      <c r="AY128" s="1">
        <f t="shared" si="96"/>
        <v>-3.6417763508671257E-2</v>
      </c>
      <c r="AZ128" s="1">
        <f t="shared" si="97"/>
        <v>1.8251622723606489E-2</v>
      </c>
      <c r="BA128" s="1">
        <f t="shared" si="98"/>
        <v>0.99592141233264475</v>
      </c>
      <c r="BB128" s="1">
        <f t="shared" si="99"/>
        <v>0.94086829834929719</v>
      </c>
      <c r="BC128" s="1">
        <f t="shared" si="100"/>
        <v>-1.5815474081243612</v>
      </c>
      <c r="BD128" s="1">
        <f t="shared" si="101"/>
        <v>-1.010809291230903</v>
      </c>
      <c r="BE128" s="1">
        <f t="shared" ref="BE128:BK137" si="111">$BL128+$AB$7*SIN(BF128)</f>
        <v>5.0915394334412474</v>
      </c>
      <c r="BF128" s="1">
        <f t="shared" si="111"/>
        <v>5.0915430670846638</v>
      </c>
      <c r="BG128" s="1">
        <f t="shared" si="111"/>
        <v>5.091568943392085</v>
      </c>
      <c r="BH128" s="1">
        <f t="shared" si="111"/>
        <v>5.091753168073704</v>
      </c>
      <c r="BI128" s="1">
        <f t="shared" si="111"/>
        <v>5.0930622916302122</v>
      </c>
      <c r="BJ128" s="1">
        <f t="shared" si="111"/>
        <v>5.1022446544621802</v>
      </c>
      <c r="BK128" s="1">
        <f t="shared" si="111"/>
        <v>5.1616694280392723</v>
      </c>
      <c r="BL128" s="1">
        <f t="shared" si="103"/>
        <v>5.4439683077634484</v>
      </c>
    </row>
    <row r="129" spans="1:64" ht="12.95" customHeight="1" x14ac:dyDescent="0.2">
      <c r="A129" s="23" t="s">
        <v>74</v>
      </c>
      <c r="B129" s="11" t="s">
        <v>51</v>
      </c>
      <c r="C129" s="24">
        <v>48689.29</v>
      </c>
      <c r="D129" s="24">
        <v>5.0000000000000001E-3</v>
      </c>
      <c r="E129" s="1">
        <f t="shared" si="71"/>
        <v>11662.469942743088</v>
      </c>
      <c r="F129" s="1">
        <f t="shared" si="94"/>
        <v>11662.5</v>
      </c>
      <c r="G129" s="1">
        <f t="shared" si="72"/>
        <v>-1.202249999914784E-2</v>
      </c>
      <c r="I129" s="1">
        <f t="shared" si="105"/>
        <v>-1.202249999914784E-2</v>
      </c>
      <c r="N129" s="1">
        <f t="shared" ref="N129:N160" ca="1" si="112">+C$11+C$12*F129</f>
        <v>-0.10741225501869955</v>
      </c>
      <c r="P129" s="185">
        <f t="shared" si="73"/>
        <v>33670.79</v>
      </c>
      <c r="R129" s="1">
        <f t="shared" si="74"/>
        <v>1.445405062295098E-4</v>
      </c>
      <c r="S129" s="11">
        <f t="shared" si="106"/>
        <v>0.05</v>
      </c>
      <c r="Z129" s="1">
        <f t="shared" si="75"/>
        <v>11662.5</v>
      </c>
      <c r="AA129" s="1">
        <f t="shared" si="76"/>
        <v>-2.0662171611877427E-2</v>
      </c>
      <c r="AB129" s="1">
        <f t="shared" si="77"/>
        <v>-2.8267013165597304E-2</v>
      </c>
      <c r="AC129" s="1">
        <f t="shared" si="78"/>
        <v>-33670.8020225</v>
      </c>
      <c r="AD129" s="1">
        <f t="shared" si="79"/>
        <v>8.6396716127295874E-3</v>
      </c>
      <c r="AE129" s="1">
        <f t="shared" si="80"/>
        <v>3.7321962787902731E-6</v>
      </c>
      <c r="AF129" s="1">
        <f t="shared" si="81"/>
        <v>-33670.8020225</v>
      </c>
      <c r="AG129" s="11">
        <f t="shared" si="82"/>
        <v>7.4643925575805463E-5</v>
      </c>
      <c r="AH129" s="1">
        <f t="shared" si="83"/>
        <v>1.6244513166449464E-2</v>
      </c>
      <c r="AI129" s="1">
        <f t="shared" si="84"/>
        <v>1.0414763816236279</v>
      </c>
      <c r="AJ129" s="1">
        <f t="shared" si="85"/>
        <v>0.89341271340981421</v>
      </c>
      <c r="AK129" s="1">
        <f t="shared" si="86"/>
        <v>-0.37709855358163985</v>
      </c>
      <c r="AL129" s="1">
        <f t="shared" si="87"/>
        <v>-1.4612484838735638</v>
      </c>
      <c r="AM129" s="1">
        <f t="shared" si="88"/>
        <v>-0.89604234094860058</v>
      </c>
      <c r="AN129" s="1">
        <f t="shared" si="110"/>
        <v>5.2008179934650123</v>
      </c>
      <c r="AO129" s="1">
        <f t="shared" si="110"/>
        <v>5.200830347140811</v>
      </c>
      <c r="AP129" s="1">
        <f t="shared" si="110"/>
        <v>5.2008997372331986</v>
      </c>
      <c r="AQ129" s="1">
        <f t="shared" si="110"/>
        <v>5.2012893303202716</v>
      </c>
      <c r="AR129" s="1">
        <f t="shared" si="110"/>
        <v>5.203471439583458</v>
      </c>
      <c r="AS129" s="1">
        <f t="shared" si="110"/>
        <v>5.2155327592216363</v>
      </c>
      <c r="AT129" s="1">
        <f t="shared" si="110"/>
        <v>5.2779684195887313</v>
      </c>
      <c r="AU129" s="1">
        <f t="shared" si="89"/>
        <v>5.5358288260017616</v>
      </c>
      <c r="AW129" s="1">
        <v>3000</v>
      </c>
      <c r="AX129" s="1">
        <f t="shared" si="95"/>
        <v>-3.5290626538479544E-3</v>
      </c>
      <c r="AY129" s="1">
        <f t="shared" si="96"/>
        <v>-2.7684928301057767E-2</v>
      </c>
      <c r="AZ129" s="1">
        <f t="shared" si="97"/>
        <v>2.4155865647209812E-2</v>
      </c>
      <c r="BA129" s="1">
        <f t="shared" si="98"/>
        <v>0.69217123076584453</v>
      </c>
      <c r="BB129" s="1">
        <f t="shared" si="99"/>
        <v>0.83082579466017059</v>
      </c>
      <c r="BC129" s="1">
        <f t="shared" si="100"/>
        <v>-2.5173658738241902</v>
      </c>
      <c r="BD129" s="1">
        <f t="shared" si="101"/>
        <v>-3.0992440101428675</v>
      </c>
      <c r="BE129" s="1">
        <f t="shared" si="111"/>
        <v>4.0383015389719121</v>
      </c>
      <c r="BF129" s="1">
        <f t="shared" si="111"/>
        <v>4.0383547417477734</v>
      </c>
      <c r="BG129" s="1">
        <f t="shared" si="111"/>
        <v>4.0381300831350266</v>
      </c>
      <c r="BH129" s="1">
        <f t="shared" si="111"/>
        <v>4.0390791762389906</v>
      </c>
      <c r="BI129" s="1">
        <f t="shared" si="111"/>
        <v>4.0350772795532448</v>
      </c>
      <c r="BJ129" s="1">
        <f t="shared" si="111"/>
        <v>4.0520902063581916</v>
      </c>
      <c r="BK129" s="1">
        <f t="shared" si="111"/>
        <v>3.982073704998319</v>
      </c>
      <c r="BL129" s="1">
        <f t="shared" si="103"/>
        <v>4.3347092196026873</v>
      </c>
    </row>
    <row r="130" spans="1:64" ht="12.95" customHeight="1" x14ac:dyDescent="0.2">
      <c r="A130" s="23" t="s">
        <v>75</v>
      </c>
      <c r="B130" s="11" t="s">
        <v>51</v>
      </c>
      <c r="C130" s="24">
        <v>49005.279000000002</v>
      </c>
      <c r="D130" s="24">
        <v>6.0000000000000001E-3</v>
      </c>
      <c r="E130" s="1">
        <f t="shared" si="71"/>
        <v>12452.468907708417</v>
      </c>
      <c r="F130" s="1">
        <f t="shared" si="94"/>
        <v>12452.5</v>
      </c>
      <c r="G130" s="1">
        <f t="shared" si="72"/>
        <v>-1.243649999378249E-2</v>
      </c>
      <c r="I130" s="1">
        <f t="shared" si="105"/>
        <v>-1.243649999378249E-2</v>
      </c>
      <c r="N130" s="1">
        <f t="shared" ca="1" si="112"/>
        <v>-0.10492556081104534</v>
      </c>
      <c r="P130" s="185">
        <f t="shared" si="73"/>
        <v>33986.779000000002</v>
      </c>
      <c r="R130" s="1">
        <f t="shared" si="74"/>
        <v>1.5466653209535188E-4</v>
      </c>
      <c r="S130" s="11">
        <f t="shared" si="106"/>
        <v>0.05</v>
      </c>
      <c r="Z130" s="1">
        <f t="shared" si="75"/>
        <v>12452.5</v>
      </c>
      <c r="AA130" s="1">
        <f t="shared" si="76"/>
        <v>-2.3985198064880899E-2</v>
      </c>
      <c r="AB130" s="1">
        <f t="shared" si="77"/>
        <v>-2.5894161431138575E-2</v>
      </c>
      <c r="AC130" s="1">
        <f t="shared" si="78"/>
        <v>-33986.791436499996</v>
      </c>
      <c r="AD130" s="1">
        <f t="shared" si="79"/>
        <v>1.1548698071098408E-2</v>
      </c>
      <c r="AE130" s="1">
        <f t="shared" si="80"/>
        <v>6.6686213568696046E-6</v>
      </c>
      <c r="AF130" s="1">
        <f t="shared" si="81"/>
        <v>-33986.791436499996</v>
      </c>
      <c r="AG130" s="11">
        <f t="shared" si="82"/>
        <v>1.3337242713739209E-4</v>
      </c>
      <c r="AH130" s="1">
        <f t="shared" si="83"/>
        <v>1.3457661437356083E-2</v>
      </c>
      <c r="AI130" s="1">
        <f t="shared" si="84"/>
        <v>1.1004973342185851</v>
      </c>
      <c r="AJ130" s="1">
        <f t="shared" si="85"/>
        <v>0.81127459594499052</v>
      </c>
      <c r="AK130" s="1">
        <f t="shared" si="86"/>
        <v>-0.36581948439211343</v>
      </c>
      <c r="AL130" s="1">
        <f t="shared" si="87"/>
        <v>-1.3026919594524118</v>
      </c>
      <c r="AM130" s="1">
        <f t="shared" si="88"/>
        <v>-0.76233041164572479</v>
      </c>
      <c r="AN130" s="1">
        <f t="shared" si="110"/>
        <v>5.3378133388908235</v>
      </c>
      <c r="AO130" s="1">
        <f t="shared" si="110"/>
        <v>5.3378501907218965</v>
      </c>
      <c r="AP130" s="1">
        <f t="shared" si="110"/>
        <v>5.3380160873699305</v>
      </c>
      <c r="AQ130" s="1">
        <f t="shared" si="110"/>
        <v>5.3387624365245552</v>
      </c>
      <c r="AR130" s="1">
        <f t="shared" si="110"/>
        <v>5.3421106993857377</v>
      </c>
      <c r="AS130" s="1">
        <f t="shared" si="110"/>
        <v>5.3569466183167354</v>
      </c>
      <c r="AT130" s="1">
        <f t="shared" si="110"/>
        <v>5.4194733091849141</v>
      </c>
      <c r="AU130" s="1">
        <f t="shared" si="89"/>
        <v>5.6453681609576369</v>
      </c>
      <c r="AW130" s="1">
        <v>0</v>
      </c>
      <c r="AX130" s="1">
        <f t="shared" ref="AX130:AX158" si="113">AB$3+AB$4*AW130+AB$5*AW130^2+AZ130</f>
        <v>-2.4857077574612155E-3</v>
      </c>
      <c r="AY130" s="1">
        <f t="shared" ref="AY130:AY158" si="114">AB$3+AB$4*AW130+AB$5*AW130^2</f>
        <v>-2.3063029263306858E-2</v>
      </c>
      <c r="AZ130" s="1">
        <f t="shared" ref="AZ130:AZ158" si="115">$AB$6*($AB$11/BA130*BB130+$AB$12)</f>
        <v>2.0577321505845642E-2</v>
      </c>
      <c r="BA130" s="1">
        <f t="shared" ref="BA130:BA158" si="116">1+$AB$7*COS(BC130)</f>
        <v>0.64901915258329868</v>
      </c>
      <c r="BB130" s="1">
        <f t="shared" ref="BB130:BB158" si="117">SIN(BC130+RADIANS($AB$9))</f>
        <v>0.67848578562587425</v>
      </c>
      <c r="BC130" s="1">
        <f t="shared" ref="BC130:BC158" si="118">2*ATAN(BD130)</f>
        <v>-2.7522563118626522</v>
      </c>
      <c r="BD130" s="1">
        <f t="shared" ref="BD130:BD158" si="119">SQRT((1+$AB$7)/(1-$AB$7))*TAN(BE130/2)</f>
        <v>-5.0718926885402897</v>
      </c>
      <c r="BE130" s="1">
        <f t="shared" si="111"/>
        <v>3.713364285271231</v>
      </c>
      <c r="BF130" s="1">
        <f t="shared" si="111"/>
        <v>3.7136326439024065</v>
      </c>
      <c r="BG130" s="1">
        <f t="shared" si="111"/>
        <v>3.7127915583839002</v>
      </c>
      <c r="BH130" s="1">
        <f t="shared" si="111"/>
        <v>3.7154292015967574</v>
      </c>
      <c r="BI130" s="1">
        <f t="shared" si="111"/>
        <v>3.7071724534011214</v>
      </c>
      <c r="BJ130" s="1">
        <f t="shared" si="111"/>
        <v>3.7331683403002929</v>
      </c>
      <c r="BK130" s="1">
        <f t="shared" si="111"/>
        <v>3.6527033261845077</v>
      </c>
      <c r="BL130" s="1">
        <f t="shared" ref="BL130:BL158" si="120">RADIANS($AB$9)+$AB$18*(AW130-AB$15)</f>
        <v>3.9187370615424015</v>
      </c>
    </row>
    <row r="131" spans="1:64" ht="12.95" customHeight="1" x14ac:dyDescent="0.2">
      <c r="A131" s="23" t="s">
        <v>76</v>
      </c>
      <c r="B131" s="11"/>
      <c r="C131" s="24">
        <v>49395.466</v>
      </c>
      <c r="D131" s="24">
        <v>5.0000000000000001E-3</v>
      </c>
      <c r="E131" s="1">
        <f t="shared" si="71"/>
        <v>13427.969086964416</v>
      </c>
      <c r="F131" s="1">
        <f t="shared" si="94"/>
        <v>13428</v>
      </c>
      <c r="G131" s="1">
        <f t="shared" si="72"/>
        <v>-1.2364800000796095E-2</v>
      </c>
      <c r="I131" s="1">
        <f t="shared" si="105"/>
        <v>-1.2364800000796095E-2</v>
      </c>
      <c r="N131" s="1">
        <f t="shared" ca="1" si="112"/>
        <v>-0.10185496562172042</v>
      </c>
      <c r="P131" s="185">
        <f t="shared" si="73"/>
        <v>34376.966</v>
      </c>
      <c r="R131" s="1">
        <f t="shared" si="74"/>
        <v>1.5288827905968709E-4</v>
      </c>
      <c r="S131" s="11">
        <f t="shared" si="106"/>
        <v>0.05</v>
      </c>
      <c r="Z131" s="1">
        <f t="shared" si="75"/>
        <v>13428</v>
      </c>
      <c r="AA131" s="1">
        <f t="shared" si="76"/>
        <v>-2.8613346313478311E-2</v>
      </c>
      <c r="AB131" s="1">
        <f t="shared" si="77"/>
        <v>-2.178608376884756E-2</v>
      </c>
      <c r="AC131" s="1">
        <f t="shared" si="78"/>
        <v>-34376.978364800001</v>
      </c>
      <c r="AD131" s="1">
        <f t="shared" si="79"/>
        <v>1.6248546312682216E-2</v>
      </c>
      <c r="AE131" s="1">
        <f t="shared" si="80"/>
        <v>1.3200762863768943E-5</v>
      </c>
      <c r="AF131" s="1">
        <f t="shared" si="81"/>
        <v>-34376.978364800001</v>
      </c>
      <c r="AG131" s="11">
        <f t="shared" si="82"/>
        <v>2.6401525727537883E-4</v>
      </c>
      <c r="AH131" s="1">
        <f t="shared" si="83"/>
        <v>9.4212837680514635E-3</v>
      </c>
      <c r="AI131" s="1">
        <f t="shared" si="84"/>
        <v>1.1784842118956365</v>
      </c>
      <c r="AJ131" s="1">
        <f t="shared" si="85"/>
        <v>0.66284170950255938</v>
      </c>
      <c r="AK131" s="1">
        <f t="shared" si="86"/>
        <v>-0.33476408924785717</v>
      </c>
      <c r="AL131" s="1">
        <f t="shared" si="87"/>
        <v>-1.0809707250583369</v>
      </c>
      <c r="AM131" s="1">
        <f t="shared" si="88"/>
        <v>-0.60008957621161918</v>
      </c>
      <c r="AN131" s="1">
        <f t="shared" ref="AN131:AT140" si="121">$AU131+$AB$7*SIN(AO131)</f>
        <v>5.5178262918751457</v>
      </c>
      <c r="AO131" s="1">
        <f t="shared" si="121"/>
        <v>5.5179201715650548</v>
      </c>
      <c r="AP131" s="1">
        <f t="shared" si="121"/>
        <v>5.518263238719209</v>
      </c>
      <c r="AQ131" s="1">
        <f t="shared" si="121"/>
        <v>5.519515959258662</v>
      </c>
      <c r="AR131" s="1">
        <f t="shared" si="121"/>
        <v>5.5240776174155082</v>
      </c>
      <c r="AS131" s="1">
        <f t="shared" si="121"/>
        <v>5.5405248624362633</v>
      </c>
      <c r="AT131" s="1">
        <f t="shared" si="121"/>
        <v>5.5978968387375767</v>
      </c>
      <c r="AU131" s="1">
        <f t="shared" si="89"/>
        <v>5.7806284410202391</v>
      </c>
      <c r="AW131" s="1">
        <v>1000</v>
      </c>
      <c r="AX131" s="1">
        <f t="shared" si="113"/>
        <v>-2.6798458005162541E-3</v>
      </c>
      <c r="AY131" s="1">
        <f t="shared" si="114"/>
        <v>-2.4685303841641755E-2</v>
      </c>
      <c r="AZ131" s="1">
        <f t="shared" si="115"/>
        <v>2.2005458041125501E-2</v>
      </c>
      <c r="BA131" s="1">
        <f t="shared" si="116"/>
        <v>0.66080522182369172</v>
      </c>
      <c r="BB131" s="1">
        <f t="shared" si="117"/>
        <v>0.73166095677355014</v>
      </c>
      <c r="BC131" s="1">
        <f t="shared" si="118"/>
        <v>-2.6772003606666868</v>
      </c>
      <c r="BD131" s="1">
        <f t="shared" si="119"/>
        <v>-4.2290253379337388</v>
      </c>
      <c r="BE131" s="1">
        <f t="shared" si="111"/>
        <v>3.8194306184096085</v>
      </c>
      <c r="BF131" s="1">
        <f t="shared" si="111"/>
        <v>3.8196177267701872</v>
      </c>
      <c r="BG131" s="1">
        <f t="shared" si="111"/>
        <v>3.8189846107753533</v>
      </c>
      <c r="BH131" s="1">
        <f t="shared" si="111"/>
        <v>3.8211281806769515</v>
      </c>
      <c r="BI131" s="1">
        <f t="shared" si="111"/>
        <v>3.8138854454219064</v>
      </c>
      <c r="BJ131" s="1">
        <f t="shared" si="111"/>
        <v>3.8385308060081602</v>
      </c>
      <c r="BK131" s="1">
        <f t="shared" si="111"/>
        <v>3.7565324881919331</v>
      </c>
      <c r="BL131" s="1">
        <f t="shared" si="120"/>
        <v>4.0573944475624968</v>
      </c>
    </row>
    <row r="132" spans="1:64" ht="12.95" customHeight="1" x14ac:dyDescent="0.2">
      <c r="A132" s="23" t="s">
        <v>77</v>
      </c>
      <c r="B132" s="11"/>
      <c r="C132" s="24">
        <v>50479.394999999997</v>
      </c>
      <c r="D132" s="24">
        <v>4.0000000000000001E-3</v>
      </c>
      <c r="E132" s="1">
        <f t="shared" si="71"/>
        <v>16137.882369059358</v>
      </c>
      <c r="F132" s="1">
        <f t="shared" si="94"/>
        <v>16138</v>
      </c>
      <c r="G132" s="1">
        <f t="shared" si="72"/>
        <v>-4.7050799999851733E-2</v>
      </c>
      <c r="K132" s="1">
        <f t="shared" ref="K132:K139" si="122">G132</f>
        <v>-4.7050799999851733E-2</v>
      </c>
      <c r="N132" s="1">
        <f t="shared" ca="1" si="112"/>
        <v>-9.3324660175210405E-2</v>
      </c>
      <c r="P132" s="185">
        <f t="shared" si="73"/>
        <v>35460.894999999997</v>
      </c>
      <c r="R132" s="1">
        <f t="shared" si="74"/>
        <v>2.2137777806260478E-3</v>
      </c>
      <c r="S132" s="11">
        <f t="shared" ref="S132:S139" si="123">S$16</f>
        <v>1</v>
      </c>
      <c r="Z132" s="1">
        <f t="shared" si="75"/>
        <v>16138</v>
      </c>
      <c r="AA132" s="1">
        <f t="shared" si="76"/>
        <v>-4.3764895325056521E-2</v>
      </c>
      <c r="AB132" s="1">
        <f t="shared" si="77"/>
        <v>-4.2556804492988001E-2</v>
      </c>
      <c r="AC132" s="1">
        <f t="shared" si="78"/>
        <v>-35460.942050799997</v>
      </c>
      <c r="AD132" s="1">
        <f t="shared" si="79"/>
        <v>-3.285904674795212E-3</v>
      </c>
      <c r="AE132" s="1">
        <f t="shared" si="80"/>
        <v>1.0797169531841028E-5</v>
      </c>
      <c r="AF132" s="1">
        <f t="shared" si="81"/>
        <v>-35460.942050799997</v>
      </c>
      <c r="AG132" s="11">
        <f t="shared" si="82"/>
        <v>1.0797169531841028E-5</v>
      </c>
      <c r="AH132" s="1">
        <f t="shared" si="83"/>
        <v>-4.4939955068637287E-3</v>
      </c>
      <c r="AI132" s="1">
        <f t="shared" si="84"/>
        <v>1.3622122938566739</v>
      </c>
      <c r="AJ132" s="1">
        <f t="shared" si="85"/>
        <v>-5.4413358709940809E-2</v>
      </c>
      <c r="AK132" s="1">
        <f t="shared" si="86"/>
        <v>-0.1128089691693009</v>
      </c>
      <c r="AL132" s="1">
        <f t="shared" si="87"/>
        <v>-0.30192284039792033</v>
      </c>
      <c r="AM132" s="1">
        <f t="shared" si="88"/>
        <v>-0.15211874209065795</v>
      </c>
      <c r="AN132" s="1">
        <f t="shared" si="121"/>
        <v>6.0798153005551825</v>
      </c>
      <c r="AO132" s="1">
        <f t="shared" si="121"/>
        <v>6.0799434839595143</v>
      </c>
      <c r="AP132" s="1">
        <f t="shared" si="121"/>
        <v>6.0802884549264631</v>
      </c>
      <c r="AQ132" s="1">
        <f t="shared" si="121"/>
        <v>6.0812167295239483</v>
      </c>
      <c r="AR132" s="1">
        <f t="shared" si="121"/>
        <v>6.083713729215285</v>
      </c>
      <c r="AS132" s="1">
        <f t="shared" si="121"/>
        <v>6.0904242960516664</v>
      </c>
      <c r="AT132" s="1">
        <f t="shared" si="121"/>
        <v>6.1084160569536454</v>
      </c>
      <c r="AU132" s="1">
        <f t="shared" si="89"/>
        <v>6.1563899571346976</v>
      </c>
      <c r="AW132" s="1">
        <v>99000</v>
      </c>
      <c r="AX132" s="1">
        <f t="shared" si="113"/>
        <v>0.23588652206018218</v>
      </c>
      <c r="AY132" s="1">
        <f t="shared" si="114"/>
        <v>0.21237502294091759</v>
      </c>
      <c r="AZ132" s="1">
        <f t="shared" si="115"/>
        <v>2.3511499119264603E-2</v>
      </c>
      <c r="BA132" s="1">
        <f t="shared" si="116"/>
        <v>0.85210506550613541</v>
      </c>
      <c r="BB132" s="1">
        <f t="shared" si="117"/>
        <v>0.99902794604223211</v>
      </c>
      <c r="BC132" s="1">
        <f t="shared" si="118"/>
        <v>-1.9712550246187983</v>
      </c>
      <c r="BD132" s="1">
        <f t="shared" si="119"/>
        <v>-1.5092491544387787</v>
      </c>
      <c r="BE132" s="1">
        <f t="shared" si="111"/>
        <v>17.266474254108786</v>
      </c>
      <c r="BF132" s="1">
        <f t="shared" si="111"/>
        <v>17.266474254108786</v>
      </c>
      <c r="BG132" s="1">
        <f t="shared" si="111"/>
        <v>17.266474254108459</v>
      </c>
      <c r="BH132" s="1">
        <f t="shared" si="111"/>
        <v>17.26647425417865</v>
      </c>
      <c r="BI132" s="1">
        <f t="shared" si="111"/>
        <v>17.26647423911799</v>
      </c>
      <c r="BJ132" s="1">
        <f t="shared" si="111"/>
        <v>17.266477471020771</v>
      </c>
      <c r="BK132" s="1">
        <f t="shared" si="111"/>
        <v>17.29171679964567</v>
      </c>
      <c r="BL132" s="1">
        <f t="shared" si="120"/>
        <v>17.645818277531824</v>
      </c>
    </row>
    <row r="133" spans="1:64" ht="12.95" customHeight="1" x14ac:dyDescent="0.2">
      <c r="A133" s="23" t="s">
        <v>78</v>
      </c>
      <c r="B133" s="11" t="s">
        <v>51</v>
      </c>
      <c r="C133" s="24">
        <v>51178.364600000001</v>
      </c>
      <c r="D133" s="24">
        <v>5.9999999999999995E-4</v>
      </c>
      <c r="E133" s="1">
        <f t="shared" si="71"/>
        <v>17885.364909724482</v>
      </c>
      <c r="F133" s="1">
        <f t="shared" si="94"/>
        <v>17885.5</v>
      </c>
      <c r="G133" s="1">
        <f t="shared" si="72"/>
        <v>-5.4034299995691981E-2</v>
      </c>
      <c r="K133" s="1">
        <f t="shared" si="122"/>
        <v>-5.4034299995691981E-2</v>
      </c>
      <c r="N133" s="1">
        <f t="shared" ca="1" si="112"/>
        <v>-8.7824029633595535E-2</v>
      </c>
      <c r="P133" s="185">
        <f t="shared" si="73"/>
        <v>36159.864600000001</v>
      </c>
      <c r="R133" s="1">
        <f t="shared" si="74"/>
        <v>2.9197055760244385E-3</v>
      </c>
      <c r="S133" s="11">
        <f t="shared" si="123"/>
        <v>1</v>
      </c>
      <c r="Z133" s="1">
        <f t="shared" si="75"/>
        <v>17885.5</v>
      </c>
      <c r="AA133" s="1">
        <f t="shared" si="76"/>
        <v>-5.3315452464876761E-2</v>
      </c>
      <c r="AB133" s="1">
        <f t="shared" si="77"/>
        <v>-4.0468963321692988E-2</v>
      </c>
      <c r="AC133" s="1">
        <f t="shared" si="78"/>
        <v>-36159.918634299996</v>
      </c>
      <c r="AD133" s="1">
        <f t="shared" si="79"/>
        <v>-7.1884753081521979E-4</v>
      </c>
      <c r="AE133" s="1">
        <f t="shared" si="80"/>
        <v>5.1674177255913839E-7</v>
      </c>
      <c r="AF133" s="1">
        <f t="shared" si="81"/>
        <v>-36159.918634299996</v>
      </c>
      <c r="AG133" s="11">
        <f t="shared" si="82"/>
        <v>5.1674177255913839E-7</v>
      </c>
      <c r="AH133" s="1">
        <f t="shared" si="83"/>
        <v>-1.3565336673998996E-2</v>
      </c>
      <c r="AI133" s="1">
        <f t="shared" si="84"/>
        <v>1.3650732637275922</v>
      </c>
      <c r="AJ133" s="1">
        <f t="shared" si="85"/>
        <v>-0.59059427574351286</v>
      </c>
      <c r="AK133" s="1">
        <f t="shared" si="86"/>
        <v>0.10317519787835477</v>
      </c>
      <c r="AL133" s="1">
        <f t="shared" si="87"/>
        <v>0.2754319860240167</v>
      </c>
      <c r="AM133" s="1">
        <f t="shared" si="88"/>
        <v>0.13859327541604283</v>
      </c>
      <c r="AN133" s="1">
        <f t="shared" si="121"/>
        <v>6.4685813031690289</v>
      </c>
      <c r="AO133" s="1">
        <f t="shared" si="121"/>
        <v>6.4684622784014012</v>
      </c>
      <c r="AP133" s="1">
        <f t="shared" si="121"/>
        <v>6.4681430838175027</v>
      </c>
      <c r="AQ133" s="1">
        <f t="shared" si="121"/>
        <v>6.4672871779757823</v>
      </c>
      <c r="AR133" s="1">
        <f t="shared" si="121"/>
        <v>6.4649927764593986</v>
      </c>
      <c r="AS133" s="1">
        <f t="shared" si="121"/>
        <v>6.4588469777469237</v>
      </c>
      <c r="AT133" s="1">
        <f t="shared" si="121"/>
        <v>6.4424171002510802</v>
      </c>
      <c r="AU133" s="1">
        <f t="shared" si="89"/>
        <v>6.3986937392048144</v>
      </c>
      <c r="AW133" s="1">
        <v>100000</v>
      </c>
      <c r="AX133" s="1">
        <f t="shared" si="113"/>
        <v>0.24082104119124245</v>
      </c>
      <c r="AY133" s="1">
        <f t="shared" si="114"/>
        <v>0.21883526337195777</v>
      </c>
      <c r="AZ133" s="1">
        <f t="shared" si="115"/>
        <v>2.198577781928468E-2</v>
      </c>
      <c r="BA133" s="1">
        <f t="shared" si="116"/>
        <v>0.90018499861897361</v>
      </c>
      <c r="BB133" s="1">
        <f t="shared" si="117"/>
        <v>0.99594162904552119</v>
      </c>
      <c r="BC133" s="1">
        <f t="shared" si="118"/>
        <v>-1.8370359533718721</v>
      </c>
      <c r="BD133" s="1">
        <f t="shared" si="119"/>
        <v>-1.3092335283097012</v>
      </c>
      <c r="BE133" s="1">
        <f t="shared" si="111"/>
        <v>17.408280689402087</v>
      </c>
      <c r="BF133" s="1">
        <f t="shared" si="111"/>
        <v>17.408280703467565</v>
      </c>
      <c r="BG133" s="1">
        <f t="shared" si="111"/>
        <v>17.40828099052078</v>
      </c>
      <c r="BH133" s="1">
        <f t="shared" si="111"/>
        <v>17.408286848665075</v>
      </c>
      <c r="BI133" s="1">
        <f t="shared" si="111"/>
        <v>17.408406343404831</v>
      </c>
      <c r="BJ133" s="1">
        <f t="shared" si="111"/>
        <v>17.410820340808442</v>
      </c>
      <c r="BK133" s="1">
        <f t="shared" si="111"/>
        <v>17.452589916676732</v>
      </c>
      <c r="BL133" s="1">
        <f t="shared" si="120"/>
        <v>17.78447566355192</v>
      </c>
    </row>
    <row r="134" spans="1:64" ht="12.95" customHeight="1" x14ac:dyDescent="0.2">
      <c r="A134" s="1" t="s">
        <v>141</v>
      </c>
      <c r="B134" s="11" t="s">
        <v>49</v>
      </c>
      <c r="C134" s="24">
        <v>51194.966500000002</v>
      </c>
      <c r="D134" s="24" t="s">
        <v>130</v>
      </c>
      <c r="E134" s="1">
        <f t="shared" si="71"/>
        <v>17926.871050180191</v>
      </c>
      <c r="F134" s="1">
        <f t="shared" si="94"/>
        <v>17927</v>
      </c>
      <c r="G134" s="1">
        <f t="shared" si="72"/>
        <v>-5.1578199992945883E-2</v>
      </c>
      <c r="K134" s="1">
        <f t="shared" si="122"/>
        <v>-5.1578199992945883E-2</v>
      </c>
      <c r="N134" s="1">
        <f t="shared" ca="1" si="112"/>
        <v>-8.7693399494839022E-2</v>
      </c>
      <c r="P134" s="185">
        <f t="shared" si="73"/>
        <v>36176.466500000002</v>
      </c>
      <c r="R134" s="1">
        <f t="shared" si="74"/>
        <v>2.6603107145123229E-3</v>
      </c>
      <c r="S134" s="11">
        <f t="shared" si="123"/>
        <v>1</v>
      </c>
      <c r="Z134" s="1">
        <f t="shared" si="75"/>
        <v>17927</v>
      </c>
      <c r="AA134" s="1">
        <f t="shared" si="76"/>
        <v>-5.3518157006279758E-2</v>
      </c>
      <c r="AB134" s="1">
        <f t="shared" si="77"/>
        <v>-3.7818508622134692E-2</v>
      </c>
      <c r="AC134" s="1">
        <f t="shared" si="78"/>
        <v>-36176.518078199995</v>
      </c>
      <c r="AD134" s="1">
        <f t="shared" si="79"/>
        <v>1.9399570133338748E-3</v>
      </c>
      <c r="AE134" s="1">
        <f t="shared" si="80"/>
        <v>3.7634332135832876E-6</v>
      </c>
      <c r="AF134" s="1">
        <f t="shared" si="81"/>
        <v>-36176.518078199995</v>
      </c>
      <c r="AG134" s="11">
        <f t="shared" si="82"/>
        <v>3.7634332135832876E-6</v>
      </c>
      <c r="AH134" s="1">
        <f t="shared" si="83"/>
        <v>-1.3759691370811193E-2</v>
      </c>
      <c r="AI134" s="1">
        <f t="shared" si="84"/>
        <v>1.3636450827029323</v>
      </c>
      <c r="AJ134" s="1">
        <f t="shared" si="85"/>
        <v>-0.60144966116045195</v>
      </c>
      <c r="AK134" s="1">
        <f t="shared" si="86"/>
        <v>0.1081011710016649</v>
      </c>
      <c r="AL134" s="1">
        <f t="shared" si="87"/>
        <v>0.28895133302387832</v>
      </c>
      <c r="AM134" s="1">
        <f t="shared" si="88"/>
        <v>0.14548935496801516</v>
      </c>
      <c r="AN134" s="1">
        <f t="shared" si="121"/>
        <v>6.4777494494312746</v>
      </c>
      <c r="AO134" s="1">
        <f t="shared" si="121"/>
        <v>6.4776256784767634</v>
      </c>
      <c r="AP134" s="1">
        <f t="shared" si="121"/>
        <v>6.4772931717272515</v>
      </c>
      <c r="AQ134" s="1">
        <f t="shared" si="121"/>
        <v>6.4764000103779029</v>
      </c>
      <c r="AR134" s="1">
        <f t="shared" si="121"/>
        <v>6.4740016198479369</v>
      </c>
      <c r="AS134" s="1">
        <f t="shared" si="121"/>
        <v>6.4675667166987232</v>
      </c>
      <c r="AT134" s="1">
        <f t="shared" si="121"/>
        <v>6.4503391160319756</v>
      </c>
      <c r="AU134" s="1">
        <f t="shared" si="89"/>
        <v>6.4044480207246473</v>
      </c>
      <c r="AW134" s="1">
        <v>101000</v>
      </c>
      <c r="AX134" s="1">
        <f t="shared" si="113"/>
        <v>0.24526593322367155</v>
      </c>
      <c r="AY134" s="1">
        <f t="shared" si="114"/>
        <v>0.22537714536874925</v>
      </c>
      <c r="AZ134" s="1">
        <f t="shared" si="115"/>
        <v>1.9888787854922284E-2</v>
      </c>
      <c r="BA134" s="1">
        <f t="shared" si="116"/>
        <v>0.95624313781284465</v>
      </c>
      <c r="BB134" s="1">
        <f t="shared" si="117"/>
        <v>0.9711556681831317</v>
      </c>
      <c r="BC134" s="1">
        <f t="shared" si="118"/>
        <v>-1.6863936583580785</v>
      </c>
      <c r="BD134" s="1">
        <f t="shared" si="119"/>
        <v>-1.1228337732558962</v>
      </c>
      <c r="BE134" s="1">
        <f t="shared" si="111"/>
        <v>17.558508685980762</v>
      </c>
      <c r="BF134" s="1">
        <f t="shared" si="111"/>
        <v>17.558509462424727</v>
      </c>
      <c r="BG134" s="1">
        <f t="shared" si="111"/>
        <v>17.558516874641345</v>
      </c>
      <c r="BH134" s="1">
        <f t="shared" si="111"/>
        <v>17.558587624733971</v>
      </c>
      <c r="BI134" s="1">
        <f t="shared" si="111"/>
        <v>17.559262064477256</v>
      </c>
      <c r="BJ134" s="1">
        <f t="shared" si="111"/>
        <v>17.56561379780333</v>
      </c>
      <c r="BK134" s="1">
        <f t="shared" si="111"/>
        <v>17.619833609688783</v>
      </c>
      <c r="BL134" s="1">
        <f t="shared" si="120"/>
        <v>17.923133049572016</v>
      </c>
    </row>
    <row r="135" spans="1:64" ht="12.95" customHeight="1" x14ac:dyDescent="0.2">
      <c r="A135" s="23" t="s">
        <v>142</v>
      </c>
      <c r="B135" s="1" t="s">
        <v>49</v>
      </c>
      <c r="C135" s="24">
        <v>51194.966999999997</v>
      </c>
      <c r="D135" s="24" t="s">
        <v>143</v>
      </c>
      <c r="E135" s="1">
        <f t="shared" si="71"/>
        <v>17926.872300222054</v>
      </c>
      <c r="F135" s="1">
        <f t="shared" si="94"/>
        <v>17927</v>
      </c>
      <c r="G135" s="1">
        <f t="shared" si="72"/>
        <v>-5.1078199998300988E-2</v>
      </c>
      <c r="K135" s="1">
        <f t="shared" si="122"/>
        <v>-5.1078199998300988E-2</v>
      </c>
      <c r="N135" s="1">
        <f t="shared" ca="1" si="112"/>
        <v>-8.7693399494839022E-2</v>
      </c>
      <c r="P135" s="185">
        <f t="shared" si="73"/>
        <v>36176.466999999997</v>
      </c>
      <c r="R135" s="1">
        <f t="shared" si="74"/>
        <v>2.608982515066435E-3</v>
      </c>
      <c r="S135" s="11">
        <f t="shared" si="123"/>
        <v>1</v>
      </c>
      <c r="Z135" s="1">
        <f t="shared" si="75"/>
        <v>17927</v>
      </c>
      <c r="AA135" s="1">
        <f t="shared" si="76"/>
        <v>-5.3518157006279758E-2</v>
      </c>
      <c r="AB135" s="1">
        <f t="shared" si="77"/>
        <v>-3.7318508627489796E-2</v>
      </c>
      <c r="AC135" s="1">
        <f t="shared" si="78"/>
        <v>-36176.518078199995</v>
      </c>
      <c r="AD135" s="1">
        <f t="shared" si="79"/>
        <v>2.43995700797877E-3</v>
      </c>
      <c r="AE135" s="1">
        <f t="shared" si="80"/>
        <v>5.9533902007847113E-6</v>
      </c>
      <c r="AF135" s="1">
        <f t="shared" si="81"/>
        <v>-36176.518078199995</v>
      </c>
      <c r="AG135" s="11">
        <f t="shared" si="82"/>
        <v>5.9533902007847113E-6</v>
      </c>
      <c r="AH135" s="1">
        <f t="shared" si="83"/>
        <v>-1.3759691370811193E-2</v>
      </c>
      <c r="AI135" s="1">
        <f t="shared" si="84"/>
        <v>1.3636450827029323</v>
      </c>
      <c r="AJ135" s="1">
        <f t="shared" si="85"/>
        <v>-0.60144966116045195</v>
      </c>
      <c r="AK135" s="1">
        <f t="shared" si="86"/>
        <v>0.1081011710016649</v>
      </c>
      <c r="AL135" s="1">
        <f t="shared" si="87"/>
        <v>0.28895133302387832</v>
      </c>
      <c r="AM135" s="1">
        <f t="shared" si="88"/>
        <v>0.14548935496801516</v>
      </c>
      <c r="AN135" s="1">
        <f t="shared" si="121"/>
        <v>6.4777494494312746</v>
      </c>
      <c r="AO135" s="1">
        <f t="shared" si="121"/>
        <v>6.4776256784767634</v>
      </c>
      <c r="AP135" s="1">
        <f t="shared" si="121"/>
        <v>6.4772931717272515</v>
      </c>
      <c r="AQ135" s="1">
        <f t="shared" si="121"/>
        <v>6.4764000103779029</v>
      </c>
      <c r="AR135" s="1">
        <f t="shared" si="121"/>
        <v>6.4740016198479369</v>
      </c>
      <c r="AS135" s="1">
        <f t="shared" si="121"/>
        <v>6.4675667166987232</v>
      </c>
      <c r="AT135" s="1">
        <f t="shared" si="121"/>
        <v>6.4503391160319756</v>
      </c>
      <c r="AU135" s="1">
        <f t="shared" si="89"/>
        <v>6.4044480207246473</v>
      </c>
      <c r="AW135" s="1">
        <v>102000</v>
      </c>
      <c r="AX135" s="1">
        <f t="shared" si="113"/>
        <v>0.24916460324283352</v>
      </c>
      <c r="AY135" s="1">
        <f t="shared" si="114"/>
        <v>0.23200066893129195</v>
      </c>
      <c r="AZ135" s="1">
        <f t="shared" si="115"/>
        <v>1.7163934311541576E-2</v>
      </c>
      <c r="BA135" s="1">
        <f t="shared" si="116"/>
        <v>1.0209683491600434</v>
      </c>
      <c r="BB135" s="1">
        <f t="shared" si="117"/>
        <v>0.91645691556339415</v>
      </c>
      <c r="BC135" s="1">
        <f t="shared" si="118"/>
        <v>-1.5154970326714081</v>
      </c>
      <c r="BD135" s="1">
        <f t="shared" si="119"/>
        <v>-0.9461752248140578</v>
      </c>
      <c r="BE135" s="1">
        <f t="shared" si="111"/>
        <v>17.718513922657326</v>
      </c>
      <c r="BF135" s="1">
        <f t="shared" si="111"/>
        <v>17.718521433142811</v>
      </c>
      <c r="BG135" s="1">
        <f t="shared" si="111"/>
        <v>17.718567933085776</v>
      </c>
      <c r="BH135" s="1">
        <f t="shared" si="111"/>
        <v>17.718855727648762</v>
      </c>
      <c r="BI135" s="1">
        <f t="shared" si="111"/>
        <v>17.720633030496998</v>
      </c>
      <c r="BJ135" s="1">
        <f t="shared" si="111"/>
        <v>17.731464523942758</v>
      </c>
      <c r="BK135" s="1">
        <f t="shared" si="111"/>
        <v>17.792899162015239</v>
      </c>
      <c r="BL135" s="1">
        <f t="shared" si="120"/>
        <v>18.061790435592108</v>
      </c>
    </row>
    <row r="136" spans="1:64" ht="12.95" customHeight="1" x14ac:dyDescent="0.2">
      <c r="A136" s="23" t="s">
        <v>142</v>
      </c>
      <c r="B136" s="1" t="s">
        <v>51</v>
      </c>
      <c r="C136" s="24">
        <v>51195.964</v>
      </c>
      <c r="D136" s="24" t="s">
        <v>143</v>
      </c>
      <c r="E136" s="1">
        <f t="shared" si="71"/>
        <v>17929.364883723607</v>
      </c>
      <c r="F136" s="1">
        <f t="shared" si="94"/>
        <v>17929.5</v>
      </c>
      <c r="G136" s="1">
        <f t="shared" si="72"/>
        <v>-5.4044700002123136E-2</v>
      </c>
      <c r="K136" s="1">
        <f t="shared" si="122"/>
        <v>-5.4044700002123136E-2</v>
      </c>
      <c r="N136" s="1">
        <f t="shared" ca="1" si="112"/>
        <v>-8.7685530209371754E-2</v>
      </c>
      <c r="P136" s="185">
        <f t="shared" si="73"/>
        <v>36177.464</v>
      </c>
      <c r="R136" s="1">
        <f t="shared" si="74"/>
        <v>2.9208295983194884E-3</v>
      </c>
      <c r="S136" s="11">
        <f t="shared" si="123"/>
        <v>1</v>
      </c>
      <c r="Z136" s="1">
        <f t="shared" si="75"/>
        <v>17929.5</v>
      </c>
      <c r="AA136" s="1">
        <f t="shared" si="76"/>
        <v>-5.3530320406025601E-2</v>
      </c>
      <c r="AB136" s="1">
        <f t="shared" si="77"/>
        <v>-4.0273343743966183E-2</v>
      </c>
      <c r="AC136" s="1">
        <f t="shared" si="78"/>
        <v>-36177.518044700002</v>
      </c>
      <c r="AD136" s="1">
        <f t="shared" si="79"/>
        <v>-5.1437959609753475E-4</v>
      </c>
      <c r="AE136" s="1">
        <f t="shared" si="80"/>
        <v>2.6458636888146301E-7</v>
      </c>
      <c r="AF136" s="1">
        <f t="shared" si="81"/>
        <v>-36177.518044700002</v>
      </c>
      <c r="AG136" s="11">
        <f t="shared" si="82"/>
        <v>2.6458636888146301E-7</v>
      </c>
      <c r="AH136" s="1">
        <f t="shared" si="83"/>
        <v>-1.3771356258156953E-2</v>
      </c>
      <c r="AI136" s="1">
        <f t="shared" si="84"/>
        <v>1.363557020731669</v>
      </c>
      <c r="AJ136" s="1">
        <f t="shared" si="85"/>
        <v>-0.60209938588236112</v>
      </c>
      <c r="AK136" s="1">
        <f t="shared" si="86"/>
        <v>0.10839696500671286</v>
      </c>
      <c r="AL136" s="1">
        <f t="shared" si="87"/>
        <v>0.28976484549128684</v>
      </c>
      <c r="AM136" s="1">
        <f t="shared" si="88"/>
        <v>0.14590474567810352</v>
      </c>
      <c r="AN136" s="1">
        <f t="shared" si="121"/>
        <v>6.4783014418834348</v>
      </c>
      <c r="AO136" s="1">
        <f t="shared" si="121"/>
        <v>6.4781773900776916</v>
      </c>
      <c r="AP136" s="1">
        <f t="shared" si="121"/>
        <v>6.4778440926252667</v>
      </c>
      <c r="AQ136" s="1">
        <f t="shared" si="121"/>
        <v>6.4769487106501158</v>
      </c>
      <c r="AR136" s="1">
        <f t="shared" si="121"/>
        <v>6.4745441016978518</v>
      </c>
      <c r="AS136" s="1">
        <f t="shared" si="121"/>
        <v>6.468091859654379</v>
      </c>
      <c r="AT136" s="1">
        <f t="shared" si="121"/>
        <v>6.4508162980899204</v>
      </c>
      <c r="AU136" s="1">
        <f t="shared" si="89"/>
        <v>6.4047946641896978</v>
      </c>
      <c r="AW136" s="1">
        <v>103000</v>
      </c>
      <c r="AX136" s="1">
        <f t="shared" si="113"/>
        <v>0.25247080712460246</v>
      </c>
      <c r="AY136" s="1">
        <f t="shared" si="114"/>
        <v>0.23870583405958593</v>
      </c>
      <c r="AZ136" s="1">
        <f t="shared" si="115"/>
        <v>1.3764973065016527E-2</v>
      </c>
      <c r="BA136" s="1">
        <f t="shared" si="116"/>
        <v>1.0942029392957757</v>
      </c>
      <c r="BB136" s="1">
        <f t="shared" si="117"/>
        <v>0.82119131300397497</v>
      </c>
      <c r="BC136" s="1">
        <f t="shared" si="118"/>
        <v>-1.319858611349022</v>
      </c>
      <c r="BD136" s="1">
        <f t="shared" si="119"/>
        <v>-0.77599164279497612</v>
      </c>
      <c r="BE136" s="1">
        <f t="shared" si="111"/>
        <v>17.889709676133535</v>
      </c>
      <c r="BF136" s="1">
        <f t="shared" si="111"/>
        <v>17.889743105713546</v>
      </c>
      <c r="BG136" s="1">
        <f t="shared" si="111"/>
        <v>17.889896692069609</v>
      </c>
      <c r="BH136" s="1">
        <f t="shared" si="111"/>
        <v>17.890601885520013</v>
      </c>
      <c r="BI136" s="1">
        <f t="shared" si="111"/>
        <v>17.893830738180483</v>
      </c>
      <c r="BJ136" s="1">
        <f t="shared" si="111"/>
        <v>17.908430470534455</v>
      </c>
      <c r="BK136" s="1">
        <f t="shared" si="111"/>
        <v>17.971126105890068</v>
      </c>
      <c r="BL136" s="1">
        <f t="shared" si="120"/>
        <v>18.200447821612205</v>
      </c>
    </row>
    <row r="137" spans="1:64" ht="12.95" customHeight="1" x14ac:dyDescent="0.2">
      <c r="A137" s="1" t="s">
        <v>141</v>
      </c>
      <c r="B137" s="11" t="s">
        <v>51</v>
      </c>
      <c r="C137" s="24">
        <v>51195.964399999997</v>
      </c>
      <c r="D137" s="24" t="s">
        <v>130</v>
      </c>
      <c r="E137" s="1">
        <f t="shared" si="71"/>
        <v>17929.365883757102</v>
      </c>
      <c r="F137" s="1">
        <f t="shared" si="94"/>
        <v>17929.5</v>
      </c>
      <c r="G137" s="1">
        <f t="shared" si="72"/>
        <v>-5.3644700004952028E-2</v>
      </c>
      <c r="K137" s="1">
        <f t="shared" si="122"/>
        <v>-5.3644700004952028E-2</v>
      </c>
      <c r="N137" s="1">
        <f t="shared" ca="1" si="112"/>
        <v>-8.7685530209371754E-2</v>
      </c>
      <c r="P137" s="185">
        <f t="shared" si="73"/>
        <v>36177.464399999997</v>
      </c>
      <c r="R137" s="1">
        <f t="shared" si="74"/>
        <v>2.8777538386213003E-3</v>
      </c>
      <c r="S137" s="11">
        <f t="shared" si="123"/>
        <v>1</v>
      </c>
      <c r="Z137" s="1">
        <f t="shared" si="75"/>
        <v>17929.5</v>
      </c>
      <c r="AA137" s="1">
        <f t="shared" si="76"/>
        <v>-5.3530320406025601E-2</v>
      </c>
      <c r="AB137" s="1">
        <f t="shared" si="77"/>
        <v>-3.9873343746795076E-2</v>
      </c>
      <c r="AC137" s="1">
        <f t="shared" si="78"/>
        <v>-36177.518044700002</v>
      </c>
      <c r="AD137" s="1">
        <f t="shared" si="79"/>
        <v>-1.1437959892642707E-4</v>
      </c>
      <c r="AE137" s="1">
        <f t="shared" si="80"/>
        <v>1.3082692650570317E-8</v>
      </c>
      <c r="AF137" s="1">
        <f t="shared" si="81"/>
        <v>-36177.518044700002</v>
      </c>
      <c r="AG137" s="11">
        <f t="shared" si="82"/>
        <v>1.3082692650570317E-8</v>
      </c>
      <c r="AH137" s="1">
        <f t="shared" si="83"/>
        <v>-1.3771356258156953E-2</v>
      </c>
      <c r="AI137" s="1">
        <f t="shared" si="84"/>
        <v>1.363557020731669</v>
      </c>
      <c r="AJ137" s="1">
        <f t="shared" si="85"/>
        <v>-0.60209938588236112</v>
      </c>
      <c r="AK137" s="1">
        <f t="shared" si="86"/>
        <v>0.10839696500671286</v>
      </c>
      <c r="AL137" s="1">
        <f t="shared" si="87"/>
        <v>0.28976484549128684</v>
      </c>
      <c r="AM137" s="1">
        <f t="shared" si="88"/>
        <v>0.14590474567810352</v>
      </c>
      <c r="AN137" s="1">
        <f t="shared" si="121"/>
        <v>6.4783014418834348</v>
      </c>
      <c r="AO137" s="1">
        <f t="shared" si="121"/>
        <v>6.4781773900776916</v>
      </c>
      <c r="AP137" s="1">
        <f t="shared" si="121"/>
        <v>6.4778440926252667</v>
      </c>
      <c r="AQ137" s="1">
        <f t="shared" si="121"/>
        <v>6.4769487106501158</v>
      </c>
      <c r="AR137" s="1">
        <f t="shared" si="121"/>
        <v>6.4745441016978518</v>
      </c>
      <c r="AS137" s="1">
        <f t="shared" si="121"/>
        <v>6.468091859654379</v>
      </c>
      <c r="AT137" s="1">
        <f t="shared" si="121"/>
        <v>6.4508162980899204</v>
      </c>
      <c r="AU137" s="1">
        <f t="shared" si="89"/>
        <v>6.4047946641896978</v>
      </c>
      <c r="AW137" s="1">
        <v>104000</v>
      </c>
      <c r="AX137" s="1">
        <f t="shared" si="113"/>
        <v>0.2551671317050172</v>
      </c>
      <c r="AY137" s="1">
        <f t="shared" si="114"/>
        <v>0.2454926407536312</v>
      </c>
      <c r="AZ137" s="1">
        <f t="shared" si="115"/>
        <v>9.6744909513860021E-3</v>
      </c>
      <c r="BA137" s="1">
        <f t="shared" si="116"/>
        <v>1.1738513244350388</v>
      </c>
      <c r="BB137" s="1">
        <f t="shared" si="117"/>
        <v>0.67310302191989835</v>
      </c>
      <c r="BC137" s="1">
        <f t="shared" si="118"/>
        <v>-1.094759736322499</v>
      </c>
      <c r="BD137" s="1">
        <f t="shared" si="119"/>
        <v>-0.60950595279973141</v>
      </c>
      <c r="BE137" s="1">
        <f t="shared" si="111"/>
        <v>18.073349656388501</v>
      </c>
      <c r="BF137" s="1">
        <f t="shared" si="111"/>
        <v>18.073439545789721</v>
      </c>
      <c r="BG137" s="1">
        <f t="shared" si="111"/>
        <v>18.073771511231563</v>
      </c>
      <c r="BH137" s="1">
        <f t="shared" si="111"/>
        <v>18.074996538563987</v>
      </c>
      <c r="BI137" s="1">
        <f t="shared" si="111"/>
        <v>18.079504527164652</v>
      </c>
      <c r="BJ137" s="1">
        <f t="shared" si="111"/>
        <v>18.095927162424495</v>
      </c>
      <c r="BK137" s="1">
        <f t="shared" si="111"/>
        <v>18.153754900184364</v>
      </c>
      <c r="BL137" s="1">
        <f t="shared" si="120"/>
        <v>18.339105207632301</v>
      </c>
    </row>
    <row r="138" spans="1:64" ht="12.95" customHeight="1" x14ac:dyDescent="0.2">
      <c r="A138" s="1" t="s">
        <v>144</v>
      </c>
      <c r="B138" s="11" t="s">
        <v>49</v>
      </c>
      <c r="C138" s="24">
        <v>51453.752</v>
      </c>
      <c r="D138" s="24" t="s">
        <v>130</v>
      </c>
      <c r="E138" s="1">
        <f t="shared" si="71"/>
        <v>18573.856474191889</v>
      </c>
      <c r="F138" s="1">
        <f t="shared" si="94"/>
        <v>18574</v>
      </c>
      <c r="G138" s="1">
        <f t="shared" si="72"/>
        <v>-5.7408399996347725E-2</v>
      </c>
      <c r="K138" s="1">
        <f t="shared" si="122"/>
        <v>-5.7408399996347725E-2</v>
      </c>
      <c r="N138" s="1">
        <f t="shared" ca="1" si="112"/>
        <v>-8.5656828415912087E-2</v>
      </c>
      <c r="P138" s="185">
        <f t="shared" si="73"/>
        <v>36435.252</v>
      </c>
      <c r="R138" s="1">
        <f t="shared" si="74"/>
        <v>3.2957243901406575E-3</v>
      </c>
      <c r="S138" s="11">
        <f t="shared" si="123"/>
        <v>1</v>
      </c>
      <c r="Z138" s="1">
        <f t="shared" si="75"/>
        <v>18574</v>
      </c>
      <c r="AA138" s="1">
        <f t="shared" si="76"/>
        <v>-5.6472076435424436E-2</v>
      </c>
      <c r="AB138" s="1">
        <f t="shared" si="77"/>
        <v>-4.0806782286049066E-2</v>
      </c>
      <c r="AC138" s="1">
        <f t="shared" si="78"/>
        <v>-36435.309408399997</v>
      </c>
      <c r="AD138" s="1">
        <f t="shared" si="79"/>
        <v>-9.3632356092328978E-4</v>
      </c>
      <c r="AE138" s="1">
        <f t="shared" si="80"/>
        <v>8.7670181074006953E-7</v>
      </c>
      <c r="AF138" s="1">
        <f t="shared" si="81"/>
        <v>-36435.309408399997</v>
      </c>
      <c r="AG138" s="11">
        <f t="shared" si="82"/>
        <v>8.7670181074006953E-7</v>
      </c>
      <c r="AH138" s="1">
        <f t="shared" si="83"/>
        <v>-1.6601617710298659E-2</v>
      </c>
      <c r="AI138" s="1">
        <f t="shared" si="84"/>
        <v>1.3337834413503429</v>
      </c>
      <c r="AJ138" s="1">
        <f t="shared" si="85"/>
        <v>-0.75237165117219706</v>
      </c>
      <c r="AK138" s="1">
        <f t="shared" si="86"/>
        <v>0.18031146282551183</v>
      </c>
      <c r="AL138" s="1">
        <f t="shared" si="87"/>
        <v>0.49529191877848672</v>
      </c>
      <c r="AM138" s="1">
        <f t="shared" si="88"/>
        <v>0.25283590005049039</v>
      </c>
      <c r="AN138" s="1">
        <f t="shared" si="121"/>
        <v>6.6191785812228208</v>
      </c>
      <c r="AO138" s="1">
        <f t="shared" si="121"/>
        <v>6.6190037696924549</v>
      </c>
      <c r="AP138" s="1">
        <f t="shared" si="121"/>
        <v>6.6185157579527623</v>
      </c>
      <c r="AQ138" s="1">
        <f t="shared" si="121"/>
        <v>6.6171538410795163</v>
      </c>
      <c r="AR138" s="1">
        <f t="shared" si="121"/>
        <v>6.6133564685102204</v>
      </c>
      <c r="AS138" s="1">
        <f t="shared" si="121"/>
        <v>6.6027942579445593</v>
      </c>
      <c r="AT138" s="1">
        <f t="shared" si="121"/>
        <v>6.573604703902924</v>
      </c>
      <c r="AU138" s="1">
        <f t="shared" si="89"/>
        <v>6.4941593494796495</v>
      </c>
      <c r="AW138" s="1">
        <v>105000</v>
      </c>
      <c r="AX138" s="1">
        <f t="shared" si="113"/>
        <v>0.25729664072433511</v>
      </c>
      <c r="AY138" s="1">
        <f t="shared" si="114"/>
        <v>0.25236108901342769</v>
      </c>
      <c r="AZ138" s="1">
        <f t="shared" si="115"/>
        <v>4.9355517109074378E-3</v>
      </c>
      <c r="BA138" s="1">
        <f t="shared" si="116"/>
        <v>1.2542107569946948</v>
      </c>
      <c r="BB138" s="1">
        <f t="shared" si="117"/>
        <v>0.46188037057542403</v>
      </c>
      <c r="BC138" s="1">
        <f t="shared" si="118"/>
        <v>-0.83647717713829117</v>
      </c>
      <c r="BD138" s="1">
        <f t="shared" si="119"/>
        <v>-0.44446152013317713</v>
      </c>
      <c r="BE138" s="1">
        <f t="shared" ref="BE138:BK147" si="124">$BL138+$AB$7*SIN(BF138)</f>
        <v>18.270071334819217</v>
      </c>
      <c r="BF138" s="1">
        <f t="shared" si="124"/>
        <v>18.270230259451967</v>
      </c>
      <c r="BG138" s="1">
        <f t="shared" si="124"/>
        <v>18.270730772992909</v>
      </c>
      <c r="BH138" s="1">
        <f t="shared" si="124"/>
        <v>18.27230601071296</v>
      </c>
      <c r="BI138" s="1">
        <f t="shared" si="124"/>
        <v>18.277253172328344</v>
      </c>
      <c r="BJ138" s="1">
        <f t="shared" si="124"/>
        <v>18.292689176973894</v>
      </c>
      <c r="BK138" s="1">
        <f t="shared" si="124"/>
        <v>18.339941509864865</v>
      </c>
      <c r="BL138" s="1">
        <f t="shared" si="120"/>
        <v>18.477762593652397</v>
      </c>
    </row>
    <row r="139" spans="1:64" ht="12.95" customHeight="1" x14ac:dyDescent="0.2">
      <c r="A139" s="23" t="s">
        <v>145</v>
      </c>
      <c r="B139" s="1" t="s">
        <v>49</v>
      </c>
      <c r="C139" s="24">
        <v>51554.55</v>
      </c>
      <c r="D139" s="24" t="s">
        <v>143</v>
      </c>
      <c r="E139" s="1">
        <f t="shared" si="71"/>
        <v>18825.859916307207</v>
      </c>
      <c r="F139" s="1">
        <f t="shared" si="94"/>
        <v>18826</v>
      </c>
      <c r="G139" s="1">
        <f t="shared" si="72"/>
        <v>-5.6031599997368176E-2</v>
      </c>
      <c r="K139" s="1">
        <f t="shared" si="122"/>
        <v>-5.6031599997368176E-2</v>
      </c>
      <c r="N139" s="1">
        <f t="shared" ca="1" si="112"/>
        <v>-8.4863604440812257E-2</v>
      </c>
      <c r="P139" s="185">
        <f t="shared" si="73"/>
        <v>36536.050000000003</v>
      </c>
      <c r="R139" s="1">
        <f t="shared" si="74"/>
        <v>3.1395401982650694E-3</v>
      </c>
      <c r="S139" s="11">
        <f t="shared" si="123"/>
        <v>1</v>
      </c>
      <c r="Z139" s="1">
        <f t="shared" si="75"/>
        <v>18826</v>
      </c>
      <c r="AA139" s="1">
        <f t="shared" si="76"/>
        <v>-5.7509454197867071E-2</v>
      </c>
      <c r="AB139" s="1">
        <f t="shared" si="77"/>
        <v>-3.842697684120569E-2</v>
      </c>
      <c r="AC139" s="1">
        <f t="shared" si="78"/>
        <v>-36536.1060316</v>
      </c>
      <c r="AD139" s="1">
        <f t="shared" si="79"/>
        <v>1.4778542004988959E-3</v>
      </c>
      <c r="AE139" s="1">
        <f t="shared" si="80"/>
        <v>2.1840530379322311E-6</v>
      </c>
      <c r="AF139" s="1">
        <f t="shared" si="81"/>
        <v>-36536.1060316</v>
      </c>
      <c r="AG139" s="11">
        <f t="shared" si="82"/>
        <v>2.1840530379322311E-6</v>
      </c>
      <c r="AH139" s="1">
        <f t="shared" si="83"/>
        <v>-1.7604623156162486E-2</v>
      </c>
      <c r="AI139" s="1">
        <f t="shared" si="84"/>
        <v>1.3187983409445072</v>
      </c>
      <c r="AJ139" s="1">
        <f t="shared" si="85"/>
        <v>-0.80118158653298865</v>
      </c>
      <c r="AK139" s="1">
        <f t="shared" si="86"/>
        <v>0.20564830939490719</v>
      </c>
      <c r="AL139" s="1">
        <f t="shared" si="87"/>
        <v>0.57290403618947827</v>
      </c>
      <c r="AM139" s="1">
        <f t="shared" si="88"/>
        <v>0.29455292667844618</v>
      </c>
      <c r="AN139" s="1">
        <f t="shared" si="121"/>
        <v>6.6733160523872552</v>
      </c>
      <c r="AO139" s="1">
        <f t="shared" si="121"/>
        <v>6.6731338783532657</v>
      </c>
      <c r="AP139" s="1">
        <f t="shared" si="121"/>
        <v>6.6726147605384085</v>
      </c>
      <c r="AQ139" s="1">
        <f t="shared" si="121"/>
        <v>6.6711361032915919</v>
      </c>
      <c r="AR139" s="1">
        <f t="shared" si="121"/>
        <v>6.6669291680777709</v>
      </c>
      <c r="AS139" s="1">
        <f t="shared" si="121"/>
        <v>6.6549986478058756</v>
      </c>
      <c r="AT139" s="1">
        <f t="shared" si="121"/>
        <v>6.6214572272213141</v>
      </c>
      <c r="AU139" s="1">
        <f t="shared" si="89"/>
        <v>6.5291010107567136</v>
      </c>
      <c r="AW139" s="1">
        <v>106000</v>
      </c>
      <c r="AX139" s="1">
        <f t="shared" si="113"/>
        <v>0.25900563989692754</v>
      </c>
      <c r="AY139" s="1">
        <f t="shared" si="114"/>
        <v>0.25931117883897548</v>
      </c>
      <c r="AZ139" s="1">
        <f t="shared" si="115"/>
        <v>-3.0553894204791982E-4</v>
      </c>
      <c r="BA139" s="1">
        <f t="shared" si="116"/>
        <v>1.3244666936400256</v>
      </c>
      <c r="BB139" s="1">
        <f t="shared" si="117"/>
        <v>0.18724647557282018</v>
      </c>
      <c r="BC139" s="1">
        <f t="shared" si="118"/>
        <v>-0.54472137681114785</v>
      </c>
      <c r="BD139" s="1">
        <f t="shared" si="119"/>
        <v>-0.27930130764367644</v>
      </c>
      <c r="BE139" s="1">
        <f t="shared" si="124"/>
        <v>18.479154908332674</v>
      </c>
      <c r="BF139" s="1">
        <f t="shared" si="124"/>
        <v>18.479335199909684</v>
      </c>
      <c r="BG139" s="1">
        <f t="shared" si="124"/>
        <v>18.479844924104238</v>
      </c>
      <c r="BH139" s="1">
        <f t="shared" si="124"/>
        <v>18.481285483225022</v>
      </c>
      <c r="BI139" s="1">
        <f t="shared" si="124"/>
        <v>18.485352412374908</v>
      </c>
      <c r="BJ139" s="1">
        <f t="shared" si="124"/>
        <v>18.496800343510341</v>
      </c>
      <c r="BK139" s="1">
        <f t="shared" si="124"/>
        <v>18.52877360732035</v>
      </c>
      <c r="BL139" s="1">
        <f t="shared" si="120"/>
        <v>18.616419979672489</v>
      </c>
    </row>
    <row r="140" spans="1:64" ht="12.95" customHeight="1" x14ac:dyDescent="0.2">
      <c r="A140" s="23" t="s">
        <v>79</v>
      </c>
      <c r="B140" s="11"/>
      <c r="C140" s="24">
        <v>51602.339200000002</v>
      </c>
      <c r="D140" s="24"/>
      <c r="E140" s="1">
        <f t="shared" si="71"/>
        <v>18945.336918786787</v>
      </c>
      <c r="F140" s="1">
        <f t="shared" si="94"/>
        <v>18945.5</v>
      </c>
      <c r="G140" s="1">
        <f t="shared" si="72"/>
        <v>-6.5230299995164387E-2</v>
      </c>
      <c r="J140" s="1">
        <f>G140</f>
        <v>-6.5230299995164387E-2</v>
      </c>
      <c r="N140" s="1">
        <f t="shared" ca="1" si="112"/>
        <v>-8.4487452595477228E-2</v>
      </c>
      <c r="P140" s="185">
        <f t="shared" si="73"/>
        <v>36583.839200000002</v>
      </c>
      <c r="R140" s="1">
        <f t="shared" si="74"/>
        <v>4.2549920374591434E-3</v>
      </c>
      <c r="S140" s="11">
        <f>S$15</f>
        <v>0.32</v>
      </c>
      <c r="Z140" s="1">
        <f t="shared" si="75"/>
        <v>18945.5</v>
      </c>
      <c r="AA140" s="1">
        <f t="shared" si="76"/>
        <v>-5.7977849603243356E-2</v>
      </c>
      <c r="AB140" s="1">
        <f t="shared" si="77"/>
        <v>-4.7171768796344035E-2</v>
      </c>
      <c r="AC140" s="1">
        <f t="shared" si="78"/>
        <v>-36583.904430299997</v>
      </c>
      <c r="AD140" s="1">
        <f t="shared" si="79"/>
        <v>-7.2524503919210309E-3</v>
      </c>
      <c r="AE140" s="1">
        <f t="shared" si="80"/>
        <v>1.6831371739928166E-5</v>
      </c>
      <c r="AF140" s="1">
        <f t="shared" si="81"/>
        <v>-36583.904430299997</v>
      </c>
      <c r="AG140" s="11">
        <f t="shared" si="82"/>
        <v>5.2598036687275512E-5</v>
      </c>
      <c r="AH140" s="1">
        <f t="shared" si="83"/>
        <v>-1.8058531198820348E-2</v>
      </c>
      <c r="AI140" s="1">
        <f t="shared" si="84"/>
        <v>1.3111521387947112</v>
      </c>
      <c r="AJ140" s="1">
        <f t="shared" si="85"/>
        <v>-0.8223003917052033</v>
      </c>
      <c r="AK140" s="1">
        <f t="shared" si="86"/>
        <v>0.21704367272378733</v>
      </c>
      <c r="AL140" s="1">
        <f t="shared" si="87"/>
        <v>0.60907869117742042</v>
      </c>
      <c r="AM140" s="1">
        <f t="shared" si="88"/>
        <v>0.3143169883388347</v>
      </c>
      <c r="AN140" s="1">
        <f t="shared" si="121"/>
        <v>6.6987686997556191</v>
      </c>
      <c r="AO140" s="1">
        <f t="shared" si="121"/>
        <v>6.6985854289833719</v>
      </c>
      <c r="AP140" s="1">
        <f t="shared" si="121"/>
        <v>6.6980574982429424</v>
      </c>
      <c r="AQ140" s="1">
        <f t="shared" si="121"/>
        <v>6.6965374233347417</v>
      </c>
      <c r="AR140" s="1">
        <f t="shared" si="121"/>
        <v>6.6921662975037401</v>
      </c>
      <c r="AS140" s="1">
        <f t="shared" si="121"/>
        <v>6.6796423026142735</v>
      </c>
      <c r="AT140" s="1">
        <f t="shared" si="121"/>
        <v>6.6441107483475257</v>
      </c>
      <c r="AU140" s="1">
        <f t="shared" si="89"/>
        <v>6.5456705683861145</v>
      </c>
      <c r="AW140" s="1">
        <v>85000</v>
      </c>
      <c r="AX140" s="1">
        <f t="shared" si="113"/>
        <v>0.13986085825853584</v>
      </c>
      <c r="AY140" s="1">
        <f t="shared" si="114"/>
        <v>0.13050402131023756</v>
      </c>
      <c r="AZ140" s="1">
        <f t="shared" si="115"/>
        <v>9.3568369482982822E-3</v>
      </c>
      <c r="BA140" s="1">
        <f t="shared" si="116"/>
        <v>0.6206278501416389</v>
      </c>
      <c r="BB140" s="1">
        <f t="shared" si="117"/>
        <v>0.34734234724595725</v>
      </c>
      <c r="BC140" s="1">
        <f t="shared" si="118"/>
        <v>3.1399650691135506</v>
      </c>
      <c r="BD140" s="1">
        <f t="shared" si="119"/>
        <v>1228.8145946881468</v>
      </c>
      <c r="BE140" s="1">
        <f t="shared" si="124"/>
        <v>15.705536832327297</v>
      </c>
      <c r="BF140" s="1">
        <f t="shared" si="124"/>
        <v>15.705533045373292</v>
      </c>
      <c r="BG140" s="1">
        <f t="shared" si="124"/>
        <v>15.705543027550759</v>
      </c>
      <c r="BH140" s="1">
        <f t="shared" si="124"/>
        <v>15.70551671514537</v>
      </c>
      <c r="BI140" s="1">
        <f t="shared" si="124"/>
        <v>15.705586073022815</v>
      </c>
      <c r="BJ140" s="1">
        <f t="shared" si="124"/>
        <v>15.705403249910901</v>
      </c>
      <c r="BK140" s="1">
        <f t="shared" si="124"/>
        <v>15.705885160254651</v>
      </c>
      <c r="BL140" s="1">
        <f t="shared" si="120"/>
        <v>15.704614873250492</v>
      </c>
    </row>
    <row r="141" spans="1:64" ht="12.95" customHeight="1" x14ac:dyDescent="0.2">
      <c r="A141" s="23" t="s">
        <v>79</v>
      </c>
      <c r="B141" s="11"/>
      <c r="C141" s="24">
        <v>51603.355000000003</v>
      </c>
      <c r="D141" s="24"/>
      <c r="E141" s="1">
        <f t="shared" si="71"/>
        <v>18947.876503862892</v>
      </c>
      <c r="F141" s="1">
        <f t="shared" si="94"/>
        <v>18948</v>
      </c>
      <c r="G141" s="1">
        <f t="shared" si="72"/>
        <v>-4.9396799993701279E-2</v>
      </c>
      <c r="J141" s="1">
        <f>G141</f>
        <v>-4.9396799993701279E-2</v>
      </c>
      <c r="N141" s="1">
        <f t="shared" ca="1" si="112"/>
        <v>-8.4479583310009959E-2</v>
      </c>
      <c r="P141" s="185">
        <f t="shared" si="73"/>
        <v>36584.855000000003</v>
      </c>
      <c r="R141" s="1">
        <f t="shared" si="74"/>
        <v>2.4400438496177267E-3</v>
      </c>
      <c r="S141" s="11">
        <f>S$15</f>
        <v>0.32</v>
      </c>
      <c r="Z141" s="1">
        <f t="shared" si="75"/>
        <v>18948</v>
      </c>
      <c r="AA141" s="1">
        <f t="shared" si="76"/>
        <v>-5.7987484450588794E-2</v>
      </c>
      <c r="AB141" s="1">
        <f t="shared" si="77"/>
        <v>-3.1328924580098769E-2</v>
      </c>
      <c r="AC141" s="1">
        <f t="shared" si="78"/>
        <v>-36584.904396799997</v>
      </c>
      <c r="AD141" s="1">
        <f t="shared" si="79"/>
        <v>8.5906844568875151E-3</v>
      </c>
      <c r="AE141" s="1">
        <f t="shared" si="80"/>
        <v>2.3615955020098797E-5</v>
      </c>
      <c r="AF141" s="1">
        <f t="shared" si="81"/>
        <v>-36584.904396799997</v>
      </c>
      <c r="AG141" s="11">
        <f t="shared" si="82"/>
        <v>7.3799859437808737E-5</v>
      </c>
      <c r="AH141" s="1">
        <f t="shared" si="83"/>
        <v>-1.8067875413602507E-2</v>
      </c>
      <c r="AI141" s="1">
        <f t="shared" si="84"/>
        <v>1.3109887722663012</v>
      </c>
      <c r="AJ141" s="1">
        <f t="shared" si="85"/>
        <v>-0.82272824898654062</v>
      </c>
      <c r="AK141" s="1">
        <f t="shared" si="86"/>
        <v>0.21727768608454118</v>
      </c>
      <c r="AL141" s="1">
        <f t="shared" si="87"/>
        <v>0.60983097525183838</v>
      </c>
      <c r="AM141" s="1">
        <f t="shared" si="88"/>
        <v>0.31473034028143559</v>
      </c>
      <c r="AN141" s="1">
        <f t="shared" ref="AN141:AT150" si="125">$AU141+$AB$7*SIN(AO141)</f>
        <v>6.6992995989825248</v>
      </c>
      <c r="AO141" s="1">
        <f t="shared" si="125"/>
        <v>6.6991163210421592</v>
      </c>
      <c r="AP141" s="1">
        <f t="shared" si="125"/>
        <v>6.6985882460306048</v>
      </c>
      <c r="AQ141" s="1">
        <f t="shared" si="125"/>
        <v>6.697067400983622</v>
      </c>
      <c r="AR141" s="1">
        <f t="shared" si="125"/>
        <v>6.6926930521746986</v>
      </c>
      <c r="AS141" s="1">
        <f t="shared" si="125"/>
        <v>6.680157040091836</v>
      </c>
      <c r="AT141" s="1">
        <f t="shared" si="125"/>
        <v>6.644584388577699</v>
      </c>
      <c r="AU141" s="1">
        <f t="shared" si="89"/>
        <v>6.546017211851165</v>
      </c>
      <c r="AW141" s="1">
        <v>98000</v>
      </c>
      <c r="AX141" s="1">
        <f t="shared" si="113"/>
        <v>0.23051985336452158</v>
      </c>
      <c r="AY141" s="1">
        <f t="shared" si="114"/>
        <v>0.20599642407562865</v>
      </c>
      <c r="AZ141" s="1">
        <f t="shared" si="115"/>
        <v>2.4523429288892916E-2</v>
      </c>
      <c r="BA141" s="1">
        <f t="shared" si="116"/>
        <v>0.81104366671688155</v>
      </c>
      <c r="BB141" s="1">
        <f t="shared" si="117"/>
        <v>0.98641585469024629</v>
      </c>
      <c r="BC141" s="1">
        <f t="shared" si="118"/>
        <v>-2.0921746368265302</v>
      </c>
      <c r="BD141" s="1">
        <f t="shared" si="119"/>
        <v>-1.727618398047432</v>
      </c>
      <c r="BE141" s="1">
        <f t="shared" si="124"/>
        <v>17.13187347003678</v>
      </c>
      <c r="BF141" s="1">
        <f t="shared" si="124"/>
        <v>17.131873466883661</v>
      </c>
      <c r="BG141" s="1">
        <f t="shared" si="124"/>
        <v>17.131873523671679</v>
      </c>
      <c r="BH141" s="1">
        <f t="shared" si="124"/>
        <v>17.131872500917183</v>
      </c>
      <c r="BI141" s="1">
        <f t="shared" si="124"/>
        <v>17.131890921849596</v>
      </c>
      <c r="BJ141" s="1">
        <f t="shared" si="124"/>
        <v>17.131559491218312</v>
      </c>
      <c r="BK141" s="1">
        <f t="shared" si="124"/>
        <v>17.137640691498209</v>
      </c>
      <c r="BL141" s="1">
        <f t="shared" si="120"/>
        <v>17.507160891511727</v>
      </c>
    </row>
    <row r="142" spans="1:64" ht="12.95" customHeight="1" x14ac:dyDescent="0.2">
      <c r="A142" s="23" t="s">
        <v>146</v>
      </c>
      <c r="B142" s="1" t="s">
        <v>49</v>
      </c>
      <c r="C142" s="24">
        <v>51934.133000000002</v>
      </c>
      <c r="D142" s="24" t="s">
        <v>140</v>
      </c>
      <c r="E142" s="1">
        <f t="shared" si="71"/>
        <v>19774.849207448457</v>
      </c>
      <c r="F142" s="1">
        <f t="shared" si="94"/>
        <v>19775</v>
      </c>
      <c r="G142" s="1">
        <f t="shared" si="72"/>
        <v>-6.0314999995171092E-2</v>
      </c>
      <c r="J142" s="1">
        <f>G142</f>
        <v>-6.0314999995171092E-2</v>
      </c>
      <c r="N142" s="1">
        <f t="shared" ca="1" si="112"/>
        <v>-8.1876423677440302E-2</v>
      </c>
      <c r="P142" s="185">
        <f t="shared" si="73"/>
        <v>36915.633000000002</v>
      </c>
      <c r="R142" s="1">
        <f t="shared" si="74"/>
        <v>3.6378992244174889E-3</v>
      </c>
      <c r="S142" s="11">
        <f>S$15</f>
        <v>0.32</v>
      </c>
      <c r="Z142" s="1">
        <f t="shared" si="75"/>
        <v>19775</v>
      </c>
      <c r="AA142" s="1">
        <f t="shared" si="76"/>
        <v>-6.0796690849852952E-2</v>
      </c>
      <c r="AB142" s="1">
        <f t="shared" si="77"/>
        <v>-3.9506056520058133E-2</v>
      </c>
      <c r="AC142" s="1">
        <f t="shared" si="78"/>
        <v>-36915.693314999997</v>
      </c>
      <c r="AD142" s="1">
        <f t="shared" si="79"/>
        <v>4.816908546818599E-4</v>
      </c>
      <c r="AE142" s="1">
        <f t="shared" si="80"/>
        <v>7.4248345434925013E-8</v>
      </c>
      <c r="AF142" s="1">
        <f t="shared" si="81"/>
        <v>-36915.693314999997</v>
      </c>
      <c r="AG142" s="11">
        <f t="shared" si="82"/>
        <v>2.3202607948414067E-7</v>
      </c>
      <c r="AH142" s="1">
        <f t="shared" si="83"/>
        <v>-2.0808943475112956E-2</v>
      </c>
      <c r="AI142" s="1">
        <f t="shared" si="84"/>
        <v>1.2510097609575537</v>
      </c>
      <c r="AJ142" s="1">
        <f t="shared" si="85"/>
        <v>-0.93353477131634877</v>
      </c>
      <c r="AK142" s="1">
        <f t="shared" si="86"/>
        <v>0.28446038256668627</v>
      </c>
      <c r="AL142" s="1">
        <f t="shared" si="87"/>
        <v>0.84778672126024368</v>
      </c>
      <c r="AM142" s="1">
        <f t="shared" si="88"/>
        <v>0.45125050535149958</v>
      </c>
      <c r="AN142" s="1">
        <f t="shared" si="125"/>
        <v>6.8710237059065156</v>
      </c>
      <c r="AO142" s="1">
        <f t="shared" si="125"/>
        <v>6.8708671891259634</v>
      </c>
      <c r="AP142" s="1">
        <f t="shared" si="125"/>
        <v>6.8703715326321095</v>
      </c>
      <c r="AQ142" s="1">
        <f t="shared" si="125"/>
        <v>6.8688029673084134</v>
      </c>
      <c r="AR142" s="1">
        <f t="shared" si="125"/>
        <v>6.8638497510677929</v>
      </c>
      <c r="AS142" s="1">
        <f t="shared" si="125"/>
        <v>6.8483125313911337</v>
      </c>
      <c r="AT142" s="1">
        <f t="shared" si="125"/>
        <v>6.8005232898181376</v>
      </c>
      <c r="AU142" s="1">
        <f t="shared" si="89"/>
        <v>6.6606868700897834</v>
      </c>
      <c r="AW142" s="1">
        <v>96000</v>
      </c>
      <c r="AX142" s="1">
        <f t="shared" si="113"/>
        <v>0.21870123914501519</v>
      </c>
      <c r="AY142" s="1">
        <f t="shared" si="114"/>
        <v>0.1934841510423046</v>
      </c>
      <c r="AZ142" s="1">
        <f t="shared" si="115"/>
        <v>2.5217088102710589E-2</v>
      </c>
      <c r="BA142" s="1">
        <f t="shared" si="116"/>
        <v>0.7462124493803155</v>
      </c>
      <c r="BB142" s="1">
        <f t="shared" si="117"/>
        <v>0.92997399158385619</v>
      </c>
      <c r="BC142" s="1">
        <f t="shared" si="118"/>
        <v>-2.3036136487688683</v>
      </c>
      <c r="BD142" s="1">
        <f t="shared" si="119"/>
        <v>-2.245369111524472</v>
      </c>
      <c r="BE142" s="1">
        <f t="shared" si="124"/>
        <v>16.880206955579276</v>
      </c>
      <c r="BF142" s="1">
        <f t="shared" si="124"/>
        <v>16.880209348630572</v>
      </c>
      <c r="BG142" s="1">
        <f t="shared" si="124"/>
        <v>16.880193094886767</v>
      </c>
      <c r="BH142" s="1">
        <f t="shared" si="124"/>
        <v>16.880303503605088</v>
      </c>
      <c r="BI142" s="1">
        <f t="shared" si="124"/>
        <v>16.879554085948755</v>
      </c>
      <c r="BJ142" s="1">
        <f t="shared" si="124"/>
        <v>16.884667376049752</v>
      </c>
      <c r="BK142" s="1">
        <f t="shared" si="124"/>
        <v>16.850927206510686</v>
      </c>
      <c r="BL142" s="1">
        <f t="shared" si="120"/>
        <v>17.229846119471539</v>
      </c>
    </row>
    <row r="143" spans="1:64" ht="12.95" customHeight="1" x14ac:dyDescent="0.2">
      <c r="A143" s="23" t="s">
        <v>80</v>
      </c>
      <c r="B143" s="11" t="s">
        <v>51</v>
      </c>
      <c r="C143" s="24">
        <v>51954.330999999998</v>
      </c>
      <c r="D143" s="24">
        <v>5.9999999999999995E-4</v>
      </c>
      <c r="E143" s="1">
        <f t="shared" si="71"/>
        <v>19825.345899087617</v>
      </c>
      <c r="F143" s="1">
        <f t="shared" si="94"/>
        <v>19825.5</v>
      </c>
      <c r="G143" s="1">
        <f t="shared" si="72"/>
        <v>-6.1638300001504831E-2</v>
      </c>
      <c r="K143" s="1">
        <f>G143</f>
        <v>-6.1638300001504831E-2</v>
      </c>
      <c r="N143" s="1">
        <f t="shared" ca="1" si="112"/>
        <v>-8.1717464111001642E-2</v>
      </c>
      <c r="P143" s="185">
        <f t="shared" si="73"/>
        <v>36935.830999999998</v>
      </c>
      <c r="R143" s="1">
        <f t="shared" si="74"/>
        <v>3.7992800270755106E-3</v>
      </c>
      <c r="S143" s="11">
        <f>S$16</f>
        <v>1</v>
      </c>
      <c r="Z143" s="1">
        <f t="shared" si="75"/>
        <v>19825.5</v>
      </c>
      <c r="AA143" s="1">
        <f t="shared" si="76"/>
        <v>-6.0943560948028441E-2</v>
      </c>
      <c r="AB143" s="1">
        <f t="shared" si="77"/>
        <v>-4.0684838311638064E-2</v>
      </c>
      <c r="AC143" s="1">
        <f t="shared" si="78"/>
        <v>-36935.8926383</v>
      </c>
      <c r="AD143" s="1">
        <f t="shared" si="79"/>
        <v>-6.9473905347638976E-4</v>
      </c>
      <c r="AE143" s="1">
        <f t="shared" si="80"/>
        <v>4.826623524252699E-7</v>
      </c>
      <c r="AF143" s="1">
        <f t="shared" si="81"/>
        <v>-36935.8926383</v>
      </c>
      <c r="AG143" s="11">
        <f t="shared" si="82"/>
        <v>4.826623524252699E-7</v>
      </c>
      <c r="AH143" s="1">
        <f t="shared" si="83"/>
        <v>-2.0953461689866764E-2</v>
      </c>
      <c r="AI143" s="1">
        <f t="shared" si="84"/>
        <v>1.2470620916236774</v>
      </c>
      <c r="AJ143" s="1">
        <f t="shared" si="85"/>
        <v>-0.93839085052636961</v>
      </c>
      <c r="AK143" s="1">
        <f t="shared" si="86"/>
        <v>0.28789569678702615</v>
      </c>
      <c r="AL143" s="1">
        <f t="shared" si="87"/>
        <v>0.86158095488127384</v>
      </c>
      <c r="AM143" s="1">
        <f t="shared" si="88"/>
        <v>0.45957811178210256</v>
      </c>
      <c r="AN143" s="1">
        <f t="shared" si="125"/>
        <v>6.8812419881697364</v>
      </c>
      <c r="AO143" s="1">
        <f t="shared" si="125"/>
        <v>6.8810885272368489</v>
      </c>
      <c r="AP143" s="1">
        <f t="shared" si="125"/>
        <v>6.8805991910951327</v>
      </c>
      <c r="AQ143" s="1">
        <f t="shared" si="125"/>
        <v>6.8790399462449718</v>
      </c>
      <c r="AR143" s="1">
        <f t="shared" si="125"/>
        <v>6.8740824320690193</v>
      </c>
      <c r="AS143" s="1">
        <f t="shared" si="125"/>
        <v>6.8584281815594412</v>
      </c>
      <c r="AT143" s="1">
        <f t="shared" si="125"/>
        <v>6.8099914377194768</v>
      </c>
      <c r="AU143" s="1">
        <f t="shared" si="89"/>
        <v>6.6676890680837984</v>
      </c>
      <c r="AW143" s="1">
        <v>107000</v>
      </c>
      <c r="AX143" s="1">
        <f t="shared" si="113"/>
        <v>0.2605760024213794</v>
      </c>
      <c r="AY143" s="1">
        <f t="shared" si="114"/>
        <v>0.26634291023027451</v>
      </c>
      <c r="AZ143" s="1">
        <f t="shared" si="115"/>
        <v>-5.7669078088951236E-3</v>
      </c>
      <c r="BA143" s="1">
        <f t="shared" si="116"/>
        <v>1.3697424932722493</v>
      </c>
      <c r="BB143" s="1">
        <f t="shared" si="117"/>
        <v>-0.13019360181545206</v>
      </c>
      <c r="BC143" s="1">
        <f t="shared" si="118"/>
        <v>-0.22579884526240915</v>
      </c>
      <c r="BD143" s="1">
        <f t="shared" si="119"/>
        <v>-0.11338156351851347</v>
      </c>
      <c r="BE143" s="1">
        <f t="shared" si="124"/>
        <v>18.697741913555529</v>
      </c>
      <c r="BF143" s="1">
        <f t="shared" si="124"/>
        <v>18.697842316533098</v>
      </c>
      <c r="BG143" s="1">
        <f t="shared" si="124"/>
        <v>18.698110041616513</v>
      </c>
      <c r="BH143" s="1">
        <f t="shared" si="124"/>
        <v>18.698823878585713</v>
      </c>
      <c r="BI143" s="1">
        <f t="shared" si="124"/>
        <v>18.700726809118652</v>
      </c>
      <c r="BJ143" s="1">
        <f t="shared" si="124"/>
        <v>18.705796966312842</v>
      </c>
      <c r="BK143" s="1">
        <f t="shared" si="124"/>
        <v>18.719288084570039</v>
      </c>
      <c r="BL143" s="1">
        <f t="shared" si="120"/>
        <v>18.755077365692586</v>
      </c>
    </row>
    <row r="144" spans="1:64" ht="12.95" customHeight="1" x14ac:dyDescent="0.2">
      <c r="A144" s="23" t="s">
        <v>80</v>
      </c>
      <c r="B144" s="11"/>
      <c r="C144" s="24">
        <v>51965.333700000003</v>
      </c>
      <c r="D144" s="24">
        <v>1.4E-3</v>
      </c>
      <c r="E144" s="1">
        <f t="shared" si="71"/>
        <v>19852.853570594623</v>
      </c>
      <c r="F144" s="1">
        <f t="shared" si="94"/>
        <v>19853</v>
      </c>
      <c r="G144" s="1">
        <f t="shared" si="72"/>
        <v>-5.8569799992255867E-2</v>
      </c>
      <c r="K144" s="1">
        <f>G144</f>
        <v>-5.8569799992255867E-2</v>
      </c>
      <c r="N144" s="1">
        <f t="shared" ca="1" si="112"/>
        <v>-8.1630901970861786E-2</v>
      </c>
      <c r="P144" s="185">
        <f t="shared" si="73"/>
        <v>36946.833700000003</v>
      </c>
      <c r="R144" s="1">
        <f t="shared" si="74"/>
        <v>3.4304214711328553E-3</v>
      </c>
      <c r="S144" s="11">
        <f>S$16</f>
        <v>1</v>
      </c>
      <c r="Z144" s="1">
        <f t="shared" si="75"/>
        <v>19853</v>
      </c>
      <c r="AA144" s="1">
        <f t="shared" si="76"/>
        <v>-6.1022343811647166E-2</v>
      </c>
      <c r="AB144" s="1">
        <f t="shared" si="77"/>
        <v>-3.7538748606787076E-2</v>
      </c>
      <c r="AC144" s="1">
        <f t="shared" si="78"/>
        <v>-36946.892269799995</v>
      </c>
      <c r="AD144" s="1">
        <f t="shared" si="79"/>
        <v>2.4525438193912993E-3</v>
      </c>
      <c r="AE144" s="1">
        <f t="shared" si="80"/>
        <v>6.0149711860344627E-6</v>
      </c>
      <c r="AF144" s="1">
        <f t="shared" si="81"/>
        <v>-36946.892269799995</v>
      </c>
      <c r="AG144" s="11">
        <f t="shared" si="82"/>
        <v>6.0149711860344627E-6</v>
      </c>
      <c r="AH144" s="1">
        <f t="shared" si="83"/>
        <v>-2.1031051385468791E-2</v>
      </c>
      <c r="AI144" s="1">
        <f t="shared" si="84"/>
        <v>1.2449031802863202</v>
      </c>
      <c r="AJ144" s="1">
        <f t="shared" si="85"/>
        <v>-0.94094779904168557</v>
      </c>
      <c r="AK144" s="1">
        <f t="shared" si="86"/>
        <v>0.28973443294092588</v>
      </c>
      <c r="AL144" s="1">
        <f t="shared" si="87"/>
        <v>0.86905598491733027</v>
      </c>
      <c r="AM144" s="1">
        <f t="shared" si="88"/>
        <v>0.46411284531151531</v>
      </c>
      <c r="AN144" s="1">
        <f t="shared" si="125"/>
        <v>6.8867928053202991</v>
      </c>
      <c r="AO144" s="1">
        <f t="shared" si="125"/>
        <v>6.8866410524666675</v>
      </c>
      <c r="AP144" s="1">
        <f t="shared" si="125"/>
        <v>6.8861553188519258</v>
      </c>
      <c r="AQ144" s="1">
        <f t="shared" si="125"/>
        <v>6.8846016632231786</v>
      </c>
      <c r="AR144" s="1">
        <f t="shared" si="125"/>
        <v>6.8796432448409357</v>
      </c>
      <c r="AS144" s="1">
        <f t="shared" si="125"/>
        <v>6.8639285739986322</v>
      </c>
      <c r="AT144" s="1">
        <f t="shared" si="125"/>
        <v>6.8151444333227253</v>
      </c>
      <c r="AU144" s="1">
        <f t="shared" si="89"/>
        <v>6.6715021461993516</v>
      </c>
      <c r="AW144" s="1">
        <v>108000</v>
      </c>
      <c r="AX144" s="1">
        <f t="shared" si="113"/>
        <v>0.2624038645055739</v>
      </c>
      <c r="AY144" s="1">
        <f t="shared" si="114"/>
        <v>0.27345628318732484</v>
      </c>
      <c r="AZ144" s="1">
        <f t="shared" si="115"/>
        <v>-1.1052418681750945E-2</v>
      </c>
      <c r="BA144" s="1">
        <f t="shared" si="116"/>
        <v>1.3772445837680074</v>
      </c>
      <c r="BB144" s="1">
        <f t="shared" si="117"/>
        <v>-0.44603639095074493</v>
      </c>
      <c r="BC144" s="1">
        <f t="shared" si="118"/>
        <v>0.10596880045574775</v>
      </c>
      <c r="BD144" s="1">
        <f t="shared" si="119"/>
        <v>5.303403782840329E-2</v>
      </c>
      <c r="BE144" s="1">
        <f t="shared" si="124"/>
        <v>18.920673382056993</v>
      </c>
      <c r="BF144" s="1">
        <f t="shared" si="124"/>
        <v>18.920624091499409</v>
      </c>
      <c r="BG144" s="1">
        <f t="shared" si="124"/>
        <v>18.920493836810937</v>
      </c>
      <c r="BH144" s="1">
        <f t="shared" si="124"/>
        <v>18.920149632991908</v>
      </c>
      <c r="BI144" s="1">
        <f t="shared" si="124"/>
        <v>18.919240099270475</v>
      </c>
      <c r="BJ144" s="1">
        <f t="shared" si="124"/>
        <v>18.916836997970442</v>
      </c>
      <c r="BK144" s="1">
        <f t="shared" si="124"/>
        <v>18.910489540205642</v>
      </c>
      <c r="BL144" s="1">
        <f t="shared" si="120"/>
        <v>18.893734751712682</v>
      </c>
    </row>
    <row r="145" spans="1:64" ht="12.95" customHeight="1" x14ac:dyDescent="0.2">
      <c r="A145" s="23" t="s">
        <v>81</v>
      </c>
      <c r="B145" s="11"/>
      <c r="C145" s="24">
        <v>51967.330999999998</v>
      </c>
      <c r="D145" s="24"/>
      <c r="E145" s="1">
        <f t="shared" si="71"/>
        <v>19857.846987874091</v>
      </c>
      <c r="F145" s="1">
        <f t="shared" si="94"/>
        <v>19858</v>
      </c>
      <c r="G145" s="1">
        <f t="shared" si="72"/>
        <v>-6.120280000322964E-2</v>
      </c>
      <c r="J145" s="1">
        <f>G145</f>
        <v>-6.120280000322964E-2</v>
      </c>
      <c r="N145" s="1">
        <f t="shared" ca="1" si="112"/>
        <v>-8.1615163399927262E-2</v>
      </c>
      <c r="P145" s="185">
        <f t="shared" si="73"/>
        <v>36948.830999999998</v>
      </c>
      <c r="R145" s="1">
        <f t="shared" si="74"/>
        <v>3.7457827282353262E-3</v>
      </c>
      <c r="S145" s="11">
        <f>S$15</f>
        <v>0.32</v>
      </c>
      <c r="Z145" s="1">
        <f t="shared" si="75"/>
        <v>19858</v>
      </c>
      <c r="AA145" s="1">
        <f t="shared" si="76"/>
        <v>-6.1036577427797181E-2</v>
      </c>
      <c r="AB145" s="1">
        <f t="shared" si="77"/>
        <v>-4.015772530787301E-2</v>
      </c>
      <c r="AC145" s="1">
        <f t="shared" si="78"/>
        <v>-36948.892202800002</v>
      </c>
      <c r="AD145" s="1">
        <f t="shared" si="79"/>
        <v>-1.6622257543245922E-4</v>
      </c>
      <c r="AE145" s="1">
        <f t="shared" si="80"/>
        <v>8.8415822666878716E-9</v>
      </c>
      <c r="AF145" s="1">
        <f t="shared" si="81"/>
        <v>-36948.892202800002</v>
      </c>
      <c r="AG145" s="11">
        <f t="shared" si="82"/>
        <v>2.7629944583399596E-8</v>
      </c>
      <c r="AH145" s="1">
        <f t="shared" si="83"/>
        <v>-2.1045074695356634E-2</v>
      </c>
      <c r="AI145" s="1">
        <f t="shared" si="84"/>
        <v>1.244509984311333</v>
      </c>
      <c r="AJ145" s="1">
        <f t="shared" si="85"/>
        <v>-0.94140611576733613</v>
      </c>
      <c r="AK145" s="1">
        <f t="shared" si="86"/>
        <v>0.29006633192775994</v>
      </c>
      <c r="AL145" s="1">
        <f t="shared" si="87"/>
        <v>0.87041229880491078</v>
      </c>
      <c r="AM145" s="1">
        <f t="shared" si="88"/>
        <v>0.46493733738635268</v>
      </c>
      <c r="AN145" s="1">
        <f t="shared" si="125"/>
        <v>6.8878010117735906</v>
      </c>
      <c r="AO145" s="1">
        <f t="shared" si="125"/>
        <v>6.8876495726379057</v>
      </c>
      <c r="AP145" s="1">
        <f t="shared" si="125"/>
        <v>6.8871645058277915</v>
      </c>
      <c r="AQ145" s="1">
        <f t="shared" si="125"/>
        <v>6.8856119046679121</v>
      </c>
      <c r="AR145" s="1">
        <f t="shared" si="125"/>
        <v>6.8806534299322895</v>
      </c>
      <c r="AS145" s="1">
        <f t="shared" si="125"/>
        <v>6.8649280245659634</v>
      </c>
      <c r="AT145" s="1">
        <f t="shared" si="125"/>
        <v>6.8160811178009517</v>
      </c>
      <c r="AU145" s="1">
        <f t="shared" si="89"/>
        <v>6.6721954331294517</v>
      </c>
      <c r="AW145" s="1">
        <v>95000</v>
      </c>
      <c r="AX145" s="1">
        <f t="shared" si="113"/>
        <v>0.2123420471774817</v>
      </c>
      <c r="AY145" s="1">
        <f t="shared" si="114"/>
        <v>0.18735047687426945</v>
      </c>
      <c r="AZ145" s="1">
        <f t="shared" si="115"/>
        <v>2.4991570303212262E-2</v>
      </c>
      <c r="BA145" s="1">
        <f t="shared" si="116"/>
        <v>0.72083644688727688</v>
      </c>
      <c r="BB145" s="1">
        <f t="shared" si="117"/>
        <v>0.8913115741341413</v>
      </c>
      <c r="BC145" s="1">
        <f t="shared" si="118"/>
        <v>-2.3977259371558941</v>
      </c>
      <c r="BD145" s="1">
        <f t="shared" si="119"/>
        <v>-2.5635172802104607</v>
      </c>
      <c r="BE145" s="1">
        <f t="shared" si="124"/>
        <v>16.761453046035257</v>
      </c>
      <c r="BF145" s="1">
        <f t="shared" si="124"/>
        <v>16.76146528057064</v>
      </c>
      <c r="BG145" s="1">
        <f t="shared" si="124"/>
        <v>16.761400072148763</v>
      </c>
      <c r="BH145" s="1">
        <f t="shared" si="124"/>
        <v>16.76174771051366</v>
      </c>
      <c r="BI145" s="1">
        <f t="shared" si="124"/>
        <v>16.759896829859173</v>
      </c>
      <c r="BJ145" s="1">
        <f t="shared" si="124"/>
        <v>16.769821638523581</v>
      </c>
      <c r="BK145" s="1">
        <f t="shared" si="124"/>
        <v>16.718470238788878</v>
      </c>
      <c r="BL145" s="1">
        <f t="shared" si="120"/>
        <v>17.091188733451443</v>
      </c>
    </row>
    <row r="146" spans="1:64" ht="12.95" customHeight="1" x14ac:dyDescent="0.2">
      <c r="A146" s="32" t="s">
        <v>82</v>
      </c>
      <c r="B146" s="33" t="s">
        <v>49</v>
      </c>
      <c r="C146" s="34">
        <v>52213.520199999999</v>
      </c>
      <c r="D146" s="34">
        <v>1.3100000000000001E-2</v>
      </c>
      <c r="E146" s="1">
        <f t="shared" si="71"/>
        <v>20473.340606910333</v>
      </c>
      <c r="F146" s="1">
        <f t="shared" si="94"/>
        <v>20473.5</v>
      </c>
      <c r="G146" s="1">
        <f t="shared" si="72"/>
        <v>-6.3755099996342324E-2</v>
      </c>
      <c r="K146" s="1">
        <f>G146</f>
        <v>-6.3755099996342324E-2</v>
      </c>
      <c r="N146" s="1">
        <f t="shared" ca="1" si="112"/>
        <v>-7.9677745317887808E-2</v>
      </c>
      <c r="P146" s="185">
        <f t="shared" si="73"/>
        <v>37195.020199999999</v>
      </c>
      <c r="R146" s="1">
        <f t="shared" si="74"/>
        <v>4.0647127755436092E-3</v>
      </c>
      <c r="S146" s="11">
        <f>S$16</f>
        <v>1</v>
      </c>
      <c r="Z146" s="23">
        <f t="shared" si="75"/>
        <v>20473.5</v>
      </c>
      <c r="AA146" s="23">
        <f t="shared" si="76"/>
        <v>-6.2577813787127734E-2</v>
      </c>
      <c r="AB146" s="1">
        <f t="shared" si="77"/>
        <v>-4.117908746098059E-2</v>
      </c>
      <c r="AC146" s="23">
        <f t="shared" si="78"/>
        <v>-37195.083955099995</v>
      </c>
      <c r="AD146" s="23">
        <f t="shared" si="79"/>
        <v>-1.1772862092145897E-3</v>
      </c>
      <c r="AE146" s="23">
        <f t="shared" si="80"/>
        <v>1.3860028184068587E-6</v>
      </c>
      <c r="AF146" s="23">
        <f t="shared" si="81"/>
        <v>-37195.083955099995</v>
      </c>
      <c r="AG146" s="11">
        <f t="shared" si="82"/>
        <v>1.3860028184068587E-6</v>
      </c>
      <c r="AH146" s="23">
        <f t="shared" si="83"/>
        <v>-2.2576012535361737E-2</v>
      </c>
      <c r="AI146" s="23">
        <f t="shared" si="84"/>
        <v>1.1950438991508494</v>
      </c>
      <c r="AJ146" s="23">
        <f t="shared" si="85"/>
        <v>-0.983189010460088</v>
      </c>
      <c r="AK146" s="23">
        <f t="shared" si="86"/>
        <v>0.32539435574389886</v>
      </c>
      <c r="AL146" s="23">
        <f t="shared" si="87"/>
        <v>1.0308124170954076</v>
      </c>
      <c r="AM146" s="23">
        <f t="shared" si="88"/>
        <v>0.56647802870151187</v>
      </c>
      <c r="AN146" s="23">
        <f t="shared" si="125"/>
        <v>7.0094397566518198</v>
      </c>
      <c r="AO146" s="23">
        <f t="shared" si="125"/>
        <v>7.0093312985408698</v>
      </c>
      <c r="AP146" s="23">
        <f t="shared" si="125"/>
        <v>7.0089490267100709</v>
      </c>
      <c r="AQ146" s="23">
        <f t="shared" si="125"/>
        <v>7.0076027024068006</v>
      </c>
      <c r="AR146" s="23">
        <f t="shared" si="125"/>
        <v>7.0028737816754418</v>
      </c>
      <c r="AS146" s="23">
        <f t="shared" si="125"/>
        <v>6.9864160460368598</v>
      </c>
      <c r="AT146" s="23">
        <f t="shared" si="125"/>
        <v>6.9308226892170737</v>
      </c>
      <c r="AU146" s="23">
        <f t="shared" si="89"/>
        <v>6.7575390542248197</v>
      </c>
      <c r="AW146" s="1">
        <v>109000</v>
      </c>
      <c r="AX146" s="1">
        <f t="shared" si="113"/>
        <v>0.26490114243030516</v>
      </c>
      <c r="AY146" s="1">
        <f t="shared" si="114"/>
        <v>0.28065129771012637</v>
      </c>
      <c r="AZ146" s="1">
        <f t="shared" si="115"/>
        <v>-1.5750155279821196E-2</v>
      </c>
      <c r="BA146" s="1">
        <f t="shared" si="116"/>
        <v>1.344586471020369</v>
      </c>
      <c r="BB146" s="1">
        <f t="shared" si="117"/>
        <v>-0.70890388818607586</v>
      </c>
      <c r="BC146" s="1">
        <f t="shared" si="118"/>
        <v>0.43157981081973162</v>
      </c>
      <c r="BD146" s="1">
        <f t="shared" si="119"/>
        <v>0.21920293028127047</v>
      </c>
      <c r="BE146" s="1">
        <f t="shared" si="124"/>
        <v>19.14153398276034</v>
      </c>
      <c r="BF146" s="1">
        <f t="shared" si="124"/>
        <v>19.141370261763381</v>
      </c>
      <c r="BG146" s="1">
        <f t="shared" si="124"/>
        <v>19.140919684940862</v>
      </c>
      <c r="BH146" s="1">
        <f t="shared" si="124"/>
        <v>19.139679965696612</v>
      </c>
      <c r="BI146" s="1">
        <f t="shared" si="124"/>
        <v>19.136271356039305</v>
      </c>
      <c r="BJ146" s="1">
        <f t="shared" si="124"/>
        <v>19.126916870560084</v>
      </c>
      <c r="BK146" s="1">
        <f t="shared" si="124"/>
        <v>19.101369386208582</v>
      </c>
      <c r="BL146" s="1">
        <f t="shared" si="120"/>
        <v>19.032392137732778</v>
      </c>
    </row>
    <row r="147" spans="1:64" ht="12.95" customHeight="1" x14ac:dyDescent="0.2">
      <c r="A147" s="23" t="s">
        <v>145</v>
      </c>
      <c r="B147" s="1" t="s">
        <v>51</v>
      </c>
      <c r="C147" s="24">
        <v>52220.719599999997</v>
      </c>
      <c r="D147" s="24" t="s">
        <v>143</v>
      </c>
      <c r="E147" s="1">
        <f t="shared" si="71"/>
        <v>20491.339709880274</v>
      </c>
      <c r="F147" s="1">
        <f t="shared" si="94"/>
        <v>20491.5</v>
      </c>
      <c r="G147" s="1">
        <f t="shared" si="72"/>
        <v>-6.411389999993844E-2</v>
      </c>
      <c r="K147" s="1">
        <f>G147</f>
        <v>-6.411389999993844E-2</v>
      </c>
      <c r="N147" s="1">
        <f t="shared" ca="1" si="112"/>
        <v>-7.9621086462523541E-2</v>
      </c>
      <c r="P147" s="185">
        <f t="shared" si="73"/>
        <v>37202.219599999997</v>
      </c>
      <c r="R147" s="1">
        <f t="shared" si="74"/>
        <v>4.110592173202106E-3</v>
      </c>
      <c r="S147" s="11">
        <f>S$16</f>
        <v>1</v>
      </c>
      <c r="Z147" s="23">
        <f t="shared" si="75"/>
        <v>20491.5</v>
      </c>
      <c r="AA147" s="23">
        <f t="shared" si="76"/>
        <v>-6.2616664645979259E-2</v>
      </c>
      <c r="AB147" s="1">
        <f t="shared" si="77"/>
        <v>-4.1498872301557986E-2</v>
      </c>
      <c r="AC147" s="23">
        <f t="shared" si="78"/>
        <v>-37202.283713899997</v>
      </c>
      <c r="AD147" s="23">
        <f t="shared" si="79"/>
        <v>-1.4972353539591809E-3</v>
      </c>
      <c r="AE147" s="23">
        <f t="shared" si="80"/>
        <v>2.2417137051452739E-6</v>
      </c>
      <c r="AF147" s="23">
        <f t="shared" si="81"/>
        <v>-37202.283713899997</v>
      </c>
      <c r="AG147" s="11">
        <f t="shared" si="82"/>
        <v>2.2417137051452739E-6</v>
      </c>
      <c r="AH147" s="23">
        <f t="shared" si="83"/>
        <v>-2.2615027698380454E-2</v>
      </c>
      <c r="AI147" s="23">
        <f t="shared" si="84"/>
        <v>1.1935791742183879</v>
      </c>
      <c r="AJ147" s="23">
        <f t="shared" si="85"/>
        <v>-0.98399988135522742</v>
      </c>
      <c r="AK147" s="23">
        <f t="shared" si="86"/>
        <v>0.32626785415495774</v>
      </c>
      <c r="AL147" s="23">
        <f t="shared" si="87"/>
        <v>1.0353077597548459</v>
      </c>
      <c r="AM147" s="23">
        <f t="shared" si="88"/>
        <v>0.56945076187807064</v>
      </c>
      <c r="AN147" s="23">
        <f t="shared" si="125"/>
        <v>7.0129223388008244</v>
      </c>
      <c r="AO147" s="23">
        <f t="shared" si="125"/>
        <v>7.012815184461088</v>
      </c>
      <c r="AP147" s="23">
        <f t="shared" si="125"/>
        <v>7.0124363334348514</v>
      </c>
      <c r="AQ147" s="23">
        <f t="shared" si="125"/>
        <v>7.0110979081012905</v>
      </c>
      <c r="AR147" s="23">
        <f t="shared" si="125"/>
        <v>7.0063821597775036</v>
      </c>
      <c r="AS147" s="23">
        <f t="shared" si="125"/>
        <v>6.9899204064547797</v>
      </c>
      <c r="AT147" s="23">
        <f t="shared" si="125"/>
        <v>6.9341602887496112</v>
      </c>
      <c r="AU147" s="23">
        <f t="shared" si="89"/>
        <v>6.7600348871731821</v>
      </c>
      <c r="AW147" s="1">
        <v>110000</v>
      </c>
      <c r="AX147" s="1">
        <f t="shared" si="113"/>
        <v>0.268369950356388</v>
      </c>
      <c r="AY147" s="1">
        <f t="shared" si="114"/>
        <v>0.28792795379867919</v>
      </c>
      <c r="AZ147" s="1">
        <f t="shared" si="115"/>
        <v>-1.955800344229118E-2</v>
      </c>
      <c r="BA147" s="1">
        <f t="shared" si="116"/>
        <v>1.2815959538615291</v>
      </c>
      <c r="BB147" s="1">
        <f t="shared" si="117"/>
        <v>-0.88695584284077689</v>
      </c>
      <c r="BC147" s="1">
        <f t="shared" si="118"/>
        <v>0.73434861836120424</v>
      </c>
      <c r="BD147" s="1">
        <f t="shared" si="119"/>
        <v>0.38461593029774643</v>
      </c>
      <c r="BE147" s="1">
        <f t="shared" si="124"/>
        <v>19.354523679184247</v>
      </c>
      <c r="BF147" s="1">
        <f t="shared" si="124"/>
        <v>19.354347641864411</v>
      </c>
      <c r="BG147" s="1">
        <f t="shared" si="124"/>
        <v>19.353817575168378</v>
      </c>
      <c r="BH147" s="1">
        <f t="shared" si="124"/>
        <v>19.352222424095945</v>
      </c>
      <c r="BI147" s="1">
        <f t="shared" si="124"/>
        <v>19.347430472366678</v>
      </c>
      <c r="BJ147" s="1">
        <f t="shared" si="124"/>
        <v>19.33310914787911</v>
      </c>
      <c r="BK147" s="1">
        <f t="shared" si="124"/>
        <v>19.290925207885337</v>
      </c>
      <c r="BL147" s="1">
        <f t="shared" si="120"/>
        <v>19.17104952375287</v>
      </c>
    </row>
    <row r="148" spans="1:64" ht="12.95" customHeight="1" x14ac:dyDescent="0.2">
      <c r="A148" s="23" t="s">
        <v>146</v>
      </c>
      <c r="B148" s="1" t="s">
        <v>49</v>
      </c>
      <c r="C148" s="24">
        <v>52230.122000000003</v>
      </c>
      <c r="D148" s="24" t="s">
        <v>140</v>
      </c>
      <c r="E148" s="1">
        <f t="shared" si="71"/>
        <v>20514.84649735767</v>
      </c>
      <c r="F148" s="1">
        <f t="shared" si="94"/>
        <v>20515</v>
      </c>
      <c r="G148" s="1">
        <f t="shared" si="72"/>
        <v>-6.1398999998345971E-2</v>
      </c>
      <c r="J148" s="1">
        <f>G148</f>
        <v>-6.1398999998345971E-2</v>
      </c>
      <c r="N148" s="1">
        <f t="shared" ca="1" si="112"/>
        <v>-7.9547115179131295E-2</v>
      </c>
      <c r="P148" s="185">
        <f t="shared" si="73"/>
        <v>37211.622000000003</v>
      </c>
      <c r="R148" s="1">
        <f t="shared" si="74"/>
        <v>3.7698372007968885E-3</v>
      </c>
      <c r="S148" s="11">
        <f>S$15</f>
        <v>0.32</v>
      </c>
      <c r="Z148" s="1">
        <f t="shared" si="75"/>
        <v>20515</v>
      </c>
      <c r="AA148" s="1">
        <f t="shared" si="76"/>
        <v>-6.2666862750413929E-2</v>
      </c>
      <c r="AB148" s="1">
        <f t="shared" si="77"/>
        <v>-3.8733519876844036E-2</v>
      </c>
      <c r="AC148" s="1">
        <f t="shared" si="78"/>
        <v>-37211.683399000001</v>
      </c>
      <c r="AD148" s="1">
        <f t="shared" si="79"/>
        <v>1.2678627520679581E-3</v>
      </c>
      <c r="AE148" s="1">
        <f t="shared" si="80"/>
        <v>5.1439230658602762E-7</v>
      </c>
      <c r="AF148" s="1">
        <f t="shared" si="81"/>
        <v>-37211.683399000001</v>
      </c>
      <c r="AG148" s="11">
        <f t="shared" si="82"/>
        <v>1.6074759580813364E-6</v>
      </c>
      <c r="AH148" s="1">
        <f t="shared" si="83"/>
        <v>-2.2665480121501939E-2</v>
      </c>
      <c r="AI148" s="1">
        <f t="shared" si="84"/>
        <v>1.1916664435880486</v>
      </c>
      <c r="AJ148" s="1">
        <f t="shared" si="85"/>
        <v>-0.98502572869126037</v>
      </c>
      <c r="AK148" s="1">
        <f t="shared" si="86"/>
        <v>0.32739514924363661</v>
      </c>
      <c r="AL148" s="1">
        <f t="shared" si="87"/>
        <v>1.0411600878235299</v>
      </c>
      <c r="AM148" s="1">
        <f t="shared" si="88"/>
        <v>0.5733322842102293</v>
      </c>
      <c r="AN148" s="1">
        <f t="shared" si="125"/>
        <v>7.0174626090672039</v>
      </c>
      <c r="AO148" s="1">
        <f t="shared" si="125"/>
        <v>7.0173571542550039</v>
      </c>
      <c r="AP148" s="1">
        <f t="shared" si="125"/>
        <v>7.0169827874349018</v>
      </c>
      <c r="AQ148" s="1">
        <f t="shared" si="125"/>
        <v>7.0156547964293186</v>
      </c>
      <c r="AR148" s="1">
        <f t="shared" si="125"/>
        <v>7.0109567380669109</v>
      </c>
      <c r="AS148" s="1">
        <f t="shared" si="125"/>
        <v>6.9944911966198609</v>
      </c>
      <c r="AT148" s="1">
        <f t="shared" si="125"/>
        <v>6.9385160771311787</v>
      </c>
      <c r="AU148" s="1">
        <f t="shared" si="89"/>
        <v>6.7632933357446543</v>
      </c>
      <c r="AW148" s="1">
        <v>92000</v>
      </c>
      <c r="AX148" s="1">
        <f t="shared" si="113"/>
        <v>0.19191843154528865</v>
      </c>
      <c r="AY148" s="1">
        <f t="shared" si="114"/>
        <v>0.16943930376467162</v>
      </c>
      <c r="AZ148" s="1">
        <f t="shared" si="115"/>
        <v>2.2479127780617034E-2</v>
      </c>
      <c r="BA148" s="1">
        <f t="shared" si="116"/>
        <v>0.66579969613288892</v>
      </c>
      <c r="BB148" s="1">
        <f t="shared" si="117"/>
        <v>0.75084341895155715</v>
      </c>
      <c r="BC148" s="1">
        <f t="shared" si="118"/>
        <v>-2.6486176077470023</v>
      </c>
      <c r="BD148" s="1">
        <f t="shared" si="119"/>
        <v>-3.974503248238336</v>
      </c>
      <c r="BE148" s="1">
        <f t="shared" ref="BE148:BK157" si="126">$BL148+$AB$7*SIN(BF148)</f>
        <v>16.425673026142228</v>
      </c>
      <c r="BF148" s="1">
        <f t="shared" si="126"/>
        <v>16.425830157799773</v>
      </c>
      <c r="BG148" s="1">
        <f t="shared" si="126"/>
        <v>16.425280392845213</v>
      </c>
      <c r="BH148" s="1">
        <f t="shared" si="126"/>
        <v>16.427205040501818</v>
      </c>
      <c r="BI148" s="1">
        <f t="shared" si="126"/>
        <v>16.420481198195798</v>
      </c>
      <c r="BJ148" s="1">
        <f t="shared" si="126"/>
        <v>16.444146962941243</v>
      </c>
      <c r="BK148" s="1">
        <f t="shared" si="126"/>
        <v>16.362867727597308</v>
      </c>
      <c r="BL148" s="1">
        <f t="shared" si="120"/>
        <v>16.675216575391158</v>
      </c>
    </row>
    <row r="149" spans="1:64" ht="12.95" customHeight="1" x14ac:dyDescent="0.2">
      <c r="A149" s="23" t="s">
        <v>146</v>
      </c>
      <c r="B149" s="1" t="s">
        <v>49</v>
      </c>
      <c r="C149" s="24">
        <v>52238.121800000001</v>
      </c>
      <c r="D149" s="24" t="s">
        <v>140</v>
      </c>
      <c r="E149" s="1">
        <f t="shared" ref="E149:E212" si="127">+(C149-C$7)/C$8</f>
        <v>20534.846667363363</v>
      </c>
      <c r="F149" s="1">
        <f t="shared" si="94"/>
        <v>20535</v>
      </c>
      <c r="G149" s="1">
        <f t="shared" ref="G149:G212" si="128">+C149-(C$7+F149*C$8)</f>
        <v>-6.1330999997153413E-2</v>
      </c>
      <c r="J149" s="1">
        <f>G149</f>
        <v>-6.1330999997153413E-2</v>
      </c>
      <c r="N149" s="1">
        <f t="shared" ca="1" si="112"/>
        <v>-7.9484160895393202E-2</v>
      </c>
      <c r="P149" s="185">
        <f t="shared" ref="P149:P212" si="129">+C149-15018.5</f>
        <v>37219.621800000001</v>
      </c>
      <c r="R149" s="1">
        <f t="shared" ref="R149:R212" si="130">+(O149-G149)^2</f>
        <v>3.7614915606508318E-3</v>
      </c>
      <c r="S149" s="11">
        <f>S$15</f>
        <v>0.32</v>
      </c>
      <c r="Z149" s="1">
        <f t="shared" ref="Z149:Z212" si="131">F149</f>
        <v>20535</v>
      </c>
      <c r="AA149" s="1">
        <f t="shared" ref="AA149:AA212" si="132">AB$3+AB$4*Z149+AB$5*Z149^2+AH149</f>
        <v>-6.270911804017279E-2</v>
      </c>
      <c r="AB149" s="1">
        <f t="shared" ref="AB149:AB212" si="133">IF(S149&lt;&gt;0,G149-AH149,-9999)</f>
        <v>-3.8623012630375916E-2</v>
      </c>
      <c r="AC149" s="1">
        <f t="shared" ref="AC149:AC212" si="134">+G149-P149</f>
        <v>-37219.683130999998</v>
      </c>
      <c r="AD149" s="1">
        <f t="shared" ref="AD149:AD212" si="135">IF(S149&lt;&gt;0,G149-AA149,-9999)</f>
        <v>1.3781180430193773E-3</v>
      </c>
      <c r="AE149" s="1">
        <f t="shared" ref="AE149:AE212" si="136">+(G149-AA149)^2*S149</f>
        <v>6.0774698895857872E-7</v>
      </c>
      <c r="AF149" s="1">
        <f t="shared" ref="AF149:AF212" si="137">IF(S149&lt;&gt;0,G149-P149,-9999)</f>
        <v>-37219.683130999998</v>
      </c>
      <c r="AG149" s="11">
        <f t="shared" ref="AG149:AG212" si="138">+(G149-AA149)^2</f>
        <v>1.8992093404955585E-6</v>
      </c>
      <c r="AH149" s="1">
        <f t="shared" ref="AH149:AH212" si="139">$AB$6*($AB$11/AI149*AJ149+$AB$12)</f>
        <v>-2.2707987366777496E-2</v>
      </c>
      <c r="AI149" s="1">
        <f t="shared" ref="AI149:AI212" si="140">1+$AB$7*COS(AL149)</f>
        <v>1.1900382684873139</v>
      </c>
      <c r="AJ149" s="1">
        <f t="shared" ref="AJ149:AJ212" si="141">SIN(AL149+RADIANS($AB$9))</f>
        <v>-0.98586974123730653</v>
      </c>
      <c r="AK149" s="1">
        <f t="shared" ref="AK149:AK212" si="142">$AB$7*SIN(AL149)</f>
        <v>0.32834290894779095</v>
      </c>
      <c r="AL149" s="1">
        <f t="shared" ref="AL149:AL212" si="143">2*ATAN(AM149)</f>
        <v>1.0461260090002678</v>
      </c>
      <c r="AM149" s="1">
        <f t="shared" ref="AM149:AM212" si="144">SQRT((1+$AB$7)/(1-$AB$7))*TAN(AN149/2)</f>
        <v>0.57663612856047242</v>
      </c>
      <c r="AN149" s="1">
        <f t="shared" si="125"/>
        <v>7.021320927663619</v>
      </c>
      <c r="AO149" s="1">
        <f t="shared" si="125"/>
        <v>7.0212169164405127</v>
      </c>
      <c r="AP149" s="1">
        <f t="shared" si="125"/>
        <v>7.020846380800176</v>
      </c>
      <c r="AQ149" s="1">
        <f t="shared" si="125"/>
        <v>7.0195273755149987</v>
      </c>
      <c r="AR149" s="1">
        <f t="shared" si="125"/>
        <v>7.0148448064288935</v>
      </c>
      <c r="AS149" s="1">
        <f t="shared" si="125"/>
        <v>6.9983773372147393</v>
      </c>
      <c r="AT149" s="1">
        <f t="shared" si="125"/>
        <v>6.9422216660970468</v>
      </c>
      <c r="AU149" s="1">
        <f t="shared" ref="AU149:AU212" si="145">RADIANS($AB$9)+$AB$18*(F149-AB$15)</f>
        <v>6.7660664834650559</v>
      </c>
      <c r="AW149" s="1">
        <v>94000</v>
      </c>
      <c r="AX149" s="1">
        <f t="shared" si="113"/>
        <v>0.20573626002101711</v>
      </c>
      <c r="AY149" s="1">
        <f t="shared" si="114"/>
        <v>0.1812984442719856</v>
      </c>
      <c r="AZ149" s="1">
        <f t="shared" si="115"/>
        <v>2.4437815749031495E-2</v>
      </c>
      <c r="BA149" s="1">
        <f t="shared" si="116"/>
        <v>0.69929385007892986</v>
      </c>
      <c r="BB149" s="1">
        <f t="shared" si="117"/>
        <v>0.84791059322634732</v>
      </c>
      <c r="BC149" s="1">
        <f t="shared" si="118"/>
        <v>-2.4859241988501202</v>
      </c>
      <c r="BD149" s="1">
        <f t="shared" si="119"/>
        <v>-2.9402529772090329</v>
      </c>
      <c r="BE149" s="1">
        <f t="shared" si="126"/>
        <v>16.646487823327586</v>
      </c>
      <c r="BF149" s="1">
        <f t="shared" si="126"/>
        <v>16.646525865586515</v>
      </c>
      <c r="BG149" s="1">
        <f t="shared" si="126"/>
        <v>16.646356197340015</v>
      </c>
      <c r="BH149" s="1">
        <f t="shared" si="126"/>
        <v>16.647113220188785</v>
      </c>
      <c r="BI149" s="1">
        <f t="shared" si="126"/>
        <v>16.643741564128575</v>
      </c>
      <c r="BJ149" s="1">
        <f t="shared" si="126"/>
        <v>16.658880072415336</v>
      </c>
      <c r="BK149" s="1">
        <f t="shared" si="126"/>
        <v>16.593167635218354</v>
      </c>
      <c r="BL149" s="1">
        <f t="shared" si="120"/>
        <v>16.95253134743135</v>
      </c>
    </row>
    <row r="150" spans="1:64" ht="12.95" customHeight="1" x14ac:dyDescent="0.2">
      <c r="A150" s="23" t="s">
        <v>145</v>
      </c>
      <c r="B150" s="1" t="s">
        <v>51</v>
      </c>
      <c r="C150" s="24">
        <v>52291.517599999999</v>
      </c>
      <c r="D150" s="24" t="s">
        <v>143</v>
      </c>
      <c r="E150" s="1">
        <f t="shared" si="127"/>
        <v>20668.340639411421</v>
      </c>
      <c r="F150" s="1">
        <f t="shared" si="94"/>
        <v>20668.5</v>
      </c>
      <c r="G150" s="1">
        <f t="shared" si="128"/>
        <v>-6.3742099999217317E-2</v>
      </c>
      <c r="K150" s="1">
        <f>G150</f>
        <v>-6.3742099999217317E-2</v>
      </c>
      <c r="N150" s="1">
        <f t="shared" ca="1" si="112"/>
        <v>-7.9063941051441516E-2</v>
      </c>
      <c r="P150" s="185">
        <f t="shared" si="129"/>
        <v>37273.017599999999</v>
      </c>
      <c r="R150" s="1">
        <f t="shared" si="130"/>
        <v>4.0630553123102205E-3</v>
      </c>
      <c r="S150" s="11">
        <f>S$16</f>
        <v>1</v>
      </c>
      <c r="Z150" s="23">
        <f t="shared" si="131"/>
        <v>20668.5</v>
      </c>
      <c r="AA150" s="23">
        <f t="shared" si="132"/>
        <v>-6.2980241267456064E-2</v>
      </c>
      <c r="AB150" s="1">
        <f t="shared" si="133"/>
        <v>-4.076047109239482E-2</v>
      </c>
      <c r="AC150" s="23">
        <f t="shared" si="134"/>
        <v>-37273.081342099998</v>
      </c>
      <c r="AD150" s="23">
        <f t="shared" si="135"/>
        <v>-7.6185873176125296E-4</v>
      </c>
      <c r="AE150" s="23">
        <f t="shared" si="136"/>
        <v>5.804287271608648E-7</v>
      </c>
      <c r="AF150" s="23">
        <f t="shared" si="137"/>
        <v>-37273.081342099998</v>
      </c>
      <c r="AG150" s="11">
        <f t="shared" si="138"/>
        <v>5.804287271608648E-7</v>
      </c>
      <c r="AH150" s="23">
        <f t="shared" si="139"/>
        <v>-2.2981628906822496E-2</v>
      </c>
      <c r="AI150" s="23">
        <f t="shared" si="140"/>
        <v>1.1791681350835417</v>
      </c>
      <c r="AJ150" s="23">
        <f t="shared" si="141"/>
        <v>-0.99083301637890231</v>
      </c>
      <c r="AK150" s="23">
        <f t="shared" si="142"/>
        <v>0.33439854771909444</v>
      </c>
      <c r="AL150" s="23">
        <f t="shared" si="143"/>
        <v>1.078926609287431</v>
      </c>
      <c r="AM150" s="23">
        <f t="shared" si="144"/>
        <v>0.59870031920081279</v>
      </c>
      <c r="AN150" s="23">
        <f t="shared" si="125"/>
        <v>7.0469399250148079</v>
      </c>
      <c r="AO150" s="23">
        <f t="shared" si="125"/>
        <v>7.0468454522884993</v>
      </c>
      <c r="AP150" s="23">
        <f t="shared" si="125"/>
        <v>7.0465007490338429</v>
      </c>
      <c r="AQ150" s="23">
        <f t="shared" si="125"/>
        <v>7.0452439906994062</v>
      </c>
      <c r="AR150" s="23">
        <f t="shared" si="125"/>
        <v>7.0406746545405916</v>
      </c>
      <c r="AS150" s="23">
        <f t="shared" si="125"/>
        <v>7.0242245711379239</v>
      </c>
      <c r="AT150" s="23">
        <f t="shared" si="125"/>
        <v>6.9669214251731226</v>
      </c>
      <c r="AU150" s="23">
        <f t="shared" si="145"/>
        <v>6.7845772444987382</v>
      </c>
      <c r="AW150" s="1">
        <v>111000</v>
      </c>
      <c r="AX150" s="1">
        <f t="shared" si="113"/>
        <v>0.2729384068292271</v>
      </c>
      <c r="AY150" s="1">
        <f t="shared" si="114"/>
        <v>0.29528625145298332</v>
      </c>
      <c r="AZ150" s="1">
        <f t="shared" si="115"/>
        <v>-2.2347844623756226E-2</v>
      </c>
      <c r="BA150" s="1">
        <f t="shared" si="116"/>
        <v>1.203370520781297</v>
      </c>
      <c r="BB150" s="1">
        <f t="shared" si="117"/>
        <v>-0.97815324525335967</v>
      </c>
      <c r="BC150" s="1">
        <f t="shared" si="118"/>
        <v>1.0050208806801899</v>
      </c>
      <c r="BD150" s="1">
        <f t="shared" si="119"/>
        <v>0.5495666456076167</v>
      </c>
      <c r="BE150" s="1">
        <f t="shared" si="126"/>
        <v>19.555911108165066</v>
      </c>
      <c r="BF150" s="1">
        <f t="shared" si="126"/>
        <v>19.555795214315214</v>
      </c>
      <c r="BG150" s="1">
        <f t="shared" si="126"/>
        <v>19.555393751771678</v>
      </c>
      <c r="BH150" s="1">
        <f t="shared" si="126"/>
        <v>19.554004124336696</v>
      </c>
      <c r="BI150" s="1">
        <f t="shared" si="126"/>
        <v>19.549206655091535</v>
      </c>
      <c r="BJ150" s="1">
        <f t="shared" si="126"/>
        <v>19.532790329545076</v>
      </c>
      <c r="BK150" s="1">
        <f t="shared" si="126"/>
        <v>19.478180005305322</v>
      </c>
      <c r="BL150" s="1">
        <f t="shared" si="120"/>
        <v>19.309706909772967</v>
      </c>
    </row>
    <row r="151" spans="1:64" ht="12.95" customHeight="1" x14ac:dyDescent="0.2">
      <c r="A151" s="23" t="s">
        <v>145</v>
      </c>
      <c r="B151" s="1" t="s">
        <v>51</v>
      </c>
      <c r="C151" s="24">
        <v>52299.517200000002</v>
      </c>
      <c r="D151" s="24" t="s">
        <v>143</v>
      </c>
      <c r="E151" s="1">
        <f t="shared" si="127"/>
        <v>20688.340309400373</v>
      </c>
      <c r="F151" s="1">
        <f t="shared" si="94"/>
        <v>20688.5</v>
      </c>
      <c r="G151" s="1">
        <f t="shared" si="128"/>
        <v>-6.3874100000248291E-2</v>
      </c>
      <c r="K151" s="1">
        <f>G151</f>
        <v>-6.3874100000248291E-2</v>
      </c>
      <c r="N151" s="1">
        <f t="shared" ca="1" si="112"/>
        <v>-7.9000986767703438E-2</v>
      </c>
      <c r="P151" s="185">
        <f t="shared" si="129"/>
        <v>37281.017200000002</v>
      </c>
      <c r="R151" s="1">
        <f t="shared" si="130"/>
        <v>4.0799006508417191E-3</v>
      </c>
      <c r="S151" s="11">
        <f>S$16</f>
        <v>1</v>
      </c>
      <c r="Z151" s="23">
        <f t="shared" si="131"/>
        <v>20688.5</v>
      </c>
      <c r="AA151" s="23">
        <f t="shared" si="132"/>
        <v>-6.3019230108230045E-2</v>
      </c>
      <c r="AB151" s="1">
        <f t="shared" si="133"/>
        <v>-4.0852979657528272E-2</v>
      </c>
      <c r="AC151" s="23">
        <f t="shared" si="134"/>
        <v>-37281.081074100002</v>
      </c>
      <c r="AD151" s="23">
        <f t="shared" si="135"/>
        <v>-8.5486989201824515E-4</v>
      </c>
      <c r="AE151" s="23">
        <f t="shared" si="136"/>
        <v>7.3080253227928617E-7</v>
      </c>
      <c r="AF151" s="23">
        <f t="shared" si="137"/>
        <v>-37281.081074100002</v>
      </c>
      <c r="AG151" s="11">
        <f t="shared" si="138"/>
        <v>7.3080253227928617E-7</v>
      </c>
      <c r="AH151" s="23">
        <f t="shared" si="139"/>
        <v>-2.3021120342720018E-2</v>
      </c>
      <c r="AI151" s="23">
        <f t="shared" si="140"/>
        <v>1.1775401176115587</v>
      </c>
      <c r="AJ151" s="23">
        <f t="shared" si="141"/>
        <v>-0.99147814497172537</v>
      </c>
      <c r="AK151" s="23">
        <f t="shared" si="142"/>
        <v>0.3352657393537663</v>
      </c>
      <c r="AL151" s="23">
        <f t="shared" si="143"/>
        <v>1.0837887896249701</v>
      </c>
      <c r="AM151" s="23">
        <f t="shared" si="144"/>
        <v>0.60200763466237406</v>
      </c>
      <c r="AN151" s="23">
        <f t="shared" ref="AN151:AT160" si="146">$AU151+$AB$7*SIN(AO151)</f>
        <v>7.0507577097340164</v>
      </c>
      <c r="AO151" s="23">
        <f t="shared" si="146"/>
        <v>7.0506646470620646</v>
      </c>
      <c r="AP151" s="23">
        <f t="shared" si="146"/>
        <v>7.0503238397754409</v>
      </c>
      <c r="AQ151" s="23">
        <f t="shared" si="146"/>
        <v>7.0490767148614912</v>
      </c>
      <c r="AR151" s="23">
        <f t="shared" si="146"/>
        <v>7.0445257599511191</v>
      </c>
      <c r="AS151" s="23">
        <f t="shared" si="146"/>
        <v>7.0280827696815624</v>
      </c>
      <c r="AT151" s="23">
        <f t="shared" si="146"/>
        <v>6.9706164339591323</v>
      </c>
      <c r="AU151" s="23">
        <f t="shared" si="145"/>
        <v>6.7873503922191407</v>
      </c>
      <c r="AW151" s="1">
        <v>112000</v>
      </c>
      <c r="AX151" s="1">
        <f t="shared" si="113"/>
        <v>0.27858479227697769</v>
      </c>
      <c r="AY151" s="1">
        <f t="shared" si="114"/>
        <v>0.30272619067303863</v>
      </c>
      <c r="AZ151" s="1">
        <f t="shared" si="115"/>
        <v>-2.4141398396060918E-2</v>
      </c>
      <c r="BA151" s="1">
        <f t="shared" si="116"/>
        <v>1.1225576902787402</v>
      </c>
      <c r="BB151" s="1">
        <f t="shared" si="117"/>
        <v>-0.99962440263423791</v>
      </c>
      <c r="BC151" s="1">
        <f t="shared" si="118"/>
        <v>1.241842030389636</v>
      </c>
      <c r="BD151" s="1">
        <f t="shared" si="119"/>
        <v>0.71530034727776215</v>
      </c>
      <c r="BE151" s="1">
        <f t="shared" si="126"/>
        <v>19.744275851501634</v>
      </c>
      <c r="BF151" s="1">
        <f t="shared" si="126"/>
        <v>19.74422547453258</v>
      </c>
      <c r="BG151" s="1">
        <f t="shared" si="126"/>
        <v>19.744013301944555</v>
      </c>
      <c r="BH151" s="1">
        <f t="shared" si="126"/>
        <v>19.743120309812621</v>
      </c>
      <c r="BI151" s="1">
        <f t="shared" si="126"/>
        <v>19.739372695811401</v>
      </c>
      <c r="BJ151" s="1">
        <f t="shared" si="126"/>
        <v>19.723829957602266</v>
      </c>
      <c r="BK151" s="1">
        <f t="shared" si="126"/>
        <v>19.662200946900082</v>
      </c>
      <c r="BL151" s="1">
        <f t="shared" si="120"/>
        <v>19.448364295793063</v>
      </c>
    </row>
    <row r="152" spans="1:64" ht="12.95" customHeight="1" x14ac:dyDescent="0.2">
      <c r="A152" s="23" t="s">
        <v>83</v>
      </c>
      <c r="B152" s="11"/>
      <c r="C152" s="24">
        <v>52310.317900000002</v>
      </c>
      <c r="D152" s="24"/>
      <c r="E152" s="1">
        <f t="shared" si="127"/>
        <v>20715.3429639893</v>
      </c>
      <c r="F152" s="1">
        <f t="shared" si="94"/>
        <v>20715.5</v>
      </c>
      <c r="G152" s="1">
        <f t="shared" si="128"/>
        <v>-6.281229999876814E-2</v>
      </c>
      <c r="K152" s="1">
        <f>G152</f>
        <v>-6.281229999876814E-2</v>
      </c>
      <c r="N152" s="1">
        <f t="shared" ca="1" si="112"/>
        <v>-7.8915998484657024E-2</v>
      </c>
      <c r="P152" s="185">
        <f t="shared" si="129"/>
        <v>37291.817900000002</v>
      </c>
      <c r="R152" s="1">
        <f t="shared" si="130"/>
        <v>3.9453850311352481E-3</v>
      </c>
      <c r="S152" s="11">
        <f>S$16</f>
        <v>1</v>
      </c>
      <c r="Z152" s="23">
        <f t="shared" si="131"/>
        <v>20715.5</v>
      </c>
      <c r="AA152" s="23">
        <f t="shared" si="132"/>
        <v>-6.3071195608554897E-2</v>
      </c>
      <c r="AB152" s="1">
        <f t="shared" si="133"/>
        <v>-3.9738483850733017E-2</v>
      </c>
      <c r="AC152" s="23">
        <f t="shared" si="134"/>
        <v>-37291.880712300001</v>
      </c>
      <c r="AD152" s="23">
        <f t="shared" si="135"/>
        <v>2.5889560978675785E-4</v>
      </c>
      <c r="AE152" s="23">
        <f t="shared" si="136"/>
        <v>6.7026936766857191E-8</v>
      </c>
      <c r="AF152" s="23">
        <f t="shared" si="137"/>
        <v>-37291.880712300001</v>
      </c>
      <c r="AG152" s="11">
        <f t="shared" si="138"/>
        <v>6.7026936766857191E-8</v>
      </c>
      <c r="AH152" s="23">
        <f t="shared" si="139"/>
        <v>-2.3073816148035123E-2</v>
      </c>
      <c r="AI152" s="23">
        <f t="shared" si="140"/>
        <v>1.175342810064878</v>
      </c>
      <c r="AJ152" s="23">
        <f t="shared" si="141"/>
        <v>-0.99230924857275371</v>
      </c>
      <c r="AK152" s="23">
        <f t="shared" si="142"/>
        <v>0.33642013659188985</v>
      </c>
      <c r="AL152" s="23">
        <f t="shared" si="143"/>
        <v>1.0903314304253064</v>
      </c>
      <c r="AM152" s="23">
        <f t="shared" si="144"/>
        <v>0.60647333523284797</v>
      </c>
      <c r="AN152" s="23">
        <f t="shared" si="146"/>
        <v>7.0559033439269276</v>
      </c>
      <c r="AO152" s="23">
        <f t="shared" si="146"/>
        <v>7.0558121752423197</v>
      </c>
      <c r="AP152" s="23">
        <f t="shared" si="146"/>
        <v>7.055476632852991</v>
      </c>
      <c r="AQ152" s="23">
        <f t="shared" si="146"/>
        <v>7.054242626864311</v>
      </c>
      <c r="AR152" s="23">
        <f t="shared" si="146"/>
        <v>7.049717047645049</v>
      </c>
      <c r="AS152" s="23">
        <f t="shared" si="146"/>
        <v>7.0332854681977004</v>
      </c>
      <c r="AT152" s="23">
        <f t="shared" si="146"/>
        <v>6.975602458882836</v>
      </c>
      <c r="AU152" s="23">
        <f t="shared" si="145"/>
        <v>6.7910941416416826</v>
      </c>
      <c r="AW152" s="1">
        <v>113000</v>
      </c>
      <c r="AX152" s="1">
        <f t="shared" si="113"/>
        <v>0.28520274845141269</v>
      </c>
      <c r="AY152" s="1">
        <f t="shared" si="114"/>
        <v>0.31024777145884519</v>
      </c>
      <c r="AZ152" s="1">
        <f t="shared" si="115"/>
        <v>-2.5045023007432506E-2</v>
      </c>
      <c r="BA152" s="1">
        <f t="shared" si="116"/>
        <v>1.0466052592316715</v>
      </c>
      <c r="BB152" s="1">
        <f t="shared" si="117"/>
        <v>-0.97293101874996701</v>
      </c>
      <c r="BC152" s="1">
        <f t="shared" si="118"/>
        <v>1.4476369804000015</v>
      </c>
      <c r="BD152" s="1">
        <f t="shared" si="119"/>
        <v>0.88384649136831328</v>
      </c>
      <c r="BE152" s="1">
        <f t="shared" si="126"/>
        <v>19.919860509072443</v>
      </c>
      <c r="BF152" s="1">
        <f t="shared" si="126"/>
        <v>19.9198466739144</v>
      </c>
      <c r="BG152" s="1">
        <f t="shared" si="126"/>
        <v>19.919770682400681</v>
      </c>
      <c r="BH152" s="1">
        <f t="shared" si="126"/>
        <v>19.919353476597006</v>
      </c>
      <c r="BI152" s="1">
        <f t="shared" si="126"/>
        <v>19.917068586237082</v>
      </c>
      <c r="BJ152" s="1">
        <f t="shared" si="126"/>
        <v>19.904719199853375</v>
      </c>
      <c r="BK152" s="1">
        <f t="shared" si="126"/>
        <v>19.842117275246991</v>
      </c>
      <c r="BL152" s="1">
        <f t="shared" si="120"/>
        <v>19.587021681813155</v>
      </c>
    </row>
    <row r="153" spans="1:64" ht="12.95" customHeight="1" x14ac:dyDescent="0.2">
      <c r="A153" s="23" t="s">
        <v>147</v>
      </c>
      <c r="B153" s="1" t="s">
        <v>49</v>
      </c>
      <c r="C153" s="24">
        <v>52314.919000000002</v>
      </c>
      <c r="D153" s="24" t="s">
        <v>140</v>
      </c>
      <c r="E153" s="1">
        <f t="shared" si="127"/>
        <v>20726.846099344333</v>
      </c>
      <c r="F153" s="1">
        <f t="shared" si="94"/>
        <v>20727</v>
      </c>
      <c r="G153" s="1">
        <f t="shared" si="128"/>
        <v>-6.1558199995488394E-2</v>
      </c>
      <c r="J153" s="1">
        <f>G153</f>
        <v>-6.1558199995488394E-2</v>
      </c>
      <c r="N153" s="1">
        <f t="shared" ca="1" si="112"/>
        <v>-7.8879799771507622E-2</v>
      </c>
      <c r="P153" s="185">
        <f t="shared" si="129"/>
        <v>37296.419000000002</v>
      </c>
      <c r="R153" s="1">
        <f t="shared" si="130"/>
        <v>3.7894119866845473E-3</v>
      </c>
      <c r="S153" s="11">
        <f>S$15</f>
        <v>0.32</v>
      </c>
      <c r="Z153" s="1">
        <f t="shared" si="131"/>
        <v>20727</v>
      </c>
      <c r="AA153" s="1">
        <f t="shared" si="132"/>
        <v>-6.3093095948881975E-2</v>
      </c>
      <c r="AB153" s="1">
        <f t="shared" si="133"/>
        <v>-3.8462154377895394E-2</v>
      </c>
      <c r="AC153" s="1">
        <f t="shared" si="134"/>
        <v>-37296.480558199997</v>
      </c>
      <c r="AD153" s="1">
        <f t="shared" si="135"/>
        <v>1.5348959533935808E-3</v>
      </c>
      <c r="AE153" s="1">
        <f t="shared" si="136"/>
        <v>7.5388978807807654E-7</v>
      </c>
      <c r="AF153" s="1">
        <f t="shared" si="137"/>
        <v>-37296.480558199997</v>
      </c>
      <c r="AG153" s="11">
        <f t="shared" si="138"/>
        <v>2.3559055877439891E-6</v>
      </c>
      <c r="AH153" s="1">
        <f t="shared" si="139"/>
        <v>-2.3096045617593E-2</v>
      </c>
      <c r="AI153" s="1">
        <f t="shared" si="140"/>
        <v>1.1744071352293584</v>
      </c>
      <c r="AJ153" s="1">
        <f t="shared" si="141"/>
        <v>-0.99264944215828943</v>
      </c>
      <c r="AK153" s="1">
        <f t="shared" si="142"/>
        <v>0.33690615982353606</v>
      </c>
      <c r="AL153" s="1">
        <f t="shared" si="143"/>
        <v>1.0931106898667271</v>
      </c>
      <c r="AM153" s="1">
        <f t="shared" si="144"/>
        <v>0.60837568900862393</v>
      </c>
      <c r="AN153" s="1">
        <f t="shared" si="146"/>
        <v>7.0580920814254462</v>
      </c>
      <c r="AO153" s="1">
        <f t="shared" si="146"/>
        <v>7.0580017159069888</v>
      </c>
      <c r="AP153" s="1">
        <f t="shared" si="146"/>
        <v>7.0576684172462514</v>
      </c>
      <c r="AQ153" s="1">
        <f t="shared" si="146"/>
        <v>7.056440037137385</v>
      </c>
      <c r="AR153" s="1">
        <f t="shared" si="146"/>
        <v>7.0519254589524607</v>
      </c>
      <c r="AS153" s="1">
        <f t="shared" si="146"/>
        <v>7.0354993774882244</v>
      </c>
      <c r="AT153" s="1">
        <f t="shared" si="146"/>
        <v>6.9777253518857068</v>
      </c>
      <c r="AU153" s="1">
        <f t="shared" si="145"/>
        <v>6.7926887015809143</v>
      </c>
      <c r="AW153" s="1">
        <v>91000</v>
      </c>
      <c r="AX153" s="1">
        <f t="shared" si="113"/>
        <v>0.18476431937757382</v>
      </c>
      <c r="AY153" s="1">
        <f t="shared" si="114"/>
        <v>0.16363219585964156</v>
      </c>
      <c r="AZ153" s="1">
        <f t="shared" si="115"/>
        <v>2.1132123517932269E-2</v>
      </c>
      <c r="BA153" s="1">
        <f t="shared" si="116"/>
        <v>0.65311731918974847</v>
      </c>
      <c r="BB153" s="1">
        <f t="shared" si="117"/>
        <v>0.69845631735616009</v>
      </c>
      <c r="BC153" s="1">
        <f t="shared" si="118"/>
        <v>-2.7247175478397816</v>
      </c>
      <c r="BD153" s="1">
        <f t="shared" si="119"/>
        <v>-4.7279187212746674</v>
      </c>
      <c r="BE153" s="1">
        <f t="shared" si="126"/>
        <v>16.318872152855519</v>
      </c>
      <c r="BF153" s="1">
        <f t="shared" si="126"/>
        <v>16.319111136246928</v>
      </c>
      <c r="BG153" s="1">
        <f t="shared" si="126"/>
        <v>16.31834217187059</v>
      </c>
      <c r="BH153" s="1">
        <f t="shared" si="126"/>
        <v>16.320817908903173</v>
      </c>
      <c r="BI153" s="1">
        <f t="shared" si="126"/>
        <v>16.312862330953013</v>
      </c>
      <c r="BJ153" s="1">
        <f t="shared" si="126"/>
        <v>16.338587951168869</v>
      </c>
      <c r="BK153" s="1">
        <f t="shared" si="126"/>
        <v>16.256967969106256</v>
      </c>
      <c r="BL153" s="1">
        <f t="shared" si="120"/>
        <v>16.536559189371062</v>
      </c>
    </row>
    <row r="154" spans="1:64" ht="12.95" customHeight="1" x14ac:dyDescent="0.2">
      <c r="A154" s="23" t="s">
        <v>145</v>
      </c>
      <c r="B154" s="1" t="s">
        <v>51</v>
      </c>
      <c r="C154" s="24">
        <v>52575.906799999997</v>
      </c>
      <c r="D154" s="24" t="s">
        <v>143</v>
      </c>
      <c r="E154" s="1">
        <f t="shared" si="127"/>
        <v>21379.337457804832</v>
      </c>
      <c r="F154" s="1">
        <f t="shared" si="94"/>
        <v>21379.5</v>
      </c>
      <c r="G154" s="1">
        <f t="shared" si="128"/>
        <v>-6.5014699997846037E-2</v>
      </c>
      <c r="K154" s="1">
        <f>G154</f>
        <v>-6.5014699997846037E-2</v>
      </c>
      <c r="N154" s="1">
        <f t="shared" ca="1" si="112"/>
        <v>-7.6825916264552721E-2</v>
      </c>
      <c r="P154" s="185">
        <f t="shared" si="129"/>
        <v>37557.406799999997</v>
      </c>
      <c r="R154" s="1">
        <f t="shared" si="130"/>
        <v>4.2269112158099219E-3</v>
      </c>
      <c r="S154" s="11">
        <f>S$16</f>
        <v>1</v>
      </c>
      <c r="Z154" s="23">
        <f t="shared" si="131"/>
        <v>21379.5</v>
      </c>
      <c r="AA154" s="23">
        <f t="shared" si="132"/>
        <v>-6.4113244137260411E-2</v>
      </c>
      <c r="AB154" s="1">
        <f t="shared" si="133"/>
        <v>-4.0862145673129791E-2</v>
      </c>
      <c r="AC154" s="23">
        <f t="shared" si="134"/>
        <v>-37557.471814699995</v>
      </c>
      <c r="AD154" s="23">
        <f t="shared" si="135"/>
        <v>-9.0145586058562599E-4</v>
      </c>
      <c r="AE154" s="23">
        <f t="shared" si="136"/>
        <v>8.1262266858417154E-7</v>
      </c>
      <c r="AF154" s="23">
        <f t="shared" si="137"/>
        <v>-37557.471814699995</v>
      </c>
      <c r="AG154" s="11">
        <f t="shared" si="138"/>
        <v>8.1262266858417154E-7</v>
      </c>
      <c r="AH154" s="23">
        <f t="shared" si="139"/>
        <v>-2.415255432471625E-2</v>
      </c>
      <c r="AI154" s="23">
        <f t="shared" si="140"/>
        <v>1.1218901023310854</v>
      </c>
      <c r="AJ154" s="23">
        <f t="shared" si="141"/>
        <v>-0.99957173385975473</v>
      </c>
      <c r="AK154" s="23">
        <f t="shared" si="142"/>
        <v>0.359258141591351</v>
      </c>
      <c r="AL154" s="23">
        <f t="shared" si="143"/>
        <v>1.2437008578861026</v>
      </c>
      <c r="AM154" s="23">
        <f t="shared" si="144"/>
        <v>0.71670623488624352</v>
      </c>
      <c r="AN154" s="23">
        <f t="shared" si="146"/>
        <v>7.1794377913158263</v>
      </c>
      <c r="AO154" s="23">
        <f t="shared" si="146"/>
        <v>7.1793878577414194</v>
      </c>
      <c r="AP154" s="23">
        <f t="shared" si="146"/>
        <v>7.1791771496216965</v>
      </c>
      <c r="AQ154" s="23">
        <f t="shared" si="146"/>
        <v>7.178288620485719</v>
      </c>
      <c r="AR154" s="23">
        <f t="shared" si="146"/>
        <v>7.1745525821839378</v>
      </c>
      <c r="AS154" s="23">
        <f t="shared" si="146"/>
        <v>7.1590284205553569</v>
      </c>
      <c r="AT154" s="23">
        <f t="shared" si="146"/>
        <v>7.097365463212193</v>
      </c>
      <c r="AU154" s="23">
        <f t="shared" si="145"/>
        <v>6.8831626459590263</v>
      </c>
      <c r="AW154" s="1">
        <v>114000</v>
      </c>
      <c r="AX154" s="1">
        <f t="shared" si="113"/>
        <v>0.29265725722808633</v>
      </c>
      <c r="AY154" s="1">
        <f t="shared" si="114"/>
        <v>0.3178509938104031</v>
      </c>
      <c r="AZ154" s="1">
        <f t="shared" si="115"/>
        <v>-2.5193736582316752E-2</v>
      </c>
      <c r="BA154" s="1">
        <f t="shared" si="116"/>
        <v>0.97870301945183569</v>
      </c>
      <c r="BB154" s="1">
        <f t="shared" si="117"/>
        <v>-0.91610941629530973</v>
      </c>
      <c r="BC154" s="1">
        <f t="shared" si="118"/>
        <v>1.6269632175981832</v>
      </c>
      <c r="BD154" s="1">
        <f t="shared" si="119"/>
        <v>1.0578054648890258</v>
      </c>
      <c r="BE154" s="1">
        <f t="shared" si="126"/>
        <v>20.083763672703057</v>
      </c>
      <c r="BF154" s="1">
        <f t="shared" si="126"/>
        <v>20.083761673689164</v>
      </c>
      <c r="BG154" s="1">
        <f t="shared" si="126"/>
        <v>20.083745719689816</v>
      </c>
      <c r="BH154" s="1">
        <f t="shared" si="126"/>
        <v>20.083618417921247</v>
      </c>
      <c r="BI154" s="1">
        <f t="shared" si="126"/>
        <v>20.082604292207964</v>
      </c>
      <c r="BJ154" s="1">
        <f t="shared" si="126"/>
        <v>20.074627614295661</v>
      </c>
      <c r="BK154" s="1">
        <f t="shared" si="126"/>
        <v>20.017137021334239</v>
      </c>
      <c r="BL154" s="1">
        <f t="shared" si="120"/>
        <v>19.725679067833251</v>
      </c>
    </row>
    <row r="155" spans="1:64" ht="12.95" customHeight="1" x14ac:dyDescent="0.2">
      <c r="A155" s="23" t="s">
        <v>148</v>
      </c>
      <c r="B155" s="1" t="s">
        <v>49</v>
      </c>
      <c r="C155" s="24">
        <v>52642.106200000002</v>
      </c>
      <c r="D155" s="24" t="s">
        <v>140</v>
      </c>
      <c r="E155" s="1">
        <f t="shared" si="127"/>
        <v>21544.841502190331</v>
      </c>
      <c r="F155" s="1">
        <f t="shared" si="94"/>
        <v>21545</v>
      </c>
      <c r="G155" s="1">
        <f t="shared" si="128"/>
        <v>-6.3396999998076353E-2</v>
      </c>
      <c r="J155" s="1">
        <f>G155</f>
        <v>-6.3396999998076353E-2</v>
      </c>
      <c r="N155" s="1">
        <f t="shared" ca="1" si="112"/>
        <v>-7.6304969566620098E-2</v>
      </c>
      <c r="P155" s="185">
        <f t="shared" si="129"/>
        <v>37623.606200000002</v>
      </c>
      <c r="R155" s="1">
        <f t="shared" si="130"/>
        <v>4.0191796087560927E-3</v>
      </c>
      <c r="S155" s="11">
        <f>S$15</f>
        <v>0.32</v>
      </c>
      <c r="Z155" s="1">
        <f t="shared" si="131"/>
        <v>21545</v>
      </c>
      <c r="AA155" s="1">
        <f t="shared" si="132"/>
        <v>-6.4304773531752762E-2</v>
      </c>
      <c r="AB155" s="1">
        <f t="shared" si="133"/>
        <v>-3.903816752570087E-2</v>
      </c>
      <c r="AC155" s="1">
        <f t="shared" si="134"/>
        <v>-37623.669597</v>
      </c>
      <c r="AD155" s="1">
        <f t="shared" si="135"/>
        <v>9.0777353367640923E-4</v>
      </c>
      <c r="AE155" s="1">
        <f t="shared" si="136"/>
        <v>2.6369689230187356E-7</v>
      </c>
      <c r="AF155" s="1">
        <f t="shared" si="137"/>
        <v>-37623.669597</v>
      </c>
      <c r="AG155" s="11">
        <f t="shared" si="138"/>
        <v>8.2405278844335486E-7</v>
      </c>
      <c r="AH155" s="1">
        <f t="shared" si="139"/>
        <v>-2.4358832472375483E-2</v>
      </c>
      <c r="AI155" s="1">
        <f t="shared" si="140"/>
        <v>1.1088639862409506</v>
      </c>
      <c r="AJ155" s="1">
        <f t="shared" si="141"/>
        <v>-0.99786783764011266</v>
      </c>
      <c r="AK155" s="1">
        <f t="shared" si="142"/>
        <v>0.36341744846069762</v>
      </c>
      <c r="AL155" s="1">
        <f t="shared" si="143"/>
        <v>1.2797466461690006</v>
      </c>
      <c r="AM155" s="1">
        <f t="shared" si="144"/>
        <v>0.74434694109508526</v>
      </c>
      <c r="AN155" s="1">
        <f t="shared" si="146"/>
        <v>7.2093390284480332</v>
      </c>
      <c r="AO155" s="1">
        <f t="shared" si="146"/>
        <v>7.2092973244860659</v>
      </c>
      <c r="AP155" s="1">
        <f t="shared" si="146"/>
        <v>7.2091144206034503</v>
      </c>
      <c r="AQ155" s="1">
        <f t="shared" si="146"/>
        <v>7.2083127713575328</v>
      </c>
      <c r="AR155" s="1">
        <f t="shared" si="146"/>
        <v>7.2048092325111179</v>
      </c>
      <c r="AS155" s="1">
        <f t="shared" si="146"/>
        <v>7.189682863720984</v>
      </c>
      <c r="AT155" s="1">
        <f t="shared" si="146"/>
        <v>7.1274415234618624</v>
      </c>
      <c r="AU155" s="1">
        <f t="shared" si="145"/>
        <v>6.9061104433453515</v>
      </c>
      <c r="AW155" s="1">
        <v>89000</v>
      </c>
      <c r="AX155" s="1">
        <f t="shared" si="113"/>
        <v>0.17009022329928672</v>
      </c>
      <c r="AY155" s="1">
        <f t="shared" si="114"/>
        <v>0.15226290474683518</v>
      </c>
      <c r="AZ155" s="1">
        <f t="shared" si="115"/>
        <v>1.7827318552451548E-2</v>
      </c>
      <c r="BA155" s="1">
        <f t="shared" si="116"/>
        <v>0.63457750901020282</v>
      </c>
      <c r="BB155" s="1">
        <f t="shared" si="117"/>
        <v>0.5878428694052571</v>
      </c>
      <c r="BC155" s="1">
        <f t="shared" si="118"/>
        <v>-2.8695659886100047</v>
      </c>
      <c r="BD155" s="1">
        <f t="shared" si="119"/>
        <v>-7.3068266244854856</v>
      </c>
      <c r="BE155" s="1">
        <f t="shared" si="126"/>
        <v>16.110500619782453</v>
      </c>
      <c r="BF155" s="1">
        <f t="shared" si="126"/>
        <v>16.110853002159487</v>
      </c>
      <c r="BG155" s="1">
        <f t="shared" si="126"/>
        <v>16.109843518788836</v>
      </c>
      <c r="BH155" s="1">
        <f t="shared" si="126"/>
        <v>16.11273658649765</v>
      </c>
      <c r="BI155" s="1">
        <f t="shared" si="126"/>
        <v>16.104454845242135</v>
      </c>
      <c r="BJ155" s="1">
        <f t="shared" si="126"/>
        <v>16.128241597085974</v>
      </c>
      <c r="BK155" s="1">
        <f t="shared" si="126"/>
        <v>16.060536984708186</v>
      </c>
      <c r="BL155" s="1">
        <f t="shared" si="120"/>
        <v>16.259244417330873</v>
      </c>
    </row>
    <row r="156" spans="1:64" ht="12.95" customHeight="1" x14ac:dyDescent="0.2">
      <c r="A156" s="35" t="s">
        <v>84</v>
      </c>
      <c r="B156" s="33" t="s">
        <v>49</v>
      </c>
      <c r="C156" s="34">
        <v>52725.310100000002</v>
      </c>
      <c r="D156" s="34">
        <v>2.0000000000000001E-4</v>
      </c>
      <c r="E156" s="1">
        <f t="shared" si="127"/>
        <v>21752.858220750404</v>
      </c>
      <c r="F156" s="1">
        <f t="shared" si="94"/>
        <v>21753</v>
      </c>
      <c r="G156" s="1">
        <f t="shared" si="128"/>
        <v>-5.6709799995587673E-2</v>
      </c>
      <c r="K156" s="1">
        <f t="shared" ref="K156:K161" si="147">G156</f>
        <v>-5.6709799995587673E-2</v>
      </c>
      <c r="N156" s="1">
        <f t="shared" ca="1" si="112"/>
        <v>-7.565024501574405E-2</v>
      </c>
      <c r="P156" s="185">
        <f t="shared" si="129"/>
        <v>37706.810100000002</v>
      </c>
      <c r="R156" s="1">
        <f t="shared" si="130"/>
        <v>3.2160014155395555E-3</v>
      </c>
      <c r="S156" s="11">
        <f t="shared" ref="S156:S161" si="148">S$16</f>
        <v>1</v>
      </c>
      <c r="Z156" s="1">
        <f t="shared" si="131"/>
        <v>21753</v>
      </c>
      <c r="AA156" s="1">
        <f t="shared" si="132"/>
        <v>-6.4508644392108211E-2</v>
      </c>
      <c r="AB156" s="1">
        <f t="shared" si="133"/>
        <v>-3.2125389180543133E-2</v>
      </c>
      <c r="AC156" s="1">
        <f t="shared" si="134"/>
        <v>-37706.866809799998</v>
      </c>
      <c r="AD156" s="1">
        <f t="shared" si="135"/>
        <v>7.7988443965205378E-3</v>
      </c>
      <c r="AE156" s="1">
        <f t="shared" si="136"/>
        <v>6.0821973921139793E-5</v>
      </c>
      <c r="AF156" s="1">
        <f t="shared" si="137"/>
        <v>-37706.866809799998</v>
      </c>
      <c r="AG156" s="11">
        <f t="shared" si="138"/>
        <v>6.0821973921139793E-5</v>
      </c>
      <c r="AH156" s="1">
        <f t="shared" si="139"/>
        <v>-2.458441081504454E-2</v>
      </c>
      <c r="AI156" s="1">
        <f t="shared" si="140"/>
        <v>1.0927277064368881</v>
      </c>
      <c r="AJ156" s="1">
        <f t="shared" si="141"/>
        <v>-0.99401767364921423</v>
      </c>
      <c r="AK156" s="1">
        <f t="shared" si="142"/>
        <v>0.36786571164612231</v>
      </c>
      <c r="AL156" s="1">
        <f t="shared" si="143"/>
        <v>1.3238708994143653</v>
      </c>
      <c r="AM156" s="1">
        <f t="shared" si="144"/>
        <v>0.77921082838541056</v>
      </c>
      <c r="AN156" s="1">
        <f t="shared" si="146"/>
        <v>7.246426580638416</v>
      </c>
      <c r="AO156" s="1">
        <f t="shared" si="146"/>
        <v>7.2463939246429216</v>
      </c>
      <c r="AP156" s="1">
        <f t="shared" si="146"/>
        <v>7.2462431603540827</v>
      </c>
      <c r="AQ156" s="1">
        <f t="shared" si="146"/>
        <v>7.2455475438271648</v>
      </c>
      <c r="AR156" s="1">
        <f t="shared" si="146"/>
        <v>7.2423469649116932</v>
      </c>
      <c r="AS156" s="1">
        <f t="shared" si="146"/>
        <v>7.2278047567422448</v>
      </c>
      <c r="AT156" s="1">
        <f t="shared" si="146"/>
        <v>7.1650753087171202</v>
      </c>
      <c r="AU156" s="1">
        <f t="shared" si="145"/>
        <v>6.9349511796375314</v>
      </c>
      <c r="AW156" s="1">
        <v>115000</v>
      </c>
      <c r="AX156" s="1">
        <f t="shared" si="113"/>
        <v>0.30081595148850671</v>
      </c>
      <c r="AY156" s="1">
        <f t="shared" si="114"/>
        <v>0.32553585772771232</v>
      </c>
      <c r="AZ156" s="1">
        <f t="shared" si="115"/>
        <v>-2.4719906239205634E-2</v>
      </c>
      <c r="BA156" s="1">
        <f t="shared" si="116"/>
        <v>0.9195526202382508</v>
      </c>
      <c r="BB156" s="1">
        <f t="shared" si="117"/>
        <v>-0.84187988859538798</v>
      </c>
      <c r="BC156" s="1">
        <f t="shared" si="118"/>
        <v>1.7844723151787847</v>
      </c>
      <c r="BD156" s="1">
        <f t="shared" si="119"/>
        <v>1.2402596840963209</v>
      </c>
      <c r="BE156" s="1">
        <f t="shared" si="126"/>
        <v>20.237376045974905</v>
      </c>
      <c r="BF156" s="1">
        <f t="shared" si="126"/>
        <v>20.237375960705357</v>
      </c>
      <c r="BG156" s="1">
        <f t="shared" si="126"/>
        <v>20.237374725447079</v>
      </c>
      <c r="BH156" s="1">
        <f t="shared" si="126"/>
        <v>20.237356831788727</v>
      </c>
      <c r="BI156" s="1">
        <f t="shared" si="126"/>
        <v>20.23709782227618</v>
      </c>
      <c r="BJ156" s="1">
        <f t="shared" si="126"/>
        <v>20.233388409631043</v>
      </c>
      <c r="BK156" s="1">
        <f t="shared" si="126"/>
        <v>20.186562206475372</v>
      </c>
      <c r="BL156" s="1">
        <f t="shared" si="120"/>
        <v>19.864336453853348</v>
      </c>
    </row>
    <row r="157" spans="1:64" ht="12.95" customHeight="1" x14ac:dyDescent="0.2">
      <c r="A157" s="35" t="s">
        <v>85</v>
      </c>
      <c r="B157" s="33" t="s">
        <v>51</v>
      </c>
      <c r="C157" s="34">
        <v>52921.494200000001</v>
      </c>
      <c r="D157" s="34">
        <v>2.0000000000000001E-4</v>
      </c>
      <c r="E157" s="1">
        <f t="shared" si="127"/>
        <v>22243.334901719212</v>
      </c>
      <c r="F157" s="1">
        <f t="shared" si="94"/>
        <v>22243.5</v>
      </c>
      <c r="G157" s="1">
        <f t="shared" si="128"/>
        <v>-6.6037099997629412E-2</v>
      </c>
      <c r="K157" s="1">
        <f t="shared" si="147"/>
        <v>-6.6037099997629412E-2</v>
      </c>
      <c r="N157" s="1">
        <f t="shared" ca="1" si="112"/>
        <v>-7.4106291207067604E-2</v>
      </c>
      <c r="P157" s="185">
        <f t="shared" si="129"/>
        <v>37902.994200000001</v>
      </c>
      <c r="R157" s="1">
        <f t="shared" si="130"/>
        <v>4.3608985760969065E-3</v>
      </c>
      <c r="S157" s="11">
        <f t="shared" si="148"/>
        <v>1</v>
      </c>
      <c r="Z157" s="23">
        <f t="shared" si="131"/>
        <v>22243.5</v>
      </c>
      <c r="AA157" s="23">
        <f t="shared" si="132"/>
        <v>-6.483369728848716E-2</v>
      </c>
      <c r="AB157" s="1">
        <f t="shared" si="133"/>
        <v>-4.106246050393679E-2</v>
      </c>
      <c r="AC157" s="23">
        <f t="shared" si="134"/>
        <v>-37903.060237099999</v>
      </c>
      <c r="AD157" s="23">
        <f t="shared" si="135"/>
        <v>-1.2034027091422511E-3</v>
      </c>
      <c r="AE157" s="23">
        <f t="shared" si="136"/>
        <v>1.4481780803709094E-6</v>
      </c>
      <c r="AF157" s="23">
        <f t="shared" si="137"/>
        <v>-37903.060237099999</v>
      </c>
      <c r="AG157" s="11">
        <f t="shared" si="138"/>
        <v>1.4481780803709094E-6</v>
      </c>
      <c r="AH157" s="23">
        <f t="shared" si="139"/>
        <v>-2.4974639493692625E-2</v>
      </c>
      <c r="AI157" s="23">
        <f t="shared" si="140"/>
        <v>1.055881955964705</v>
      </c>
      <c r="AJ157" s="23">
        <f t="shared" si="141"/>
        <v>-0.97833749922849589</v>
      </c>
      <c r="AK157" s="23">
        <f t="shared" si="142"/>
        <v>0.37523434856568294</v>
      </c>
      <c r="AL157" s="23">
        <f t="shared" si="143"/>
        <v>1.4229574184980287</v>
      </c>
      <c r="AM157" s="23">
        <f t="shared" si="144"/>
        <v>0.86210310334082096</v>
      </c>
      <c r="AN157" s="23">
        <f t="shared" si="146"/>
        <v>7.3317682812131055</v>
      </c>
      <c r="AO157" s="23">
        <f t="shared" si="146"/>
        <v>7.3317514709100866</v>
      </c>
      <c r="AP157" s="23">
        <f t="shared" si="146"/>
        <v>7.331662645518227</v>
      </c>
      <c r="AQ157" s="23">
        <f t="shared" si="146"/>
        <v>7.3311935208178829</v>
      </c>
      <c r="AR157" s="23">
        <f t="shared" si="146"/>
        <v>7.328722178862507</v>
      </c>
      <c r="AS157" s="23">
        <f t="shared" si="146"/>
        <v>7.3158730355573862</v>
      </c>
      <c r="AT157" s="23">
        <f t="shared" si="146"/>
        <v>7.2530516217126246</v>
      </c>
      <c r="AU157" s="23">
        <f t="shared" si="145"/>
        <v>7.0029626274803887</v>
      </c>
      <c r="AW157" s="1">
        <v>116000</v>
      </c>
      <c r="AX157" s="1">
        <f t="shared" si="113"/>
        <v>0.30956176101449007</v>
      </c>
      <c r="AY157" s="1">
        <f t="shared" si="114"/>
        <v>0.33330236321077267</v>
      </c>
      <c r="AZ157" s="1">
        <f t="shared" si="115"/>
        <v>-2.3740602196282611E-2</v>
      </c>
      <c r="BA157" s="1">
        <f t="shared" si="116"/>
        <v>0.86868320864530657</v>
      </c>
      <c r="BB157" s="1">
        <f t="shared" si="117"/>
        <v>-0.75847997741130468</v>
      </c>
      <c r="BC157" s="1">
        <f t="shared" si="118"/>
        <v>1.9242520381031787</v>
      </c>
      <c r="BD157" s="1">
        <f t="shared" si="119"/>
        <v>1.4348407224293467</v>
      </c>
      <c r="BE157" s="1">
        <f t="shared" si="126"/>
        <v>20.382088808081917</v>
      </c>
      <c r="BF157" s="1">
        <f t="shared" si="126"/>
        <v>20.382088808052544</v>
      </c>
      <c r="BG157" s="1">
        <f t="shared" si="126"/>
        <v>20.382088806028555</v>
      </c>
      <c r="BH157" s="1">
        <f t="shared" si="126"/>
        <v>20.382088666564112</v>
      </c>
      <c r="BI157" s="1">
        <f t="shared" si="126"/>
        <v>20.382079057892845</v>
      </c>
      <c r="BJ157" s="1">
        <f t="shared" si="126"/>
        <v>20.381422757305454</v>
      </c>
      <c r="BK157" s="1">
        <f t="shared" si="126"/>
        <v>20.349802240071323</v>
      </c>
      <c r="BL157" s="1">
        <f t="shared" si="120"/>
        <v>20.00299383987344</v>
      </c>
    </row>
    <row r="158" spans="1:64" ht="12.95" customHeight="1" x14ac:dyDescent="0.2">
      <c r="A158" s="36" t="s">
        <v>86</v>
      </c>
      <c r="B158" s="11"/>
      <c r="C158" s="24">
        <v>52949.893300000003</v>
      </c>
      <c r="D158" s="24">
        <v>2.0000000000000001E-4</v>
      </c>
      <c r="E158" s="1">
        <f t="shared" si="127"/>
        <v>22314.335030223523</v>
      </c>
      <c r="F158" s="1">
        <f t="shared" si="94"/>
        <v>22314.5</v>
      </c>
      <c r="G158" s="1">
        <f t="shared" si="128"/>
        <v>-6.5985699991870206E-2</v>
      </c>
      <c r="K158" s="1">
        <f t="shared" si="147"/>
        <v>-6.5985699991870206E-2</v>
      </c>
      <c r="N158" s="1">
        <f t="shared" ca="1" si="112"/>
        <v>-7.3882803499797423E-2</v>
      </c>
      <c r="P158" s="185">
        <f t="shared" si="129"/>
        <v>37931.393300000003</v>
      </c>
      <c r="R158" s="1">
        <f t="shared" si="130"/>
        <v>4.3541126034170995E-3</v>
      </c>
      <c r="S158" s="11">
        <f t="shared" si="148"/>
        <v>1</v>
      </c>
      <c r="Z158" s="1">
        <f t="shared" si="131"/>
        <v>22314.5</v>
      </c>
      <c r="AA158" s="1">
        <f t="shared" si="132"/>
        <v>-6.4863340598721453E-2</v>
      </c>
      <c r="AB158" s="1">
        <f t="shared" si="133"/>
        <v>-4.0970355595109809E-2</v>
      </c>
      <c r="AC158" s="1">
        <f t="shared" si="134"/>
        <v>-37931.459285699995</v>
      </c>
      <c r="AD158" s="1">
        <f t="shared" si="135"/>
        <v>-1.122359393148753E-3</v>
      </c>
      <c r="AE158" s="1">
        <f t="shared" si="136"/>
        <v>1.2596906073892372E-6</v>
      </c>
      <c r="AF158" s="1">
        <f t="shared" si="137"/>
        <v>-37931.459285699995</v>
      </c>
      <c r="AG158" s="11">
        <f t="shared" si="138"/>
        <v>1.2596906073892372E-6</v>
      </c>
      <c r="AH158" s="1">
        <f t="shared" si="139"/>
        <v>-2.5015344396760394E-2</v>
      </c>
      <c r="AI158" s="1">
        <f t="shared" si="140"/>
        <v>1.0507025507546981</v>
      </c>
      <c r="AJ158" s="1">
        <f t="shared" si="141"/>
        <v>-0.9753899468182381</v>
      </c>
      <c r="AK158" s="1">
        <f t="shared" si="142"/>
        <v>0.37596922838567648</v>
      </c>
      <c r="AL158" s="1">
        <f t="shared" si="143"/>
        <v>1.436746818063553</v>
      </c>
      <c r="AM158" s="1">
        <f t="shared" si="144"/>
        <v>0.87419415413273494</v>
      </c>
      <c r="AN158" s="1">
        <f t="shared" si="146"/>
        <v>7.3438813240439496</v>
      </c>
      <c r="AO158" s="1">
        <f t="shared" si="146"/>
        <v>7.3438662225499529</v>
      </c>
      <c r="AP158" s="1">
        <f t="shared" si="146"/>
        <v>7.3437847042472191</v>
      </c>
      <c r="AQ158" s="1">
        <f t="shared" si="146"/>
        <v>7.3433448709643079</v>
      </c>
      <c r="AR158" s="1">
        <f t="shared" si="146"/>
        <v>7.3409776745525042</v>
      </c>
      <c r="AS158" s="1">
        <f t="shared" si="146"/>
        <v>7.3284041241944324</v>
      </c>
      <c r="AT158" s="1">
        <f t="shared" si="146"/>
        <v>7.265692524375722</v>
      </c>
      <c r="AU158" s="1">
        <f t="shared" si="145"/>
        <v>7.0128073018878148</v>
      </c>
      <c r="AW158" s="1">
        <v>117000</v>
      </c>
      <c r="AX158" s="1">
        <f t="shared" si="113"/>
        <v>0.31879579388414048</v>
      </c>
      <c r="AY158" s="1">
        <f t="shared" si="114"/>
        <v>0.34115051025958437</v>
      </c>
      <c r="AZ158" s="1">
        <f t="shared" si="115"/>
        <v>-2.2354716375443888E-2</v>
      </c>
      <c r="BA158" s="1">
        <f t="shared" si="116"/>
        <v>0.82519042037514978</v>
      </c>
      <c r="BB158" s="1">
        <f t="shared" si="117"/>
        <v>-0.67099706610901866</v>
      </c>
      <c r="BC158" s="1">
        <f t="shared" si="118"/>
        <v>2.0496768632149984</v>
      </c>
      <c r="BD158" s="1">
        <f t="shared" si="119"/>
        <v>1.6459349964136871</v>
      </c>
      <c r="BE158" s="1">
        <f t="shared" ref="BE158:BK158" si="149">$BL158+$AB$7*SIN(BF158)</f>
        <v>20.519172995748857</v>
      </c>
      <c r="BF158" s="1">
        <f t="shared" si="149"/>
        <v>20.51917299666248</v>
      </c>
      <c r="BG158" s="1">
        <f t="shared" si="149"/>
        <v>20.5191729722529</v>
      </c>
      <c r="BH158" s="1">
        <f t="shared" si="149"/>
        <v>20.519173624409532</v>
      </c>
      <c r="BI158" s="1">
        <f t="shared" si="149"/>
        <v>20.51915619910984</v>
      </c>
      <c r="BJ158" s="1">
        <f t="shared" si="149"/>
        <v>20.519620746831468</v>
      </c>
      <c r="BK158" s="1">
        <f t="shared" si="149"/>
        <v>20.506385256048695</v>
      </c>
      <c r="BL158" s="1">
        <f t="shared" si="120"/>
        <v>20.141651225893536</v>
      </c>
    </row>
    <row r="159" spans="1:64" ht="12.95" customHeight="1" x14ac:dyDescent="0.2">
      <c r="A159" s="37" t="s">
        <v>87</v>
      </c>
      <c r="B159" s="38" t="s">
        <v>49</v>
      </c>
      <c r="C159" s="37">
        <v>52956.493900000001</v>
      </c>
      <c r="D159" s="37">
        <v>2.9999999999999997E-4</v>
      </c>
      <c r="E159" s="1">
        <f t="shared" si="127"/>
        <v>22330.837083042286</v>
      </c>
      <c r="F159" s="1">
        <f t="shared" ref="F159:F222" si="150">ROUND(2*E159,0)/2</f>
        <v>22331</v>
      </c>
      <c r="G159" s="1">
        <f t="shared" si="128"/>
        <v>-6.5164599996933248E-2</v>
      </c>
      <c r="K159" s="1">
        <f t="shared" si="147"/>
        <v>-6.5164599996933248E-2</v>
      </c>
      <c r="N159" s="1">
        <f t="shared" ca="1" si="112"/>
        <v>-7.3830866215713498E-2</v>
      </c>
      <c r="P159" s="185">
        <f t="shared" si="129"/>
        <v>37937.993900000001</v>
      </c>
      <c r="R159" s="1">
        <f t="shared" si="130"/>
        <v>4.2464250927603123E-3</v>
      </c>
      <c r="S159" s="11">
        <f t="shared" si="148"/>
        <v>1</v>
      </c>
      <c r="Z159" s="23">
        <f t="shared" si="131"/>
        <v>22331</v>
      </c>
      <c r="AA159" s="23">
        <f t="shared" si="132"/>
        <v>-6.4869618471458168E-2</v>
      </c>
      <c r="AB159" s="1">
        <f t="shared" si="133"/>
        <v>-4.0140348140575183E-2</v>
      </c>
      <c r="AC159" s="23">
        <f t="shared" si="134"/>
        <v>-37938.059064599998</v>
      </c>
      <c r="AD159" s="23">
        <f t="shared" si="135"/>
        <v>-2.9498152547507983E-4</v>
      </c>
      <c r="AE159" s="23">
        <f t="shared" si="136"/>
        <v>8.7014100371605166E-8</v>
      </c>
      <c r="AF159" s="23">
        <f t="shared" si="137"/>
        <v>-37938.059064599998</v>
      </c>
      <c r="AG159" s="11">
        <f t="shared" si="138"/>
        <v>8.7014100371605166E-8</v>
      </c>
      <c r="AH159" s="23">
        <f t="shared" si="139"/>
        <v>-2.5024251856358062E-2</v>
      </c>
      <c r="AI159" s="23">
        <f t="shared" si="140"/>
        <v>1.0495047540191853</v>
      </c>
      <c r="AJ159" s="23">
        <f t="shared" si="141"/>
        <v>-0.97468270278233404</v>
      </c>
      <c r="AK159" s="23">
        <f t="shared" si="142"/>
        <v>0.37612881925671909</v>
      </c>
      <c r="AL159" s="23">
        <f t="shared" si="143"/>
        <v>1.4399320296900766</v>
      </c>
      <c r="AM159" s="23">
        <f t="shared" si="144"/>
        <v>0.87700777349613745</v>
      </c>
      <c r="AN159" s="23">
        <f t="shared" si="146"/>
        <v>7.346687807024515</v>
      </c>
      <c r="AO159" s="23">
        <f t="shared" si="146"/>
        <v>7.3466730834532843</v>
      </c>
      <c r="AP159" s="23">
        <f t="shared" si="146"/>
        <v>7.3465932040696051</v>
      </c>
      <c r="AQ159" s="23">
        <f t="shared" si="146"/>
        <v>7.3461600365356405</v>
      </c>
      <c r="AR159" s="23">
        <f t="shared" si="146"/>
        <v>7.3438169134952807</v>
      </c>
      <c r="AS159" s="23">
        <f t="shared" si="146"/>
        <v>7.3313083390829563</v>
      </c>
      <c r="AT159" s="23">
        <f t="shared" si="146"/>
        <v>7.2686266991359689</v>
      </c>
      <c r="AU159" s="23">
        <f t="shared" si="145"/>
        <v>7.0150951487571476</v>
      </c>
    </row>
    <row r="160" spans="1:64" ht="12.95" customHeight="1" x14ac:dyDescent="0.2">
      <c r="A160" s="39" t="s">
        <v>88</v>
      </c>
      <c r="B160" s="38" t="s">
        <v>49</v>
      </c>
      <c r="C160" s="37">
        <v>52957.293799999999</v>
      </c>
      <c r="D160" s="31">
        <v>6.9999999999999999E-4</v>
      </c>
      <c r="E160" s="1">
        <f t="shared" si="127"/>
        <v>22332.836900036153</v>
      </c>
      <c r="F160" s="1">
        <f t="shared" si="150"/>
        <v>22333</v>
      </c>
      <c r="G160" s="1">
        <f t="shared" si="128"/>
        <v>-6.5237800001341384E-2</v>
      </c>
      <c r="K160" s="1">
        <f t="shared" si="147"/>
        <v>-6.5237800001341384E-2</v>
      </c>
      <c r="N160" s="1">
        <f t="shared" ca="1" si="112"/>
        <v>-7.3824570787339699E-2</v>
      </c>
      <c r="P160" s="185">
        <f t="shared" si="129"/>
        <v>37938.793799999999</v>
      </c>
      <c r="R160" s="1">
        <f t="shared" si="130"/>
        <v>4.2559705490150179E-3</v>
      </c>
      <c r="S160" s="11">
        <f t="shared" si="148"/>
        <v>1</v>
      </c>
      <c r="Z160" s="1">
        <f t="shared" si="131"/>
        <v>22333</v>
      </c>
      <c r="AA160" s="1">
        <f t="shared" si="132"/>
        <v>-6.4870363842197229E-2</v>
      </c>
      <c r="AB160" s="1">
        <f t="shared" si="133"/>
        <v>-4.0212482526073956E-2</v>
      </c>
      <c r="AC160" s="1">
        <f t="shared" si="134"/>
        <v>-37938.859037800001</v>
      </c>
      <c r="AD160" s="1">
        <f t="shared" si="135"/>
        <v>-3.6743615914415495E-4</v>
      </c>
      <c r="AE160" s="1">
        <f t="shared" si="136"/>
        <v>1.3500933104660875E-7</v>
      </c>
      <c r="AF160" s="1">
        <f t="shared" si="137"/>
        <v>-37938.859037800001</v>
      </c>
      <c r="AG160" s="11">
        <f t="shared" si="138"/>
        <v>1.3500933104660875E-7</v>
      </c>
      <c r="AH160" s="1">
        <f t="shared" si="139"/>
        <v>-2.5025317475267424E-2</v>
      </c>
      <c r="AI160" s="1">
        <f t="shared" si="140"/>
        <v>1.0493597178507879</v>
      </c>
      <c r="AJ160" s="1">
        <f t="shared" si="141"/>
        <v>-0.97459641469120539</v>
      </c>
      <c r="AK160" s="1">
        <f t="shared" si="142"/>
        <v>0.37614787996165061</v>
      </c>
      <c r="AL160" s="1">
        <f t="shared" si="143"/>
        <v>1.4403176222964971</v>
      </c>
      <c r="AM160" s="1">
        <f t="shared" si="144"/>
        <v>0.87734891534177883</v>
      </c>
      <c r="AN160" s="1">
        <f t="shared" si="146"/>
        <v>7.3470277691672097</v>
      </c>
      <c r="AO160" s="1">
        <f t="shared" si="146"/>
        <v>7.347013090921803</v>
      </c>
      <c r="AP160" s="1">
        <f t="shared" si="146"/>
        <v>7.3469334086864304</v>
      </c>
      <c r="AQ160" s="1">
        <f t="shared" si="146"/>
        <v>7.3465010454548088</v>
      </c>
      <c r="AR160" s="1">
        <f t="shared" si="146"/>
        <v>7.3441608367929847</v>
      </c>
      <c r="AS160" s="1">
        <f t="shared" si="146"/>
        <v>7.3316601613656189</v>
      </c>
      <c r="AT160" s="1">
        <f t="shared" si="146"/>
        <v>7.2689822665742225</v>
      </c>
      <c r="AU160" s="1">
        <f t="shared" si="145"/>
        <v>7.0153724635291876</v>
      </c>
    </row>
    <row r="161" spans="1:64" ht="12.95" customHeight="1" x14ac:dyDescent="0.2">
      <c r="A161" s="23" t="s">
        <v>145</v>
      </c>
      <c r="B161" s="1" t="s">
        <v>51</v>
      </c>
      <c r="C161" s="24">
        <v>52965.894200000002</v>
      </c>
      <c r="D161" s="24" t="s">
        <v>143</v>
      </c>
      <c r="E161" s="1">
        <f t="shared" si="127"/>
        <v>22354.338620343791</v>
      </c>
      <c r="F161" s="1">
        <f t="shared" si="150"/>
        <v>22354.5</v>
      </c>
      <c r="G161" s="1">
        <f t="shared" si="128"/>
        <v>-6.4549700000497978E-2</v>
      </c>
      <c r="K161" s="1">
        <f t="shared" si="147"/>
        <v>-6.4549700000497978E-2</v>
      </c>
      <c r="N161" s="1">
        <f t="shared" ref="N161:N192" ca="1" si="151">+C$11+C$12*F161</f>
        <v>-7.3756894932321251E-2</v>
      </c>
      <c r="P161" s="185">
        <f t="shared" si="129"/>
        <v>37947.394200000002</v>
      </c>
      <c r="R161" s="1">
        <f t="shared" si="130"/>
        <v>4.1666637701542886E-3</v>
      </c>
      <c r="S161" s="11">
        <f t="shared" si="148"/>
        <v>1</v>
      </c>
      <c r="Z161" s="23">
        <f t="shared" si="131"/>
        <v>22354.5</v>
      </c>
      <c r="AA161" s="23">
        <f t="shared" si="132"/>
        <v>-6.487816424570822E-2</v>
      </c>
      <c r="AB161" s="1">
        <f t="shared" si="133"/>
        <v>-3.9513118829188384E-2</v>
      </c>
      <c r="AC161" s="23">
        <f t="shared" si="134"/>
        <v>-37947.458749700003</v>
      </c>
      <c r="AD161" s="23">
        <f t="shared" si="135"/>
        <v>3.2846424521024153E-4</v>
      </c>
      <c r="AE161" s="23">
        <f t="shared" si="136"/>
        <v>1.0788876038153368E-7</v>
      </c>
      <c r="AF161" s="23">
        <f t="shared" si="137"/>
        <v>-37947.458749700003</v>
      </c>
      <c r="AG161" s="11">
        <f t="shared" si="138"/>
        <v>1.0788876038153368E-7</v>
      </c>
      <c r="AH161" s="23">
        <f t="shared" si="139"/>
        <v>-2.5036581171309597E-2</v>
      </c>
      <c r="AI161" s="23">
        <f t="shared" si="140"/>
        <v>1.0478026507790956</v>
      </c>
      <c r="AJ161" s="23">
        <f t="shared" si="141"/>
        <v>-0.9736612019627563</v>
      </c>
      <c r="AK161" s="23">
        <f t="shared" si="142"/>
        <v>0.3763489284220769</v>
      </c>
      <c r="AL161" s="23">
        <f t="shared" si="143"/>
        <v>1.4444560181863086</v>
      </c>
      <c r="AM161" s="23">
        <f t="shared" si="144"/>
        <v>0.88101752529051702</v>
      </c>
      <c r="AN161" s="23">
        <f t="shared" ref="AN161:AT170" si="152">$AU161+$AB$7*SIN(AO161)</f>
        <v>7.3506793951169263</v>
      </c>
      <c r="AO161" s="23">
        <f t="shared" si="152"/>
        <v>7.3506651975839121</v>
      </c>
      <c r="AP161" s="23">
        <f t="shared" si="152"/>
        <v>7.3505876141521957</v>
      </c>
      <c r="AQ161" s="23">
        <f t="shared" si="152"/>
        <v>7.3501638468478756</v>
      </c>
      <c r="AR161" s="23">
        <f t="shared" si="152"/>
        <v>7.3478549167869103</v>
      </c>
      <c r="AS161" s="23">
        <f t="shared" si="152"/>
        <v>7.335439466693864</v>
      </c>
      <c r="AT161" s="23">
        <f t="shared" si="152"/>
        <v>7.2728033835347414</v>
      </c>
      <c r="AU161" s="23">
        <f t="shared" si="145"/>
        <v>7.0183535973286197</v>
      </c>
    </row>
    <row r="162" spans="1:64" ht="12.95" customHeight="1" x14ac:dyDescent="0.2">
      <c r="A162" s="23" t="s">
        <v>148</v>
      </c>
      <c r="B162" s="1" t="s">
        <v>49</v>
      </c>
      <c r="C162" s="24">
        <v>52988.093099999998</v>
      </c>
      <c r="D162" s="24" t="s">
        <v>140</v>
      </c>
      <c r="E162" s="1">
        <f t="shared" si="127"/>
        <v>22409.83772956394</v>
      </c>
      <c r="F162" s="1">
        <f t="shared" si="150"/>
        <v>22410</v>
      </c>
      <c r="G162" s="1">
        <f t="shared" si="128"/>
        <v>-6.4905999999609776E-2</v>
      </c>
      <c r="J162" s="1">
        <f>G162</f>
        <v>-6.4905999999609776E-2</v>
      </c>
      <c r="N162" s="1">
        <f t="shared" ca="1" si="151"/>
        <v>-7.3582196794948082E-2</v>
      </c>
      <c r="P162" s="185">
        <f t="shared" si="129"/>
        <v>37969.593099999998</v>
      </c>
      <c r="R162" s="1">
        <f t="shared" si="130"/>
        <v>4.2127888359493439E-3</v>
      </c>
      <c r="S162" s="11">
        <f>S$15</f>
        <v>0.32</v>
      </c>
      <c r="Z162" s="1">
        <f t="shared" si="131"/>
        <v>22410</v>
      </c>
      <c r="AA162" s="1">
        <f t="shared" si="132"/>
        <v>-6.4896512030030717E-2</v>
      </c>
      <c r="AB162" s="1">
        <f t="shared" si="133"/>
        <v>-3.9841956469130357E-2</v>
      </c>
      <c r="AC162" s="1">
        <f t="shared" si="134"/>
        <v>-37969.658005999998</v>
      </c>
      <c r="AD162" s="1">
        <f t="shared" si="135"/>
        <v>-9.4879695790583973E-6</v>
      </c>
      <c r="AE162" s="1">
        <f t="shared" si="136"/>
        <v>2.8806901354604027E-11</v>
      </c>
      <c r="AF162" s="1">
        <f t="shared" si="137"/>
        <v>-37969.658005999998</v>
      </c>
      <c r="AG162" s="11">
        <f t="shared" si="138"/>
        <v>9.0021566733137585E-11</v>
      </c>
      <c r="AH162" s="1">
        <f t="shared" si="139"/>
        <v>-2.5064043530479418E-2</v>
      </c>
      <c r="AI162" s="1">
        <f t="shared" si="140"/>
        <v>1.0438008564512782</v>
      </c>
      <c r="AJ162" s="1">
        <f t="shared" si="141"/>
        <v>-0.97118349916887192</v>
      </c>
      <c r="AK162" s="1">
        <f t="shared" si="142"/>
        <v>0.37683563302862988</v>
      </c>
      <c r="AL162" s="1">
        <f t="shared" si="143"/>
        <v>1.4550822494628082</v>
      </c>
      <c r="AM162" s="1">
        <f t="shared" si="144"/>
        <v>0.89049911016901784</v>
      </c>
      <c r="AN162" s="1">
        <f t="shared" si="152"/>
        <v>7.3600806647616661</v>
      </c>
      <c r="AO162" s="1">
        <f t="shared" si="152"/>
        <v>7.3600676537531342</v>
      </c>
      <c r="AP162" s="1">
        <f t="shared" si="152"/>
        <v>7.35999531549185</v>
      </c>
      <c r="AQ162" s="1">
        <f t="shared" si="152"/>
        <v>7.3595933081910472</v>
      </c>
      <c r="AR162" s="1">
        <f t="shared" si="152"/>
        <v>7.3573646610091874</v>
      </c>
      <c r="AS162" s="1">
        <f t="shared" si="152"/>
        <v>7.3451717706120849</v>
      </c>
      <c r="AT162" s="1">
        <f t="shared" si="152"/>
        <v>7.2826567259370494</v>
      </c>
      <c r="AU162" s="1">
        <f t="shared" si="145"/>
        <v>7.0260490822527348</v>
      </c>
      <c r="AW162" s="1">
        <v>87000</v>
      </c>
      <c r="AX162" s="1">
        <f>AB$3+AB$4*AW162+AB$5*AW162^2+AZ162</f>
        <v>0.15507146433278612</v>
      </c>
      <c r="AY162" s="1">
        <f>AB$3+AB$4*AW162+AB$5*AW162^2</f>
        <v>0.14122017989703387</v>
      </c>
      <c r="AZ162" s="1">
        <f>$AB$6*($AB$11/BA162*BB162+$AB$12)</f>
        <v>1.385128443575225E-2</v>
      </c>
      <c r="BA162" s="1">
        <f>1+$AB$7*COS(BC162)</f>
        <v>0.62401111480870486</v>
      </c>
      <c r="BB162" s="1">
        <f>SIN(BC162+RADIANS($AB$9))</f>
        <v>0.47064737055053335</v>
      </c>
      <c r="BC162" s="1">
        <f>2*ATAN(BD162)</f>
        <v>-3.0079313924298625</v>
      </c>
      <c r="BD162" s="1">
        <f>SQRT((1+$AB$7)/(1-$AB$7))*TAN(BE162/2)</f>
        <v>-14.940915118208679</v>
      </c>
      <c r="BE162" s="1">
        <f t="shared" ref="BE162:BK162" si="153">$BL162+$AB$7*SIN(BF162)</f>
        <v>15.906867037020119</v>
      </c>
      <c r="BF162" s="1">
        <f t="shared" si="153"/>
        <v>15.907137371268499</v>
      </c>
      <c r="BG162" s="1">
        <f t="shared" si="153"/>
        <v>15.906410470557629</v>
      </c>
      <c r="BH162" s="1">
        <f t="shared" si="153"/>
        <v>15.908365273490851</v>
      </c>
      <c r="BI162" s="1">
        <f t="shared" si="153"/>
        <v>15.903110099853791</v>
      </c>
      <c r="BJ162" s="1">
        <f t="shared" si="153"/>
        <v>15.917250619957667</v>
      </c>
      <c r="BK162" s="1">
        <f t="shared" si="153"/>
        <v>15.87928961257637</v>
      </c>
      <c r="BL162" s="1">
        <f>RADIANS($AB$9)+$AB$18*(AW162-AB$15)</f>
        <v>15.981929645290682</v>
      </c>
    </row>
    <row r="163" spans="1:64" ht="12.95" customHeight="1" x14ac:dyDescent="0.2">
      <c r="A163" s="23" t="s">
        <v>89</v>
      </c>
      <c r="B163" s="30" t="s">
        <v>51</v>
      </c>
      <c r="C163" s="31">
        <v>52994.686800000003</v>
      </c>
      <c r="D163" s="31"/>
      <c r="E163" s="1">
        <f t="shared" si="127"/>
        <v>22426.322531804824</v>
      </c>
      <c r="F163" s="1">
        <f t="shared" si="150"/>
        <v>22426.5</v>
      </c>
      <c r="G163" s="1">
        <f t="shared" si="128"/>
        <v>-7.0984899997711182E-2</v>
      </c>
      <c r="K163" s="1">
        <f>G163</f>
        <v>-7.0984899997711182E-2</v>
      </c>
      <c r="N163" s="1">
        <f t="shared" ca="1" si="151"/>
        <v>-7.3530259510864157E-2</v>
      </c>
      <c r="P163" s="185">
        <f t="shared" si="129"/>
        <v>37976.186800000003</v>
      </c>
      <c r="R163" s="1">
        <f t="shared" si="130"/>
        <v>5.0388560276850569E-3</v>
      </c>
      <c r="S163" s="11">
        <f>S$16</f>
        <v>1</v>
      </c>
      <c r="Z163" s="23">
        <f t="shared" si="131"/>
        <v>22426.5</v>
      </c>
      <c r="AA163" s="23">
        <f t="shared" si="132"/>
        <v>-6.4901472251968406E-2</v>
      </c>
      <c r="AB163" s="1">
        <f t="shared" si="133"/>
        <v>-4.5913138011735882E-2</v>
      </c>
      <c r="AC163" s="23">
        <f t="shared" si="134"/>
        <v>-37976.257784900001</v>
      </c>
      <c r="AD163" s="23">
        <f t="shared" si="135"/>
        <v>-6.0834277457427754E-3</v>
      </c>
      <c r="AE163" s="23">
        <f t="shared" si="136"/>
        <v>3.7008093137673025E-5</v>
      </c>
      <c r="AF163" s="23">
        <f t="shared" si="137"/>
        <v>-37976.257784900001</v>
      </c>
      <c r="AG163" s="11">
        <f t="shared" si="138"/>
        <v>3.7008093137673025E-5</v>
      </c>
      <c r="AH163" s="23">
        <f t="shared" si="139"/>
        <v>-2.5071761985975303E-2</v>
      </c>
      <c r="AI163" s="23">
        <f t="shared" si="140"/>
        <v>1.0426160576089545</v>
      </c>
      <c r="AJ163" s="23">
        <f t="shared" si="141"/>
        <v>-0.97042950124869343</v>
      </c>
      <c r="AK163" s="23">
        <f t="shared" si="142"/>
        <v>0.37697145910509455</v>
      </c>
      <c r="AL163" s="23">
        <f t="shared" si="143"/>
        <v>1.4582257536273169</v>
      </c>
      <c r="AM163" s="23">
        <f t="shared" si="144"/>
        <v>0.89332119607605076</v>
      </c>
      <c r="AN163" s="23">
        <f t="shared" si="152"/>
        <v>7.3628687062542433</v>
      </c>
      <c r="AO163" s="23">
        <f t="shared" si="152"/>
        <v>7.3628560331883248</v>
      </c>
      <c r="AP163" s="23">
        <f t="shared" si="152"/>
        <v>7.3627852066753734</v>
      </c>
      <c r="AQ163" s="23">
        <f t="shared" si="152"/>
        <v>7.3623895479913175</v>
      </c>
      <c r="AR163" s="23">
        <f t="shared" si="152"/>
        <v>7.3601846317172521</v>
      </c>
      <c r="AS163" s="23">
        <f t="shared" si="152"/>
        <v>7.3480585950805137</v>
      </c>
      <c r="AT163" s="23">
        <f t="shared" si="152"/>
        <v>7.2855831732638148</v>
      </c>
      <c r="AU163" s="23">
        <f t="shared" si="145"/>
        <v>7.0283369291220659</v>
      </c>
    </row>
    <row r="164" spans="1:64" ht="12.95" customHeight="1" x14ac:dyDescent="0.2">
      <c r="A164" s="23" t="s">
        <v>148</v>
      </c>
      <c r="B164" s="1" t="s">
        <v>51</v>
      </c>
      <c r="C164" s="24">
        <v>52995.091399999998</v>
      </c>
      <c r="D164" s="24" t="s">
        <v>140</v>
      </c>
      <c r="E164" s="1">
        <f t="shared" si="127"/>
        <v>22427.334065691197</v>
      </c>
      <c r="F164" s="1">
        <f t="shared" si="150"/>
        <v>22427.5</v>
      </c>
      <c r="G164" s="1">
        <f t="shared" si="128"/>
        <v>-6.6371500004606787E-2</v>
      </c>
      <c r="J164" s="1">
        <f>G164</f>
        <v>-6.6371500004606787E-2</v>
      </c>
      <c r="N164" s="1">
        <f t="shared" ca="1" si="151"/>
        <v>-7.3527111796677258E-2</v>
      </c>
      <c r="P164" s="185">
        <f t="shared" si="129"/>
        <v>37976.591399999998</v>
      </c>
      <c r="R164" s="1">
        <f t="shared" si="130"/>
        <v>4.4051760128615185E-3</v>
      </c>
      <c r="S164" s="11">
        <f>S$15</f>
        <v>0.32</v>
      </c>
      <c r="Z164" s="1">
        <f t="shared" si="131"/>
        <v>22427.5</v>
      </c>
      <c r="AA164" s="1">
        <f t="shared" si="132"/>
        <v>-6.4901765616278875E-2</v>
      </c>
      <c r="AB164" s="1">
        <f t="shared" si="133"/>
        <v>-4.129927677428713E-2</v>
      </c>
      <c r="AC164" s="1">
        <f t="shared" si="134"/>
        <v>-37976.657771500002</v>
      </c>
      <c r="AD164" s="1">
        <f t="shared" si="135"/>
        <v>-1.4697343883279118E-3</v>
      </c>
      <c r="AE164" s="1">
        <f t="shared" si="136"/>
        <v>6.9123813511475867E-7</v>
      </c>
      <c r="AF164" s="1">
        <f t="shared" si="137"/>
        <v>-37976.657771500002</v>
      </c>
      <c r="AG164" s="11">
        <f t="shared" si="138"/>
        <v>2.160119172233621E-6</v>
      </c>
      <c r="AH164" s="1">
        <f t="shared" si="139"/>
        <v>-2.5072223230319653E-2</v>
      </c>
      <c r="AI164" s="1">
        <f t="shared" si="140"/>
        <v>1.042544324459052</v>
      </c>
      <c r="AJ164" s="1">
        <f t="shared" si="141"/>
        <v>-0.97038355155495515</v>
      </c>
      <c r="AK164" s="1">
        <f t="shared" si="142"/>
        <v>0.3769795615179643</v>
      </c>
      <c r="AL164" s="1">
        <f t="shared" si="143"/>
        <v>1.458416039594771</v>
      </c>
      <c r="AM164" s="1">
        <f t="shared" si="144"/>
        <v>0.89349227986766799</v>
      </c>
      <c r="AN164" s="1">
        <f t="shared" si="152"/>
        <v>7.3630375766626299</v>
      </c>
      <c r="AO164" s="1">
        <f t="shared" si="152"/>
        <v>7.3630249238635557</v>
      </c>
      <c r="AP164" s="1">
        <f t="shared" si="152"/>
        <v>7.362954188274724</v>
      </c>
      <c r="AQ164" s="1">
        <f t="shared" si="152"/>
        <v>7.3625589125665654</v>
      </c>
      <c r="AR164" s="1">
        <f t="shared" si="152"/>
        <v>7.3603554324071467</v>
      </c>
      <c r="AS164" s="1">
        <f t="shared" si="152"/>
        <v>7.3482334573605614</v>
      </c>
      <c r="AT164" s="1">
        <f t="shared" si="152"/>
        <v>7.2857604904658828</v>
      </c>
      <c r="AU164" s="1">
        <f t="shared" si="145"/>
        <v>7.0284755865080868</v>
      </c>
      <c r="AW164" s="1">
        <v>83000</v>
      </c>
      <c r="AX164" s="1">
        <f>AB$3+AB$4*AW164+AB$5*AW164^2+AZ164</f>
        <v>0.12459813422272023</v>
      </c>
      <c r="AY164" s="1">
        <f>AB$3+AB$4*AW164+AB$5*AW164^2</f>
        <v>0.12011442898644636</v>
      </c>
      <c r="AZ164" s="1">
        <f>$AB$6*($AB$11/BA164*BB164+$AB$12)</f>
        <v>4.4837052362738678E-3</v>
      </c>
      <c r="BA164" s="1">
        <f>1+$AB$7*COS(BC164)</f>
        <v>0.62417959671736556</v>
      </c>
      <c r="BB164" s="1">
        <f>SIN(BC164+RADIANS($AB$9))</f>
        <v>0.21765339726125915</v>
      </c>
      <c r="BC164" s="1">
        <f>2*ATAN(BD164)</f>
        <v>3.0046391489349773</v>
      </c>
      <c r="BD164" s="1">
        <f>SQRT((1+$AB$7)/(1-$AB$7))*TAN(BE164/2)</f>
        <v>14.580663588288006</v>
      </c>
      <c r="BE164" s="1">
        <f t="shared" ref="BE164:BK164" si="154">$BL164+$AB$7*SIN(BF164)</f>
        <v>15.504178626002833</v>
      </c>
      <c r="BF164" s="1">
        <f t="shared" si="154"/>
        <v>15.50390356753854</v>
      </c>
      <c r="BG164" s="1">
        <f t="shared" si="154"/>
        <v>15.504643907707363</v>
      </c>
      <c r="BH164" s="1">
        <f t="shared" si="154"/>
        <v>15.502650968980291</v>
      </c>
      <c r="BI164" s="1">
        <f t="shared" si="154"/>
        <v>15.508013947255726</v>
      </c>
      <c r="BJ164" s="1">
        <f t="shared" si="154"/>
        <v>15.493568491410896</v>
      </c>
      <c r="BK164" s="1">
        <f t="shared" si="154"/>
        <v>15.532383642890709</v>
      </c>
      <c r="BL164" s="1">
        <f>RADIANS($AB$9)+$AB$18*(AW164-AB$15)</f>
        <v>15.427300101210303</v>
      </c>
    </row>
    <row r="165" spans="1:64" ht="12.95" customHeight="1" x14ac:dyDescent="0.2">
      <c r="A165" s="23" t="s">
        <v>89</v>
      </c>
      <c r="B165" s="30" t="s">
        <v>49</v>
      </c>
      <c r="C165" s="31">
        <v>52995.686300000001</v>
      </c>
      <c r="D165" s="31"/>
      <c r="E165" s="1">
        <f t="shared" si="127"/>
        <v>22428.821365515749</v>
      </c>
      <c r="F165" s="1">
        <f t="shared" si="150"/>
        <v>22429</v>
      </c>
      <c r="G165" s="1">
        <f t="shared" si="128"/>
        <v>-7.1451399999205023E-2</v>
      </c>
      <c r="K165" s="1">
        <f>G165</f>
        <v>-7.1451399999205023E-2</v>
      </c>
      <c r="N165" s="1">
        <f t="shared" ca="1" si="151"/>
        <v>-7.3522390225396902E-2</v>
      </c>
      <c r="P165" s="185">
        <f t="shared" si="129"/>
        <v>37977.186300000001</v>
      </c>
      <c r="R165" s="1">
        <f t="shared" si="130"/>
        <v>5.1053025618463957E-3</v>
      </c>
      <c r="S165" s="11">
        <f>S$16</f>
        <v>1</v>
      </c>
      <c r="Z165" s="1">
        <f t="shared" si="131"/>
        <v>22429</v>
      </c>
      <c r="AA165" s="1">
        <f t="shared" si="132"/>
        <v>-6.4902204109700573E-2</v>
      </c>
      <c r="AB165" s="1">
        <f t="shared" si="133"/>
        <v>-4.6378486302334883E-2</v>
      </c>
      <c r="AC165" s="1">
        <f t="shared" si="134"/>
        <v>-37977.2577514</v>
      </c>
      <c r="AD165" s="1">
        <f t="shared" si="135"/>
        <v>-6.54919588950445E-3</v>
      </c>
      <c r="AE165" s="1">
        <f t="shared" si="136"/>
        <v>4.2891966799101984E-5</v>
      </c>
      <c r="AF165" s="1">
        <f t="shared" si="137"/>
        <v>-37977.2577514</v>
      </c>
      <c r="AG165" s="11">
        <f t="shared" si="138"/>
        <v>4.2891966799101984E-5</v>
      </c>
      <c r="AH165" s="1">
        <f t="shared" si="139"/>
        <v>-2.507291369687014E-2</v>
      </c>
      <c r="AI165" s="1">
        <f t="shared" si="140"/>
        <v>1.0424367403596568</v>
      </c>
      <c r="AJ165" s="1">
        <f t="shared" si="141"/>
        <v>-0.97031457301058321</v>
      </c>
      <c r="AK165" s="1">
        <f t="shared" si="142"/>
        <v>0.3769916874595523</v>
      </c>
      <c r="AL165" s="1">
        <f t="shared" si="143"/>
        <v>1.4587014194386598</v>
      </c>
      <c r="AM165" s="1">
        <f t="shared" si="144"/>
        <v>0.89374891593530115</v>
      </c>
      <c r="AN165" s="1">
        <f t="shared" si="152"/>
        <v>7.3632908604763516</v>
      </c>
      <c r="AO165" s="1">
        <f t="shared" si="152"/>
        <v>7.3632782380317767</v>
      </c>
      <c r="AP165" s="1">
        <f t="shared" si="152"/>
        <v>7.3632076386800334</v>
      </c>
      <c r="AQ165" s="1">
        <f t="shared" si="152"/>
        <v>7.3628129370517552</v>
      </c>
      <c r="AR165" s="1">
        <f t="shared" si="152"/>
        <v>7.3606116106037973</v>
      </c>
      <c r="AS165" s="1">
        <f t="shared" si="152"/>
        <v>7.3484957300369906</v>
      </c>
      <c r="AT165" s="1">
        <f t="shared" si="152"/>
        <v>7.2860264569940139</v>
      </c>
      <c r="AU165" s="1">
        <f t="shared" si="145"/>
        <v>7.0286835725871164</v>
      </c>
    </row>
    <row r="166" spans="1:64" ht="12.95" customHeight="1" x14ac:dyDescent="0.2">
      <c r="A166" s="23" t="s">
        <v>89</v>
      </c>
      <c r="B166" s="30" t="s">
        <v>51</v>
      </c>
      <c r="C166" s="31">
        <v>52995.886500000001</v>
      </c>
      <c r="D166" s="31"/>
      <c r="E166" s="1">
        <f t="shared" si="127"/>
        <v>22429.32188228306</v>
      </c>
      <c r="F166" s="1">
        <f t="shared" si="150"/>
        <v>22429.5</v>
      </c>
      <c r="G166" s="1">
        <f t="shared" si="128"/>
        <v>-7.1244699996896088E-2</v>
      </c>
      <c r="K166" s="1">
        <f>G166</f>
        <v>-7.1244699996896088E-2</v>
      </c>
      <c r="N166" s="1">
        <f t="shared" ca="1" si="151"/>
        <v>-7.3520816368303446E-2</v>
      </c>
      <c r="P166" s="185">
        <f t="shared" si="129"/>
        <v>37977.386500000001</v>
      </c>
      <c r="R166" s="1">
        <f t="shared" si="130"/>
        <v>5.0758072776477259E-3</v>
      </c>
      <c r="S166" s="11">
        <f>S$16</f>
        <v>1</v>
      </c>
      <c r="Z166" s="1">
        <f t="shared" si="131"/>
        <v>22429.5</v>
      </c>
      <c r="AA166" s="1">
        <f t="shared" si="132"/>
        <v>-6.4902349860098546E-2</v>
      </c>
      <c r="AB166" s="1">
        <f t="shared" si="133"/>
        <v>-4.6171556517764278E-2</v>
      </c>
      <c r="AC166" s="1">
        <f t="shared" si="134"/>
        <v>-37977.457744699997</v>
      </c>
      <c r="AD166" s="1">
        <f t="shared" si="135"/>
        <v>-6.3423501367975421E-3</v>
      </c>
      <c r="AE166" s="1">
        <f t="shared" si="136"/>
        <v>4.0225405257735798E-5</v>
      </c>
      <c r="AF166" s="1">
        <f t="shared" si="137"/>
        <v>-37977.457744699997</v>
      </c>
      <c r="AG166" s="11">
        <f t="shared" si="138"/>
        <v>4.0225405257735798E-5</v>
      </c>
      <c r="AH166" s="1">
        <f t="shared" si="139"/>
        <v>-2.5073143479131806E-2</v>
      </c>
      <c r="AI166" s="1">
        <f t="shared" si="140"/>
        <v>1.0424008831606812</v>
      </c>
      <c r="AJ166" s="1">
        <f t="shared" si="141"/>
        <v>-0.97029156576895292</v>
      </c>
      <c r="AK166" s="1">
        <f t="shared" si="142"/>
        <v>0.37699572206213156</v>
      </c>
      <c r="AL166" s="1">
        <f t="shared" si="143"/>
        <v>1.4587965329604395</v>
      </c>
      <c r="AM166" s="1">
        <f t="shared" si="144"/>
        <v>0.89383446406066924</v>
      </c>
      <c r="AN166" s="1">
        <f t="shared" si="152"/>
        <v>7.3633752826019103</v>
      </c>
      <c r="AO166" s="1">
        <f t="shared" si="152"/>
        <v>7.3633626702633057</v>
      </c>
      <c r="AP166" s="1">
        <f t="shared" si="152"/>
        <v>7.3632921162841809</v>
      </c>
      <c r="AQ166" s="1">
        <f t="shared" si="152"/>
        <v>7.3628976059134432</v>
      </c>
      <c r="AR166" s="1">
        <f t="shared" si="152"/>
        <v>7.3606969972462624</v>
      </c>
      <c r="AS166" s="1">
        <f t="shared" si="152"/>
        <v>7.3485831487306061</v>
      </c>
      <c r="AT166" s="1">
        <f t="shared" si="152"/>
        <v>7.2861151100296944</v>
      </c>
      <c r="AU166" s="1">
        <f t="shared" si="145"/>
        <v>7.0287529012801269</v>
      </c>
    </row>
    <row r="167" spans="1:64" ht="12.95" customHeight="1" x14ac:dyDescent="0.2">
      <c r="A167" s="23" t="s">
        <v>148</v>
      </c>
      <c r="B167" s="1" t="s">
        <v>51</v>
      </c>
      <c r="C167" s="24">
        <v>53001.091999999997</v>
      </c>
      <c r="D167" s="24" t="s">
        <v>140</v>
      </c>
      <c r="E167" s="1">
        <f t="shared" si="127"/>
        <v>22442.336068258282</v>
      </c>
      <c r="F167" s="1">
        <f t="shared" si="150"/>
        <v>22442.5</v>
      </c>
      <c r="G167" s="1">
        <f t="shared" si="128"/>
        <v>-6.5570500002650078E-2</v>
      </c>
      <c r="J167" s="1">
        <f>G167</f>
        <v>-6.5570500002650078E-2</v>
      </c>
      <c r="N167" s="1">
        <f t="shared" ca="1" si="151"/>
        <v>-7.3479896083873703E-2</v>
      </c>
      <c r="P167" s="185">
        <f t="shared" si="129"/>
        <v>37982.591999999997</v>
      </c>
      <c r="R167" s="1">
        <f t="shared" si="130"/>
        <v>4.2994904705975336E-3</v>
      </c>
      <c r="S167" s="11">
        <f>S$15</f>
        <v>0.32</v>
      </c>
      <c r="Z167" s="1">
        <f t="shared" si="131"/>
        <v>22442.5</v>
      </c>
      <c r="AA167" s="1">
        <f t="shared" si="132"/>
        <v>-6.4906066760755651E-2</v>
      </c>
      <c r="AB167" s="1">
        <f t="shared" si="133"/>
        <v>-4.049144763035735E-2</v>
      </c>
      <c r="AC167" s="1">
        <f t="shared" si="134"/>
        <v>-37982.6575705</v>
      </c>
      <c r="AD167" s="1">
        <f t="shared" si="135"/>
        <v>-6.644332418944271E-4</v>
      </c>
      <c r="AE167" s="1">
        <f t="shared" si="136"/>
        <v>1.4127089053898826E-7</v>
      </c>
      <c r="AF167" s="1">
        <f t="shared" si="137"/>
        <v>-37982.6575705</v>
      </c>
      <c r="AG167" s="11">
        <f t="shared" si="138"/>
        <v>4.4147153293433827E-7</v>
      </c>
      <c r="AH167" s="1">
        <f t="shared" si="139"/>
        <v>-2.5079052372292725E-2</v>
      </c>
      <c r="AI167" s="1">
        <f t="shared" si="140"/>
        <v>1.041469327992427</v>
      </c>
      <c r="AJ167" s="1">
        <f t="shared" si="141"/>
        <v>-0.96969085799549415</v>
      </c>
      <c r="AK167" s="1">
        <f t="shared" si="142"/>
        <v>0.37709932933089424</v>
      </c>
      <c r="AL167" s="1">
        <f t="shared" si="143"/>
        <v>1.4612671888616326</v>
      </c>
      <c r="AM167" s="1">
        <f t="shared" si="144"/>
        <v>0.89605920262542793</v>
      </c>
      <c r="AN167" s="1">
        <f t="shared" si="152"/>
        <v>7.3655692383961959</v>
      </c>
      <c r="AO167" s="1">
        <f t="shared" si="152"/>
        <v>7.3655568866798866</v>
      </c>
      <c r="AP167" s="1">
        <f t="shared" si="152"/>
        <v>7.3654875054235278</v>
      </c>
      <c r="AQ167" s="1">
        <f t="shared" si="152"/>
        <v>7.3650979497505977</v>
      </c>
      <c r="AR167" s="1">
        <f t="shared" si="152"/>
        <v>7.3629159815780234</v>
      </c>
      <c r="AS167" s="1">
        <f t="shared" si="152"/>
        <v>7.350855063727467</v>
      </c>
      <c r="AT167" s="1">
        <f t="shared" si="152"/>
        <v>7.2884196544977273</v>
      </c>
      <c r="AU167" s="1">
        <f t="shared" si="145"/>
        <v>7.0305554472983882</v>
      </c>
      <c r="AW167" s="1">
        <v>84000</v>
      </c>
      <c r="AX167" s="1">
        <f>AB$3+AB$4*AW167+AB$5*AW167^2+AZ167</f>
        <v>0.13222749376379261</v>
      </c>
      <c r="AY167" s="1">
        <f>AB$3+AB$4*AW167+AB$5*AW167^2</f>
        <v>0.12526840436546632</v>
      </c>
      <c r="AZ167" s="1">
        <f>$AB$6*($AB$11/BA167*BB167+$AB$12)</f>
        <v>6.9590893983262911E-3</v>
      </c>
      <c r="BA167" s="1">
        <f>1+$AB$7*COS(BC167)</f>
        <v>0.62153255452734224</v>
      </c>
      <c r="BB167" s="1">
        <f>SIN(BC167+RADIANS($AB$9))</f>
        <v>0.28333398089705125</v>
      </c>
      <c r="BC167" s="1">
        <f>2*ATAN(BD167)</f>
        <v>3.0724983409955033</v>
      </c>
      <c r="BD167" s="1">
        <f>SQRT((1+$AB$7)/(1-$AB$7))*TAN(BE167/2)</f>
        <v>28.934425873088291</v>
      </c>
      <c r="BE167" s="1">
        <f t="shared" ref="BE167:BK168" si="155">$BL167+$AB$7*SIN(BF167)</f>
        <v>15.605006095476346</v>
      </c>
      <c r="BF167" s="1">
        <f t="shared" si="155"/>
        <v>15.604851225815333</v>
      </c>
      <c r="BG167" s="1">
        <f t="shared" si="155"/>
        <v>15.605261622600326</v>
      </c>
      <c r="BH167" s="1">
        <f t="shared" si="155"/>
        <v>15.604174053697333</v>
      </c>
      <c r="BI167" s="1">
        <f t="shared" si="155"/>
        <v>15.6070558915935</v>
      </c>
      <c r="BJ167" s="1">
        <f t="shared" si="155"/>
        <v>15.59941770012934</v>
      </c>
      <c r="BK167" s="1">
        <f t="shared" si="155"/>
        <v>15.619649715080914</v>
      </c>
      <c r="BL167" s="1">
        <f>RADIANS($AB$9)+$AB$18*(AW167-AB$15)</f>
        <v>15.565957487230397</v>
      </c>
    </row>
    <row r="168" spans="1:64" ht="12.95" customHeight="1" x14ac:dyDescent="0.2">
      <c r="A168" s="23" t="s">
        <v>148</v>
      </c>
      <c r="B168" s="1" t="s">
        <v>51</v>
      </c>
      <c r="C168" s="24">
        <v>53003.092499999999</v>
      </c>
      <c r="D168" s="24" t="s">
        <v>140</v>
      </c>
      <c r="E168" s="1">
        <f t="shared" si="127"/>
        <v>22447.337485805772</v>
      </c>
      <c r="F168" s="1">
        <f t="shared" si="150"/>
        <v>22447.5</v>
      </c>
      <c r="G168" s="1">
        <f t="shared" si="128"/>
        <v>-6.5003499999875203E-2</v>
      </c>
      <c r="J168" s="1">
        <f>G168</f>
        <v>-6.5003499999875203E-2</v>
      </c>
      <c r="N168" s="1">
        <f t="shared" ca="1" si="151"/>
        <v>-7.3464157512939179E-2</v>
      </c>
      <c r="P168" s="185">
        <f t="shared" si="129"/>
        <v>37984.592499999999</v>
      </c>
      <c r="R168" s="1">
        <f t="shared" si="130"/>
        <v>4.2254550122337751E-3</v>
      </c>
      <c r="S168" s="11">
        <f>S$15</f>
        <v>0.32</v>
      </c>
      <c r="Z168" s="1">
        <f t="shared" si="131"/>
        <v>22447.5</v>
      </c>
      <c r="AA168" s="1">
        <f t="shared" si="132"/>
        <v>-6.4907459140536139E-2</v>
      </c>
      <c r="AB168" s="1">
        <f t="shared" si="133"/>
        <v>-3.9922208499891608E-2</v>
      </c>
      <c r="AC168" s="1">
        <f t="shared" si="134"/>
        <v>-37984.657503499999</v>
      </c>
      <c r="AD168" s="1">
        <f t="shared" si="135"/>
        <v>-9.6040859339063811E-5</v>
      </c>
      <c r="AE168" s="1">
        <f t="shared" si="136"/>
        <v>2.9516309320274692E-9</v>
      </c>
      <c r="AF168" s="1">
        <f t="shared" si="137"/>
        <v>-37984.657503499999</v>
      </c>
      <c r="AG168" s="11">
        <f t="shared" si="138"/>
        <v>9.2238466625858412E-9</v>
      </c>
      <c r="AH168" s="1">
        <f t="shared" si="139"/>
        <v>-2.5081291499983595E-2</v>
      </c>
      <c r="AI168" s="1">
        <f t="shared" si="140"/>
        <v>1.0411114133134518</v>
      </c>
      <c r="AJ168" s="1">
        <f t="shared" si="141"/>
        <v>-0.9694585286445575</v>
      </c>
      <c r="AK168" s="1">
        <f t="shared" si="142"/>
        <v>0.37713851704821166</v>
      </c>
      <c r="AL168" s="1">
        <f t="shared" si="143"/>
        <v>1.4622162652142117</v>
      </c>
      <c r="AM168" s="1">
        <f t="shared" si="144"/>
        <v>0.89691512200160162</v>
      </c>
      <c r="AN168" s="1">
        <f t="shared" si="152"/>
        <v>7.366412545120447</v>
      </c>
      <c r="AO168" s="1">
        <f t="shared" si="152"/>
        <v>7.3664002925544203</v>
      </c>
      <c r="AP168" s="1">
        <f t="shared" si="152"/>
        <v>7.3663313587797674</v>
      </c>
      <c r="AQ168" s="1">
        <f t="shared" si="152"/>
        <v>7.3659436995151841</v>
      </c>
      <c r="AR168" s="1">
        <f t="shared" si="152"/>
        <v>7.36376888944804</v>
      </c>
      <c r="AS168" s="1">
        <f t="shared" si="152"/>
        <v>7.3517283790973762</v>
      </c>
      <c r="AT168" s="1">
        <f t="shared" si="152"/>
        <v>7.2893057947488469</v>
      </c>
      <c r="AU168" s="1">
        <f t="shared" si="145"/>
        <v>7.0312487342284875</v>
      </c>
      <c r="AW168" s="1">
        <v>86000</v>
      </c>
      <c r="AX168" s="1">
        <f>AB$3+AB$4*AW168+AB$5*AW168^2+AZ168</f>
        <v>0.14748122343341447</v>
      </c>
      <c r="AY168" s="1">
        <f>AB$3+AB$4*AW168+AB$5*AW168^2</f>
        <v>0.13582127982076009</v>
      </c>
      <c r="AZ168" s="1">
        <f>$AB$6*($AB$11/BA168*BB168+$AB$12)</f>
        <v>1.1659943612654386E-2</v>
      </c>
      <c r="BA168" s="1">
        <f>1+$AB$7*COS(BC168)</f>
        <v>0.62144907147683304</v>
      </c>
      <c r="BB168" s="1">
        <f>SIN(BC168+RADIANS($AB$9))</f>
        <v>0.40976188343545872</v>
      </c>
      <c r="BC168" s="1">
        <f>2*ATAN(BD168)</f>
        <v>-3.0757627305806281</v>
      </c>
      <c r="BD168" s="1">
        <f>SQRT((1+$AB$7)/(1-$AB$7))*TAN(BE168/2)</f>
        <v>-30.370348214179714</v>
      </c>
      <c r="BE168" s="1">
        <f t="shared" si="155"/>
        <v>15.806060580338933</v>
      </c>
      <c r="BF168" s="1">
        <f t="shared" si="155"/>
        <v>15.80620864309906</v>
      </c>
      <c r="BG168" s="1">
        <f t="shared" si="155"/>
        <v>15.80581647636</v>
      </c>
      <c r="BH168" s="1">
        <f t="shared" si="155"/>
        <v>15.806855222739815</v>
      </c>
      <c r="BI168" s="1">
        <f t="shared" si="155"/>
        <v>15.804104087940974</v>
      </c>
      <c r="BJ168" s="1">
        <f t="shared" si="155"/>
        <v>15.811392158137927</v>
      </c>
      <c r="BK168" s="1">
        <f t="shared" si="155"/>
        <v>15.792096222158081</v>
      </c>
      <c r="BL168" s="1">
        <f>RADIANS($AB$9)+$AB$18*(AW168-AB$15)</f>
        <v>15.843272259270588</v>
      </c>
    </row>
    <row r="169" spans="1:64" ht="12.95" customHeight="1" x14ac:dyDescent="0.2">
      <c r="A169" s="32" t="s">
        <v>82</v>
      </c>
      <c r="B169" s="40" t="s">
        <v>49</v>
      </c>
      <c r="C169" s="32">
        <v>53028.290699999998</v>
      </c>
      <c r="D169" s="32">
        <v>4.1999999999999997E-3</v>
      </c>
      <c r="E169" s="1">
        <f t="shared" si="127"/>
        <v>22510.335096225721</v>
      </c>
      <c r="F169" s="1">
        <f t="shared" si="150"/>
        <v>22510.5</v>
      </c>
      <c r="G169" s="1">
        <f t="shared" si="128"/>
        <v>-6.5959300001850352E-2</v>
      </c>
      <c r="K169" s="1">
        <f>G169</f>
        <v>-6.5959300001850352E-2</v>
      </c>
      <c r="N169" s="1">
        <f t="shared" ca="1" si="151"/>
        <v>-7.3265851519164218E-2</v>
      </c>
      <c r="P169" s="185">
        <f t="shared" si="129"/>
        <v>38009.790699999998</v>
      </c>
      <c r="R169" s="1">
        <f t="shared" si="130"/>
        <v>4.3506292567340957E-3</v>
      </c>
      <c r="S169" s="11">
        <f>S$16</f>
        <v>1</v>
      </c>
      <c r="Z169" s="23">
        <f t="shared" si="131"/>
        <v>22510.5</v>
      </c>
      <c r="AA169" s="23">
        <f t="shared" si="132"/>
        <v>-6.4923240512381616E-2</v>
      </c>
      <c r="AB169" s="1">
        <f t="shared" si="133"/>
        <v>-4.0851383230116618E-2</v>
      </c>
      <c r="AC169" s="23">
        <f t="shared" si="134"/>
        <v>-38009.8566593</v>
      </c>
      <c r="AD169" s="23">
        <f t="shared" si="135"/>
        <v>-1.0360594894687353E-3</v>
      </c>
      <c r="AE169" s="23">
        <f t="shared" si="136"/>
        <v>1.0734192657182165E-6</v>
      </c>
      <c r="AF169" s="23">
        <f t="shared" si="137"/>
        <v>-38009.8566593</v>
      </c>
      <c r="AG169" s="11">
        <f t="shared" si="138"/>
        <v>1.0734192657182165E-6</v>
      </c>
      <c r="AH169" s="23">
        <f t="shared" si="139"/>
        <v>-2.5107916771733733E-2</v>
      </c>
      <c r="AI169" s="23">
        <f t="shared" si="140"/>
        <v>1.0366196522239846</v>
      </c>
      <c r="AJ169" s="23">
        <f t="shared" si="141"/>
        <v>-0.96647073245631243</v>
      </c>
      <c r="AK169" s="23">
        <f t="shared" si="142"/>
        <v>0.37760112608008484</v>
      </c>
      <c r="AL169" s="23">
        <f t="shared" si="143"/>
        <v>1.4741189341674974</v>
      </c>
      <c r="AM169" s="23">
        <f t="shared" si="144"/>
        <v>0.90771180604629109</v>
      </c>
      <c r="AN169" s="23">
        <f t="shared" si="152"/>
        <v>7.3770134213023129</v>
      </c>
      <c r="AO169" s="23">
        <f t="shared" si="152"/>
        <v>7.3770023671856082</v>
      </c>
      <c r="AP169" s="23">
        <f t="shared" si="152"/>
        <v>7.3769389033606476</v>
      </c>
      <c r="AQ169" s="23">
        <f t="shared" si="152"/>
        <v>7.3765746959320593</v>
      </c>
      <c r="AR169" s="23">
        <f t="shared" si="152"/>
        <v>7.3744895119932341</v>
      </c>
      <c r="AS169" s="23">
        <f t="shared" si="152"/>
        <v>7.3627084188791398</v>
      </c>
      <c r="AT169" s="23">
        <f t="shared" si="152"/>
        <v>7.3004605040182122</v>
      </c>
      <c r="AU169" s="23">
        <f t="shared" si="145"/>
        <v>7.0399841495477542</v>
      </c>
    </row>
    <row r="170" spans="1:64" ht="12.95" customHeight="1" x14ac:dyDescent="0.2">
      <c r="A170" s="39" t="s">
        <v>90</v>
      </c>
      <c r="B170" s="38"/>
      <c r="C170" s="31">
        <v>53302.480900000002</v>
      </c>
      <c r="D170" s="31">
        <v>2.9999999999999997E-4</v>
      </c>
      <c r="E170" s="1">
        <f t="shared" si="127"/>
        <v>23195.833560424282</v>
      </c>
      <c r="F170" s="1">
        <f t="shared" si="150"/>
        <v>23196</v>
      </c>
      <c r="G170" s="1">
        <f t="shared" si="128"/>
        <v>-6.6573600000992883E-2</v>
      </c>
      <c r="K170" s="1">
        <f>G170</f>
        <v>-6.6573600000992883E-2</v>
      </c>
      <c r="N170" s="1">
        <f t="shared" ca="1" si="151"/>
        <v>-7.1108093444041481E-2</v>
      </c>
      <c r="P170" s="185">
        <f t="shared" si="129"/>
        <v>38283.980900000002</v>
      </c>
      <c r="R170" s="1">
        <f t="shared" si="130"/>
        <v>4.4320442170921997E-3</v>
      </c>
      <c r="S170" s="11">
        <f>S$16</f>
        <v>1</v>
      </c>
      <c r="Z170" s="23">
        <f t="shared" si="131"/>
        <v>23196</v>
      </c>
      <c r="AA170" s="23">
        <f t="shared" si="132"/>
        <v>-6.4892624653579839E-2</v>
      </c>
      <c r="AB170" s="1">
        <f t="shared" si="133"/>
        <v>-4.135736211854852E-2</v>
      </c>
      <c r="AC170" s="23">
        <f t="shared" si="134"/>
        <v>-38284.047473600003</v>
      </c>
      <c r="AD170" s="23">
        <f t="shared" si="135"/>
        <v>-1.680975347413044E-3</v>
      </c>
      <c r="AE170" s="23">
        <f t="shared" si="136"/>
        <v>2.8256781186104041E-6</v>
      </c>
      <c r="AF170" s="23">
        <f t="shared" si="137"/>
        <v>-38284.047473600003</v>
      </c>
      <c r="AG170" s="11">
        <f t="shared" si="138"/>
        <v>2.8256781186104041E-6</v>
      </c>
      <c r="AH170" s="23">
        <f t="shared" si="139"/>
        <v>-2.5216237882444363E-2</v>
      </c>
      <c r="AI170" s="23">
        <f t="shared" si="140"/>
        <v>0.98995769495842523</v>
      </c>
      <c r="AJ170" s="23">
        <f t="shared" si="141"/>
        <v>-0.92760859908275228</v>
      </c>
      <c r="AK170" s="23">
        <f t="shared" si="142"/>
        <v>0.37923971502916942</v>
      </c>
      <c r="AL170" s="23">
        <f t="shared" si="143"/>
        <v>1.5972702387401296</v>
      </c>
      <c r="AM170" s="23">
        <f t="shared" si="144"/>
        <v>1.0268306349583518</v>
      </c>
      <c r="AN170" s="23">
        <f t="shared" si="152"/>
        <v>7.4894821230771917</v>
      </c>
      <c r="AO170" s="23">
        <f t="shared" si="152"/>
        <v>7.4894791378416983</v>
      </c>
      <c r="AP170" s="23">
        <f t="shared" si="152"/>
        <v>7.4894570649446379</v>
      </c>
      <c r="AQ170" s="23">
        <f t="shared" si="152"/>
        <v>7.4892938970633089</v>
      </c>
      <c r="AR170" s="23">
        <f t="shared" si="152"/>
        <v>7.4880898790375214</v>
      </c>
      <c r="AS170" s="23">
        <f t="shared" si="152"/>
        <v>7.479319638368672</v>
      </c>
      <c r="AT170" s="23">
        <f t="shared" si="152"/>
        <v>7.4205113621453576</v>
      </c>
      <c r="AU170" s="23">
        <f t="shared" si="145"/>
        <v>7.1350337876645291</v>
      </c>
    </row>
    <row r="171" spans="1:64" ht="12.95" customHeight="1" x14ac:dyDescent="0.2">
      <c r="A171" s="23" t="s">
        <v>149</v>
      </c>
      <c r="B171" s="1" t="s">
        <v>49</v>
      </c>
      <c r="C171" s="24">
        <v>53331.2817</v>
      </c>
      <c r="D171" s="24" t="s">
        <v>140</v>
      </c>
      <c r="E171" s="1">
        <f t="shared" si="127"/>
        <v>23267.837972572084</v>
      </c>
      <c r="F171" s="1">
        <f t="shared" si="150"/>
        <v>23268</v>
      </c>
      <c r="G171" s="1">
        <f t="shared" si="128"/>
        <v>-6.4808800001628697E-2</v>
      </c>
      <c r="J171" s="1">
        <f>G171</f>
        <v>-6.4808800001628697E-2</v>
      </c>
      <c r="N171" s="1">
        <f t="shared" ca="1" si="151"/>
        <v>-7.0881458022584387E-2</v>
      </c>
      <c r="P171" s="185">
        <f t="shared" si="129"/>
        <v>38312.7817</v>
      </c>
      <c r="R171" s="1">
        <f t="shared" si="130"/>
        <v>4.200180557651108E-3</v>
      </c>
      <c r="S171" s="11">
        <f>S$15</f>
        <v>0.32</v>
      </c>
      <c r="Z171" s="1">
        <f t="shared" si="131"/>
        <v>23268</v>
      </c>
      <c r="AA171" s="1">
        <f t="shared" si="132"/>
        <v>-6.4868899908427313E-2</v>
      </c>
      <c r="AB171" s="1">
        <f t="shared" si="133"/>
        <v>-3.9599467556745607E-2</v>
      </c>
      <c r="AC171" s="1">
        <f t="shared" si="134"/>
        <v>-38312.846508800001</v>
      </c>
      <c r="AD171" s="1">
        <f t="shared" si="135"/>
        <v>6.009990679861632E-5</v>
      </c>
      <c r="AE171" s="1">
        <f t="shared" si="136"/>
        <v>1.1558396151047577E-9</v>
      </c>
      <c r="AF171" s="1">
        <f t="shared" si="137"/>
        <v>-38312.846508800001</v>
      </c>
      <c r="AG171" s="11">
        <f t="shared" si="138"/>
        <v>3.611998797202368E-9</v>
      </c>
      <c r="AH171" s="1">
        <f t="shared" si="139"/>
        <v>-2.5209332444883086E-2</v>
      </c>
      <c r="AI171" s="1">
        <f t="shared" si="140"/>
        <v>0.9852961994536914</v>
      </c>
      <c r="AJ171" s="1">
        <f t="shared" si="141"/>
        <v>-0.92294614849044077</v>
      </c>
      <c r="AK171" s="1">
        <f t="shared" si="142"/>
        <v>0.37908759884154491</v>
      </c>
      <c r="AL171" s="1">
        <f t="shared" si="143"/>
        <v>1.6095642355588407</v>
      </c>
      <c r="AM171" s="1">
        <f t="shared" si="144"/>
        <v>1.0395392887918777</v>
      </c>
      <c r="AN171" s="1">
        <f t="shared" ref="AN171:AT180" si="156">$AU171+$AB$7*SIN(AO171)</f>
        <v>7.5009995986576348</v>
      </c>
      <c r="AO171" s="1">
        <f t="shared" si="156"/>
        <v>7.5009970575390676</v>
      </c>
      <c r="AP171" s="1">
        <f t="shared" si="156"/>
        <v>7.5009776822483456</v>
      </c>
      <c r="AQ171" s="1">
        <f t="shared" si="156"/>
        <v>7.5008299847744677</v>
      </c>
      <c r="AR171" s="1">
        <f t="shared" si="156"/>
        <v>7.499706028663808</v>
      </c>
      <c r="AS171" s="1">
        <f t="shared" si="156"/>
        <v>7.4912621642891679</v>
      </c>
      <c r="AT171" s="1">
        <f t="shared" si="156"/>
        <v>7.4329747845390264</v>
      </c>
      <c r="AU171" s="1">
        <f t="shared" si="145"/>
        <v>7.1450171194579761</v>
      </c>
      <c r="AW171" s="1">
        <v>88000</v>
      </c>
      <c r="AX171" s="1">
        <f>AB$3+AB$4*AW171+AB$5*AW171^2+AZ171</f>
        <v>0.1626139530936421</v>
      </c>
      <c r="AY171" s="1">
        <f>AB$3+AB$4*AW171+AB$5*AW171^2</f>
        <v>0.14670072153905889</v>
      </c>
      <c r="AZ171" s="1">
        <f>$AB$6*($AB$11/BA171*BB171+$AB$12)</f>
        <v>1.5913231554583213E-2</v>
      </c>
      <c r="BA171" s="1">
        <f>1+$AB$7*COS(BC171)</f>
        <v>0.62836063188905111</v>
      </c>
      <c r="BB171" s="1">
        <f>SIN(BC171+RADIANS($AB$9))</f>
        <v>0.53001691737825452</v>
      </c>
      <c r="BC171" s="1">
        <f>2*ATAN(BD171)</f>
        <v>-2.9393352245775648</v>
      </c>
      <c r="BD171" s="1">
        <f>SQRT((1+$AB$7)/(1-$AB$7))*TAN(BE171/2)</f>
        <v>-9.8546557494029994</v>
      </c>
      <c r="BE171" s="1">
        <f t="shared" ref="BE171:BK171" si="157">$BL171+$AB$7*SIN(BF171)</f>
        <v>16.008247978751484</v>
      </c>
      <c r="BF171" s="1">
        <f t="shared" si="157"/>
        <v>16.008589018622239</v>
      </c>
      <c r="BG171" s="1">
        <f t="shared" si="157"/>
        <v>16.007647988241281</v>
      </c>
      <c r="BH171" s="1">
        <f t="shared" si="157"/>
        <v>16.010245238006249</v>
      </c>
      <c r="BI171" s="1">
        <f t="shared" si="157"/>
        <v>16.003081857004542</v>
      </c>
      <c r="BJ171" s="1">
        <f t="shared" si="157"/>
        <v>16.02287809696633</v>
      </c>
      <c r="BK171" s="1">
        <f t="shared" si="157"/>
        <v>15.9684531874128</v>
      </c>
      <c r="BL171" s="1">
        <f>RADIANS($AB$9)+$AB$18*(AW171-AB$15)</f>
        <v>16.120587031310777</v>
      </c>
    </row>
    <row r="172" spans="1:64" ht="12.95" customHeight="1" x14ac:dyDescent="0.2">
      <c r="A172" s="23" t="s">
        <v>145</v>
      </c>
      <c r="B172" s="1" t="s">
        <v>49</v>
      </c>
      <c r="C172" s="24">
        <v>53363.680200000003</v>
      </c>
      <c r="D172" s="24" t="s">
        <v>143</v>
      </c>
      <c r="E172" s="1">
        <f t="shared" si="127"/>
        <v>23348.836936037365</v>
      </c>
      <c r="F172" s="1">
        <f t="shared" si="150"/>
        <v>23349</v>
      </c>
      <c r="G172" s="1">
        <f t="shared" si="128"/>
        <v>-6.5223400000832044E-2</v>
      </c>
      <c r="K172" s="1">
        <f>G172</f>
        <v>-6.5223400000832044E-2</v>
      </c>
      <c r="N172" s="1">
        <f t="shared" ca="1" si="151"/>
        <v>-7.062649317344516E-2</v>
      </c>
      <c r="P172" s="185">
        <f t="shared" si="129"/>
        <v>38345.180200000003</v>
      </c>
      <c r="R172" s="1">
        <f t="shared" si="130"/>
        <v>4.2540919076685373E-3</v>
      </c>
      <c r="S172" s="11">
        <f>S$16</f>
        <v>1</v>
      </c>
      <c r="Z172" s="23">
        <f t="shared" si="131"/>
        <v>23349</v>
      </c>
      <c r="AA172" s="23">
        <f t="shared" si="132"/>
        <v>-6.4837775776132575E-2</v>
      </c>
      <c r="AB172" s="1">
        <f t="shared" si="133"/>
        <v>-4.0025764075241374E-2</v>
      </c>
      <c r="AC172" s="23">
        <f t="shared" si="134"/>
        <v>-38345.245423400003</v>
      </c>
      <c r="AD172" s="23">
        <f t="shared" si="135"/>
        <v>-3.8562422469946844E-4</v>
      </c>
      <c r="AE172" s="23">
        <f t="shared" si="136"/>
        <v>1.4870604267506612E-7</v>
      </c>
      <c r="AF172" s="23">
        <f t="shared" si="137"/>
        <v>-38345.245423400003</v>
      </c>
      <c r="AG172" s="11">
        <f t="shared" si="138"/>
        <v>1.4870604267506612E-7</v>
      </c>
      <c r="AH172" s="23">
        <f t="shared" si="139"/>
        <v>-2.5197635925590673E-2</v>
      </c>
      <c r="AI172" s="23">
        <f t="shared" si="140"/>
        <v>0.98010685523035546</v>
      </c>
      <c r="AJ172" s="23">
        <f t="shared" si="141"/>
        <v>-0.91758891479973081</v>
      </c>
      <c r="AK172" s="23">
        <f t="shared" si="142"/>
        <v>0.37885072540134812</v>
      </c>
      <c r="AL172" s="23">
        <f t="shared" si="143"/>
        <v>1.6232573368921708</v>
      </c>
      <c r="AM172" s="23">
        <f t="shared" si="144"/>
        <v>1.0538868486787791</v>
      </c>
      <c r="AN172" s="23">
        <f t="shared" si="156"/>
        <v>7.5138921117089978</v>
      </c>
      <c r="AO172" s="23">
        <f t="shared" si="156"/>
        <v>7.5138900052758801</v>
      </c>
      <c r="AP172" s="23">
        <f t="shared" si="156"/>
        <v>7.5138733604241592</v>
      </c>
      <c r="AQ172" s="23">
        <f t="shared" si="156"/>
        <v>7.513741861776472</v>
      </c>
      <c r="AR172" s="23">
        <f t="shared" si="156"/>
        <v>7.5127047004305041</v>
      </c>
      <c r="AS172" s="23">
        <f t="shared" si="156"/>
        <v>7.5046280488205586</v>
      </c>
      <c r="AT172" s="23">
        <f t="shared" si="156"/>
        <v>7.4469618175256409</v>
      </c>
      <c r="AU172" s="23">
        <f t="shared" si="145"/>
        <v>7.1562483677256044</v>
      </c>
    </row>
    <row r="173" spans="1:64" ht="12.95" customHeight="1" x14ac:dyDescent="0.2">
      <c r="A173" s="23" t="s">
        <v>145</v>
      </c>
      <c r="B173" s="1" t="s">
        <v>49</v>
      </c>
      <c r="C173" s="24">
        <v>53381.680999999997</v>
      </c>
      <c r="D173" s="24" t="s">
        <v>143</v>
      </c>
      <c r="E173" s="1">
        <f t="shared" si="127"/>
        <v>23393.840443654855</v>
      </c>
      <c r="F173" s="1">
        <f t="shared" si="150"/>
        <v>23394</v>
      </c>
      <c r="G173" s="1">
        <f t="shared" si="128"/>
        <v>-6.3820399998803623E-2</v>
      </c>
      <c r="K173" s="1">
        <f>G173</f>
        <v>-6.3820399998803623E-2</v>
      </c>
      <c r="N173" s="1">
        <f t="shared" ca="1" si="151"/>
        <v>-7.0484846035034479E-2</v>
      </c>
      <c r="P173" s="185">
        <f t="shared" si="129"/>
        <v>38363.180999999997</v>
      </c>
      <c r="R173" s="1">
        <f t="shared" si="130"/>
        <v>4.0730434560072937E-3</v>
      </c>
      <c r="S173" s="11">
        <f>S$16</f>
        <v>1</v>
      </c>
      <c r="Z173" s="1">
        <f t="shared" si="131"/>
        <v>23394</v>
      </c>
      <c r="AA173" s="1">
        <f t="shared" si="132"/>
        <v>-6.4818479890741687E-2</v>
      </c>
      <c r="AB173" s="1">
        <f t="shared" si="133"/>
        <v>-3.8631035386430312E-2</v>
      </c>
      <c r="AC173" s="1">
        <f t="shared" si="134"/>
        <v>-38363.244820399996</v>
      </c>
      <c r="AD173" s="1">
        <f t="shared" si="135"/>
        <v>9.9807989193806401E-4</v>
      </c>
      <c r="AE173" s="1">
        <f t="shared" si="136"/>
        <v>9.961634706910975E-7</v>
      </c>
      <c r="AF173" s="1">
        <f t="shared" si="137"/>
        <v>-38363.244820399996</v>
      </c>
      <c r="AG173" s="11">
        <f t="shared" si="138"/>
        <v>9.961634706910975E-7</v>
      </c>
      <c r="AH173" s="1">
        <f t="shared" si="139"/>
        <v>-2.5189364612373307E-2</v>
      </c>
      <c r="AI173" s="1">
        <f t="shared" si="140"/>
        <v>0.97724896538727057</v>
      </c>
      <c r="AJ173" s="1">
        <f t="shared" si="141"/>
        <v>-0.914563398978121</v>
      </c>
      <c r="AK173" s="1">
        <f t="shared" si="142"/>
        <v>0.37868984640468523</v>
      </c>
      <c r="AL173" s="1">
        <f t="shared" si="143"/>
        <v>1.6308024807202948</v>
      </c>
      <c r="AM173" s="1">
        <f t="shared" si="144"/>
        <v>1.0618813542897407</v>
      </c>
      <c r="AN173" s="1">
        <f t="shared" si="156"/>
        <v>7.5210253108791374</v>
      </c>
      <c r="AO173" s="1">
        <f t="shared" si="156"/>
        <v>7.5210234187637166</v>
      </c>
      <c r="AP173" s="1">
        <f t="shared" si="156"/>
        <v>7.5210081593955644</v>
      </c>
      <c r="AQ173" s="1">
        <f t="shared" si="156"/>
        <v>7.5208851215683801</v>
      </c>
      <c r="AR173" s="1">
        <f t="shared" si="156"/>
        <v>7.5198946491017864</v>
      </c>
      <c r="AS173" s="1">
        <f t="shared" si="156"/>
        <v>7.5120217832492306</v>
      </c>
      <c r="AT173" s="1">
        <f t="shared" si="156"/>
        <v>7.4547165682009275</v>
      </c>
      <c r="AU173" s="1">
        <f t="shared" si="145"/>
        <v>7.1624879500965086</v>
      </c>
    </row>
    <row r="174" spans="1:64" ht="12.95" customHeight="1" x14ac:dyDescent="0.2">
      <c r="A174" s="23" t="s">
        <v>150</v>
      </c>
      <c r="B174" s="1" t="s">
        <v>51</v>
      </c>
      <c r="C174" s="24">
        <v>53713.072099999998</v>
      </c>
      <c r="D174" s="24" t="s">
        <v>140</v>
      </c>
      <c r="E174" s="1">
        <f t="shared" si="127"/>
        <v>24222.345948589274</v>
      </c>
      <c r="F174" s="1">
        <f t="shared" si="150"/>
        <v>24222.5</v>
      </c>
      <c r="G174" s="1">
        <f t="shared" si="128"/>
        <v>-6.1618500003532972E-2</v>
      </c>
      <c r="J174" s="1">
        <f>G174</f>
        <v>-6.1618500003532972E-2</v>
      </c>
      <c r="N174" s="1">
        <f t="shared" ca="1" si="151"/>
        <v>-6.7876964831184453E-2</v>
      </c>
      <c r="P174" s="185">
        <f t="shared" si="129"/>
        <v>38694.572099999998</v>
      </c>
      <c r="R174" s="1">
        <f t="shared" si="130"/>
        <v>3.7968395426853929E-3</v>
      </c>
      <c r="S174" s="11">
        <f>S$15</f>
        <v>0.32</v>
      </c>
      <c r="Z174" s="1">
        <f t="shared" si="131"/>
        <v>24222.5</v>
      </c>
      <c r="AA174" s="1">
        <f t="shared" si="132"/>
        <v>-6.4221503645162464E-2</v>
      </c>
      <c r="AB174" s="1">
        <f t="shared" si="133"/>
        <v>-3.6793595227241564E-2</v>
      </c>
      <c r="AC174" s="1">
        <f t="shared" si="134"/>
        <v>-38694.633718500001</v>
      </c>
      <c r="AD174" s="1">
        <f t="shared" si="135"/>
        <v>2.6030036416294922E-3</v>
      </c>
      <c r="AE174" s="1">
        <f t="shared" si="136"/>
        <v>2.1682009466676471E-6</v>
      </c>
      <c r="AF174" s="1">
        <f t="shared" si="137"/>
        <v>-38694.633718500001</v>
      </c>
      <c r="AG174" s="11">
        <f t="shared" si="138"/>
        <v>6.7756279583363974E-6</v>
      </c>
      <c r="AH174" s="1">
        <f t="shared" si="139"/>
        <v>-2.4824904776291408E-2</v>
      </c>
      <c r="AI174" s="1">
        <f t="shared" si="140"/>
        <v>0.92779807759900024</v>
      </c>
      <c r="AJ174" s="1">
        <f t="shared" si="141"/>
        <v>-0.85364610625880555</v>
      </c>
      <c r="AK174" s="1">
        <f t="shared" si="142"/>
        <v>0.3724385744623584</v>
      </c>
      <c r="AL174" s="1">
        <f t="shared" si="143"/>
        <v>1.7622836669243456</v>
      </c>
      <c r="AM174" s="1">
        <f t="shared" si="144"/>
        <v>1.2124806765682945</v>
      </c>
      <c r="AN174" s="1">
        <f t="shared" si="156"/>
        <v>7.6487788789592424</v>
      </c>
      <c r="AO174" s="1">
        <f t="shared" si="156"/>
        <v>7.6487787237669309</v>
      </c>
      <c r="AP174" s="1">
        <f t="shared" si="156"/>
        <v>7.64877671619666</v>
      </c>
      <c r="AQ174" s="1">
        <f t="shared" si="156"/>
        <v>7.6487507479801362</v>
      </c>
      <c r="AR174" s="1">
        <f t="shared" si="156"/>
        <v>7.648415136775025</v>
      </c>
      <c r="AS174" s="1">
        <f t="shared" si="156"/>
        <v>7.6441253292998654</v>
      </c>
      <c r="AT174" s="1">
        <f t="shared" si="156"/>
        <v>7.5953983735403376</v>
      </c>
      <c r="AU174" s="1">
        <f t="shared" si="145"/>
        <v>7.2773655944141566</v>
      </c>
      <c r="AW174" s="1">
        <v>90000</v>
      </c>
      <c r="AX174" s="1">
        <f>AB$3+AB$4*AW174+AB$5*AW174^2+AZ174</f>
        <v>0.17748067903109552</v>
      </c>
      <c r="AY174" s="1">
        <f>AB$3+AB$4*AW174+AB$5*AW174^2</f>
        <v>0.15790672952036275</v>
      </c>
      <c r="AZ174" s="1">
        <f>$AB$6*($AB$11/BA174*BB174+$AB$12)</f>
        <v>1.9573949510732776E-2</v>
      </c>
      <c r="BA174" s="1">
        <f>1+$AB$7*COS(BC174)</f>
        <v>0.64277763601839011</v>
      </c>
      <c r="BB174" s="1">
        <f>SIN(BC174+RADIANS($AB$9))</f>
        <v>0.64404098069018967</v>
      </c>
      <c r="BC174" s="1">
        <f>2*ATAN(BD174)</f>
        <v>-2.7981867539771499</v>
      </c>
      <c r="BD174" s="1">
        <f>SQRT((1+$AB$7)/(1-$AB$7))*TAN(BE174/2)</f>
        <v>-5.7666646412521745</v>
      </c>
      <c r="BE174" s="1">
        <f t="shared" ref="BE174:BK174" si="158">$BL174+$AB$7*SIN(BF174)</f>
        <v>16.213933076023402</v>
      </c>
      <c r="BF174" s="1">
        <f t="shared" si="158"/>
        <v>16.214245027684221</v>
      </c>
      <c r="BG174" s="1">
        <f t="shared" si="158"/>
        <v>16.21330504093099</v>
      </c>
      <c r="BH174" s="1">
        <f t="shared" si="158"/>
        <v>16.216138939702613</v>
      </c>
      <c r="BI174" s="1">
        <f t="shared" si="158"/>
        <v>16.207608650440367</v>
      </c>
      <c r="BJ174" s="1">
        <f t="shared" si="158"/>
        <v>16.233410035383667</v>
      </c>
      <c r="BK174" s="1">
        <f t="shared" si="158"/>
        <v>16.156434988577452</v>
      </c>
      <c r="BL174" s="1">
        <f>RADIANS($AB$9)+$AB$18*(AW174-AB$15)</f>
        <v>16.397901803350969</v>
      </c>
    </row>
    <row r="175" spans="1:64" ht="12.95" customHeight="1" x14ac:dyDescent="0.2">
      <c r="A175" s="23" t="s">
        <v>145</v>
      </c>
      <c r="B175" s="1" t="s">
        <v>49</v>
      </c>
      <c r="C175" s="24">
        <v>53745.6679</v>
      </c>
      <c r="D175" s="24" t="s">
        <v>143</v>
      </c>
      <c r="E175" s="1">
        <f t="shared" si="127"/>
        <v>24303.838178578986</v>
      </c>
      <c r="F175" s="1">
        <f t="shared" si="150"/>
        <v>24304</v>
      </c>
      <c r="G175" s="1">
        <f t="shared" si="128"/>
        <v>-6.4726399999926798E-2</v>
      </c>
      <c r="K175" s="1">
        <f>G175</f>
        <v>-6.4726399999926798E-2</v>
      </c>
      <c r="N175" s="1">
        <f t="shared" ca="1" si="151"/>
        <v>-6.7620426124951769E-2</v>
      </c>
      <c r="P175" s="185">
        <f t="shared" si="129"/>
        <v>38727.1679</v>
      </c>
      <c r="R175" s="1">
        <f t="shared" si="130"/>
        <v>4.1895068569505235E-3</v>
      </c>
      <c r="S175" s="11">
        <f>S$16</f>
        <v>1</v>
      </c>
      <c r="Z175" s="1">
        <f t="shared" si="131"/>
        <v>24304</v>
      </c>
      <c r="AA175" s="1">
        <f t="shared" si="132"/>
        <v>-6.4139403477922519E-2</v>
      </c>
      <c r="AB175" s="1">
        <f t="shared" si="133"/>
        <v>-3.9957695150616535E-2</v>
      </c>
      <c r="AC175" s="1">
        <f t="shared" si="134"/>
        <v>-38727.2326264</v>
      </c>
      <c r="AD175" s="1">
        <f t="shared" si="135"/>
        <v>-5.8699652200427943E-4</v>
      </c>
      <c r="AE175" s="1">
        <f t="shared" si="136"/>
        <v>3.4456491684512051E-7</v>
      </c>
      <c r="AF175" s="1">
        <f t="shared" si="137"/>
        <v>-38727.2326264</v>
      </c>
      <c r="AG175" s="11">
        <f t="shared" si="138"/>
        <v>3.4456491684512051E-7</v>
      </c>
      <c r="AH175" s="1">
        <f t="shared" si="139"/>
        <v>-2.4768704849310267E-2</v>
      </c>
      <c r="AI175" s="1">
        <f t="shared" si="140"/>
        <v>0.92325203055944727</v>
      </c>
      <c r="AJ175" s="1">
        <f t="shared" si="141"/>
        <v>-0.84721719641118964</v>
      </c>
      <c r="AK175" s="1">
        <f t="shared" si="142"/>
        <v>0.37152840878283544</v>
      </c>
      <c r="AL175" s="1">
        <f t="shared" si="143"/>
        <v>1.7745046137186644</v>
      </c>
      <c r="AM175" s="1">
        <f t="shared" si="144"/>
        <v>1.2276870651105838</v>
      </c>
      <c r="AN175" s="1">
        <f t="shared" si="156"/>
        <v>7.6609961509277396</v>
      </c>
      <c r="AO175" s="1">
        <f t="shared" si="156"/>
        <v>7.6609960383006186</v>
      </c>
      <c r="AP175" s="1">
        <f t="shared" si="156"/>
        <v>7.6609944903772007</v>
      </c>
      <c r="AQ175" s="1">
        <f t="shared" si="156"/>
        <v>7.6609732172860143</v>
      </c>
      <c r="AR175" s="1">
        <f t="shared" si="156"/>
        <v>7.6606810956938158</v>
      </c>
      <c r="AS175" s="1">
        <f t="shared" si="156"/>
        <v>7.6567128939886473</v>
      </c>
      <c r="AT175" s="1">
        <f t="shared" si="156"/>
        <v>7.6090158954826146</v>
      </c>
      <c r="AU175" s="1">
        <f t="shared" si="145"/>
        <v>7.2886661713747944</v>
      </c>
    </row>
    <row r="176" spans="1:64" ht="12.95" customHeight="1" x14ac:dyDescent="0.2">
      <c r="A176" s="29" t="s">
        <v>91</v>
      </c>
      <c r="B176" s="38" t="s">
        <v>49</v>
      </c>
      <c r="C176" s="37">
        <v>53771.267999999996</v>
      </c>
      <c r="D176" s="37">
        <v>2.0000000000000001E-4</v>
      </c>
      <c r="E176" s="1">
        <f t="shared" si="127"/>
        <v>24367.840572659177</v>
      </c>
      <c r="F176" s="1">
        <f t="shared" si="150"/>
        <v>24368</v>
      </c>
      <c r="G176" s="1">
        <f t="shared" si="128"/>
        <v>-6.3768799998797476E-2</v>
      </c>
      <c r="K176" s="1">
        <f>G176</f>
        <v>-6.3768799998797476E-2</v>
      </c>
      <c r="N176" s="1">
        <f t="shared" ca="1" si="151"/>
        <v>-6.7418972416989909E-2</v>
      </c>
      <c r="P176" s="185">
        <f t="shared" si="129"/>
        <v>38752.767999999996</v>
      </c>
      <c r="R176" s="1">
        <f t="shared" si="130"/>
        <v>4.0664598532866329E-3</v>
      </c>
      <c r="S176" s="11">
        <f>S$16</f>
        <v>1</v>
      </c>
      <c r="Z176" s="1">
        <f t="shared" si="131"/>
        <v>24368</v>
      </c>
      <c r="AA176" s="1">
        <f t="shared" si="132"/>
        <v>-6.4072168897593929E-2</v>
      </c>
      <c r="AB176" s="1">
        <f t="shared" si="133"/>
        <v>-3.9046610767709419E-2</v>
      </c>
      <c r="AC176" s="1">
        <f t="shared" si="134"/>
        <v>-38752.831768799995</v>
      </c>
      <c r="AD176" s="1">
        <f t="shared" si="135"/>
        <v>3.0336889879645224E-4</v>
      </c>
      <c r="AE176" s="1">
        <f t="shared" si="136"/>
        <v>9.2032688756972084E-8</v>
      </c>
      <c r="AF176" s="1">
        <f t="shared" si="137"/>
        <v>-38752.831768799995</v>
      </c>
      <c r="AG176" s="11">
        <f t="shared" si="138"/>
        <v>9.2032688756972084E-8</v>
      </c>
      <c r="AH176" s="1">
        <f t="shared" si="139"/>
        <v>-2.472218923108806E-2</v>
      </c>
      <c r="AI176" s="1">
        <f t="shared" si="140"/>
        <v>0.91972110384358863</v>
      </c>
      <c r="AJ176" s="1">
        <f t="shared" si="141"/>
        <v>-0.84212503821319584</v>
      </c>
      <c r="AK176" s="1">
        <f t="shared" si="142"/>
        <v>0.3707814830568833</v>
      </c>
      <c r="AL176" s="1">
        <f t="shared" si="143"/>
        <v>1.7840178914611267</v>
      </c>
      <c r="AM176" s="1">
        <f t="shared" si="144"/>
        <v>1.2396831274045736</v>
      </c>
      <c r="AN176" s="1">
        <f t="shared" si="156"/>
        <v>7.670548237237746</v>
      </c>
      <c r="AO176" s="1">
        <f t="shared" si="156"/>
        <v>7.6705481508490454</v>
      </c>
      <c r="AP176" s="1">
        <f t="shared" si="156"/>
        <v>7.6705469024624469</v>
      </c>
      <c r="AQ176" s="1">
        <f t="shared" si="156"/>
        <v>7.6705288632041508</v>
      </c>
      <c r="AR176" s="1">
        <f t="shared" si="156"/>
        <v>7.6702683903861635</v>
      </c>
      <c r="AS176" s="1">
        <f t="shared" si="156"/>
        <v>7.6665472547724063</v>
      </c>
      <c r="AT176" s="1">
        <f t="shared" si="156"/>
        <v>7.6196807482984266</v>
      </c>
      <c r="AU176" s="1">
        <f t="shared" si="145"/>
        <v>7.2975402440800803</v>
      </c>
    </row>
    <row r="177" spans="1:64" ht="12.95" customHeight="1" x14ac:dyDescent="0.2">
      <c r="A177" s="23" t="s">
        <v>151</v>
      </c>
      <c r="B177" s="1" t="s">
        <v>51</v>
      </c>
      <c r="C177" s="24">
        <v>54048.261100000003</v>
      </c>
      <c r="D177" s="24" t="s">
        <v>140</v>
      </c>
      <c r="E177" s="1">
        <f t="shared" si="127"/>
        <v>25060.346521608484</v>
      </c>
      <c r="F177" s="1">
        <f t="shared" si="150"/>
        <v>25060.5</v>
      </c>
      <c r="G177" s="1">
        <f t="shared" si="128"/>
        <v>-6.1389299997244962E-2</v>
      </c>
      <c r="J177" s="1">
        <f>G177</f>
        <v>-6.1389299997244962E-2</v>
      </c>
      <c r="N177" s="1">
        <f t="shared" ca="1" si="151"/>
        <v>-6.523918034255885E-2</v>
      </c>
      <c r="P177" s="185">
        <f t="shared" si="129"/>
        <v>39029.761100000003</v>
      </c>
      <c r="R177" s="1">
        <f t="shared" si="130"/>
        <v>3.76864615415174E-3</v>
      </c>
      <c r="S177" s="11">
        <f>S$15</f>
        <v>0.32</v>
      </c>
      <c r="Z177" s="1">
        <f t="shared" si="131"/>
        <v>25060.5</v>
      </c>
      <c r="AA177" s="1">
        <f t="shared" si="132"/>
        <v>-6.3196951047145677E-2</v>
      </c>
      <c r="AB177" s="1">
        <f t="shared" si="133"/>
        <v>-3.7296757933283485E-2</v>
      </c>
      <c r="AC177" s="1">
        <f t="shared" si="134"/>
        <v>-39029.822489300001</v>
      </c>
      <c r="AD177" s="1">
        <f t="shared" si="135"/>
        <v>1.8076510499007159E-3</v>
      </c>
      <c r="AE177" s="1">
        <f t="shared" si="136"/>
        <v>1.0456327418262913E-6</v>
      </c>
      <c r="AF177" s="1">
        <f t="shared" si="137"/>
        <v>-39029.822489300001</v>
      </c>
      <c r="AG177" s="11">
        <f t="shared" si="138"/>
        <v>3.2676023182071605E-6</v>
      </c>
      <c r="AH177" s="1">
        <f t="shared" si="139"/>
        <v>-2.4092542063961477E-2</v>
      </c>
      <c r="AI177" s="1">
        <f t="shared" si="140"/>
        <v>0.88364601095366568</v>
      </c>
      <c r="AJ177" s="1">
        <f t="shared" si="141"/>
        <v>-0.78500744682283696</v>
      </c>
      <c r="AK177" s="1">
        <f t="shared" si="142"/>
        <v>0.36108912830346918</v>
      </c>
      <c r="AL177" s="1">
        <f t="shared" si="143"/>
        <v>1.8825214194305704</v>
      </c>
      <c r="AM177" s="1">
        <f t="shared" si="144"/>
        <v>1.3728650422644786</v>
      </c>
      <c r="AN177" s="1">
        <f t="shared" si="156"/>
        <v>7.7716480119453006</v>
      </c>
      <c r="AO177" s="1">
        <f t="shared" si="156"/>
        <v>7.7716480105849994</v>
      </c>
      <c r="AP177" s="1">
        <f t="shared" si="156"/>
        <v>7.7716479669853955</v>
      </c>
      <c r="AQ177" s="1">
        <f t="shared" si="156"/>
        <v>7.7716465695679195</v>
      </c>
      <c r="AR177" s="1">
        <f t="shared" si="156"/>
        <v>7.7716017932572363</v>
      </c>
      <c r="AS177" s="1">
        <f t="shared" si="156"/>
        <v>7.7701796977305655</v>
      </c>
      <c r="AT177" s="1">
        <f t="shared" si="156"/>
        <v>7.7334273355377023</v>
      </c>
      <c r="AU177" s="1">
        <f t="shared" si="145"/>
        <v>7.3935604838989963</v>
      </c>
      <c r="AW177" s="1">
        <v>93000</v>
      </c>
      <c r="AX177" s="1">
        <f>AB$3+AB$4*AW177+AB$5*AW177^2+AZ177</f>
        <v>0.19891820744338695</v>
      </c>
      <c r="AY177" s="1">
        <f>AB$3+AB$4*AW177+AB$5*AW177^2</f>
        <v>0.175328053235453</v>
      </c>
      <c r="AZ177" s="1">
        <f>$AB$6*($AB$11/BA177*BB177+$AB$12)</f>
        <v>2.3590154207933943E-2</v>
      </c>
      <c r="BA177" s="1">
        <f>1+$AB$7*COS(BC177)</f>
        <v>0.68108343276845829</v>
      </c>
      <c r="BB177" s="1">
        <f>SIN(BC177+RADIANS($AB$9))</f>
        <v>0.80083727086262357</v>
      </c>
      <c r="BC177" s="1">
        <f>2*ATAN(BD177)</f>
        <v>-2.5692637693337663</v>
      </c>
      <c r="BD177" s="1">
        <f>SQRT((1+$AB$7)/(1-$AB$7))*TAN(BE177/2)</f>
        <v>-3.3985812599175502</v>
      </c>
      <c r="BE177" s="1">
        <f t="shared" ref="BE177:BK178" si="159">$BL177+$AB$7*SIN(BF177)</f>
        <v>16.534730021918332</v>
      </c>
      <c r="BF177" s="1">
        <f t="shared" si="159"/>
        <v>16.534816530544731</v>
      </c>
      <c r="BG177" s="1">
        <f t="shared" si="159"/>
        <v>16.534479863535669</v>
      </c>
      <c r="BH177" s="1">
        <f t="shared" si="159"/>
        <v>16.535790769778895</v>
      </c>
      <c r="BI177" s="1">
        <f t="shared" si="159"/>
        <v>16.530696854742992</v>
      </c>
      <c r="BJ177" s="1">
        <f t="shared" si="159"/>
        <v>16.550652238037539</v>
      </c>
      <c r="BK177" s="1">
        <f t="shared" si="159"/>
        <v>16.47476304958025</v>
      </c>
      <c r="BL177" s="1">
        <f>RADIANS($AB$9)+$AB$18*(AW177-AB$15)</f>
        <v>16.813873961411254</v>
      </c>
    </row>
    <row r="178" spans="1:64" ht="12.95" customHeight="1" x14ac:dyDescent="0.2">
      <c r="A178" s="23" t="s">
        <v>151</v>
      </c>
      <c r="B178" s="1" t="s">
        <v>51</v>
      </c>
      <c r="C178" s="24">
        <v>54089.062299999998</v>
      </c>
      <c r="D178" s="24" t="s">
        <v>140</v>
      </c>
      <c r="E178" s="1">
        <f t="shared" si="127"/>
        <v>25162.352938823446</v>
      </c>
      <c r="F178" s="1">
        <f t="shared" si="150"/>
        <v>25162.5</v>
      </c>
      <c r="G178" s="1">
        <f t="shared" si="128"/>
        <v>-5.8822500002861489E-2</v>
      </c>
      <c r="J178" s="1">
        <f>G178</f>
        <v>-5.8822500002861489E-2</v>
      </c>
      <c r="N178" s="1">
        <f t="shared" ca="1" si="151"/>
        <v>-6.4918113495494631E-2</v>
      </c>
      <c r="P178" s="185">
        <f t="shared" si="129"/>
        <v>39070.562299999998</v>
      </c>
      <c r="R178" s="1">
        <f t="shared" si="130"/>
        <v>3.4600865065866396E-3</v>
      </c>
      <c r="S178" s="11">
        <f>S$15</f>
        <v>0.32</v>
      </c>
      <c r="Z178" s="1">
        <f t="shared" si="131"/>
        <v>25162.5</v>
      </c>
      <c r="AA178" s="1">
        <f t="shared" si="132"/>
        <v>-6.3046363202364938E-2</v>
      </c>
      <c r="AB178" s="1">
        <f t="shared" si="133"/>
        <v>-3.4841067008331214E-2</v>
      </c>
      <c r="AC178" s="1">
        <f t="shared" si="134"/>
        <v>-39070.621122500001</v>
      </c>
      <c r="AD178" s="1">
        <f t="shared" si="135"/>
        <v>4.2238631995034498E-3</v>
      </c>
      <c r="AE178" s="1">
        <f t="shared" si="136"/>
        <v>5.7091265049982458E-6</v>
      </c>
      <c r="AF178" s="1">
        <f t="shared" si="137"/>
        <v>-39070.621122500001</v>
      </c>
      <c r="AG178" s="11">
        <f t="shared" si="138"/>
        <v>1.7841020328119519E-5</v>
      </c>
      <c r="AH178" s="1">
        <f t="shared" si="139"/>
        <v>-2.3981432994530278E-2</v>
      </c>
      <c r="AI178" s="1">
        <f t="shared" si="140"/>
        <v>0.87865145547044943</v>
      </c>
      <c r="AJ178" s="1">
        <f t="shared" si="141"/>
        <v>-0.77634414536632335</v>
      </c>
      <c r="AK178" s="1">
        <f t="shared" si="142"/>
        <v>0.35944142789404976</v>
      </c>
      <c r="AL178" s="1">
        <f t="shared" si="143"/>
        <v>1.896384746800283</v>
      </c>
      <c r="AM178" s="1">
        <f t="shared" si="144"/>
        <v>1.3930536605268458</v>
      </c>
      <c r="AN178" s="1">
        <f t="shared" si="156"/>
        <v>7.7862051707121962</v>
      </c>
      <c r="AO178" s="1">
        <f t="shared" si="156"/>
        <v>7.7862051702062205</v>
      </c>
      <c r="AP178" s="1">
        <f t="shared" si="156"/>
        <v>7.7862051505129877</v>
      </c>
      <c r="AQ178" s="1">
        <f t="shared" si="156"/>
        <v>7.7862043840308228</v>
      </c>
      <c r="AR178" s="1">
        <f t="shared" si="156"/>
        <v>7.7861745584267652</v>
      </c>
      <c r="AS178" s="1">
        <f t="shared" si="156"/>
        <v>7.7850239762355704</v>
      </c>
      <c r="AT178" s="1">
        <f t="shared" si="156"/>
        <v>7.7499203415759572</v>
      </c>
      <c r="AU178" s="1">
        <f t="shared" si="145"/>
        <v>7.4077035372730471</v>
      </c>
      <c r="AW178" s="1">
        <v>97000</v>
      </c>
      <c r="AX178" s="1">
        <f>AB$3+AB$4*AW178+AB$5*AW178^2+AZ178</f>
        <v>0.22477508419928657</v>
      </c>
      <c r="AY178" s="1">
        <f>AB$3+AB$4*AW178+AB$5*AW178^2</f>
        <v>0.19969946677609099</v>
      </c>
      <c r="AZ178" s="1">
        <f>$AB$6*($AB$11/BA178*BB178+$AB$12)</f>
        <v>2.5075617423195591E-2</v>
      </c>
      <c r="BA178" s="1">
        <f>1+$AB$7*COS(BC178)</f>
        <v>0.77603516296129504</v>
      </c>
      <c r="BB178" s="1">
        <f>SIN(BC178+RADIANS($AB$9))</f>
        <v>0.96238813084061736</v>
      </c>
      <c r="BC178" s="1">
        <f>2*ATAN(BD178)</f>
        <v>-2.2022958823633143</v>
      </c>
      <c r="BD178" s="1">
        <f>SQRT((1+$AB$7)/(1-$AB$7))*TAN(BE178/2)</f>
        <v>-1.9703515880578846</v>
      </c>
      <c r="BE178" s="1">
        <f t="shared" si="159"/>
        <v>17.003420628693874</v>
      </c>
      <c r="BF178" s="1">
        <f t="shared" si="159"/>
        <v>17.003420796380428</v>
      </c>
      <c r="BG178" s="1">
        <f t="shared" si="159"/>
        <v>17.003419170588693</v>
      </c>
      <c r="BH178" s="1">
        <f t="shared" si="159"/>
        <v>17.003434933718268</v>
      </c>
      <c r="BI178" s="1">
        <f t="shared" si="159"/>
        <v>17.003282136776082</v>
      </c>
      <c r="BJ178" s="1">
        <f t="shared" si="159"/>
        <v>17.004766744247007</v>
      </c>
      <c r="BK178" s="1">
        <f t="shared" si="159"/>
        <v>16.990657555956108</v>
      </c>
      <c r="BL178" s="1">
        <f>RADIANS($AB$9)+$AB$18*(AW178-AB$15)</f>
        <v>17.368503505491635</v>
      </c>
    </row>
    <row r="179" spans="1:64" ht="12.95" customHeight="1" x14ac:dyDescent="0.2">
      <c r="A179" s="23" t="s">
        <v>152</v>
      </c>
      <c r="B179" s="1" t="s">
        <v>51</v>
      </c>
      <c r="C179" s="24">
        <v>54093.461000000003</v>
      </c>
      <c r="D179" s="24" t="s">
        <v>143</v>
      </c>
      <c r="E179" s="1">
        <f t="shared" si="127"/>
        <v>25173.350057226926</v>
      </c>
      <c r="F179" s="1">
        <f t="shared" si="150"/>
        <v>25173.5</v>
      </c>
      <c r="G179" s="1">
        <f t="shared" si="128"/>
        <v>-5.9975099997245707E-2</v>
      </c>
      <c r="K179" s="1">
        <f t="shared" ref="K179:K189" si="160">G179</f>
        <v>-5.9975099997245707E-2</v>
      </c>
      <c r="N179" s="1">
        <f t="shared" ca="1" si="151"/>
        <v>-6.4883488639438686E-2</v>
      </c>
      <c r="P179" s="185">
        <f t="shared" si="129"/>
        <v>39074.961000000003</v>
      </c>
      <c r="R179" s="1">
        <f t="shared" si="130"/>
        <v>3.597012619679622E-3</v>
      </c>
      <c r="S179" s="11">
        <f t="shared" ref="S179:S189" si="161">S$16</f>
        <v>1</v>
      </c>
      <c r="Z179" s="1">
        <f t="shared" si="131"/>
        <v>25173.5</v>
      </c>
      <c r="AA179" s="1">
        <f t="shared" si="132"/>
        <v>-6.3029807140642685E-2</v>
      </c>
      <c r="AB179" s="1">
        <f t="shared" si="133"/>
        <v>-3.6005914809215889E-2</v>
      </c>
      <c r="AC179" s="1">
        <f t="shared" si="134"/>
        <v>-39075.0209751</v>
      </c>
      <c r="AD179" s="1">
        <f t="shared" si="135"/>
        <v>3.0547071433969786E-3</v>
      </c>
      <c r="AE179" s="1">
        <f t="shared" si="136"/>
        <v>9.3312357319205298E-6</v>
      </c>
      <c r="AF179" s="1">
        <f t="shared" si="137"/>
        <v>-39075.0209751</v>
      </c>
      <c r="AG179" s="11">
        <f t="shared" si="138"/>
        <v>9.3312357319205298E-6</v>
      </c>
      <c r="AH179" s="1">
        <f t="shared" si="139"/>
        <v>-2.3969185188029818E-2</v>
      </c>
      <c r="AI179" s="1">
        <f t="shared" si="140"/>
        <v>0.87811756124017115</v>
      </c>
      <c r="AJ179" s="1">
        <f t="shared" si="141"/>
        <v>-0.77540682748435441</v>
      </c>
      <c r="AK179" s="1">
        <f t="shared" si="142"/>
        <v>0.35926074161799293</v>
      </c>
      <c r="AL179" s="1">
        <f t="shared" si="143"/>
        <v>1.8978704641244226</v>
      </c>
      <c r="AM179" s="1">
        <f t="shared" si="144"/>
        <v>1.3952403728990579</v>
      </c>
      <c r="AN179" s="1">
        <f t="shared" si="156"/>
        <v>7.7877701471533864</v>
      </c>
      <c r="AO179" s="1">
        <f t="shared" si="156"/>
        <v>7.7877701467037683</v>
      </c>
      <c r="AP179" s="1">
        <f t="shared" si="156"/>
        <v>7.7877701287910472</v>
      </c>
      <c r="AQ179" s="1">
        <f t="shared" si="156"/>
        <v>7.7877694151544494</v>
      </c>
      <c r="AR179" s="1">
        <f t="shared" si="156"/>
        <v>7.7877409903652719</v>
      </c>
      <c r="AS179" s="1">
        <f t="shared" si="156"/>
        <v>7.7866185437156261</v>
      </c>
      <c r="AT179" s="1">
        <f t="shared" si="156"/>
        <v>7.7516949182733779</v>
      </c>
      <c r="AU179" s="1">
        <f t="shared" si="145"/>
        <v>7.4092287685192675</v>
      </c>
    </row>
    <row r="180" spans="1:64" ht="12.95" customHeight="1" x14ac:dyDescent="0.2">
      <c r="A180" s="23" t="s">
        <v>152</v>
      </c>
      <c r="B180" s="1" t="s">
        <v>49</v>
      </c>
      <c r="C180" s="24">
        <v>54094.459900000002</v>
      </c>
      <c r="D180" s="24" t="s">
        <v>143</v>
      </c>
      <c r="E180" s="1">
        <f t="shared" si="127"/>
        <v>25175.8473908876</v>
      </c>
      <c r="F180" s="1">
        <f t="shared" si="150"/>
        <v>25176</v>
      </c>
      <c r="G180" s="1">
        <f t="shared" si="128"/>
        <v>-6.1041599998134188E-2</v>
      </c>
      <c r="K180" s="1">
        <f t="shared" si="160"/>
        <v>-6.1041599998134188E-2</v>
      </c>
      <c r="N180" s="1">
        <f t="shared" ca="1" si="151"/>
        <v>-6.4875619353971431E-2</v>
      </c>
      <c r="P180" s="185">
        <f t="shared" si="129"/>
        <v>39075.959900000002</v>
      </c>
      <c r="R180" s="1">
        <f t="shared" si="130"/>
        <v>3.7260769303322158E-3</v>
      </c>
      <c r="S180" s="11">
        <f t="shared" si="161"/>
        <v>1</v>
      </c>
      <c r="Z180" s="1">
        <f t="shared" si="131"/>
        <v>25176</v>
      </c>
      <c r="AA180" s="1">
        <f t="shared" si="132"/>
        <v>-6.3026035874915398E-2</v>
      </c>
      <c r="AB180" s="1">
        <f t="shared" si="133"/>
        <v>-3.70752055492162E-2</v>
      </c>
      <c r="AC180" s="1">
        <f t="shared" si="134"/>
        <v>-39076.0209416</v>
      </c>
      <c r="AD180" s="1">
        <f t="shared" si="135"/>
        <v>1.9844358767812098E-3</v>
      </c>
      <c r="AE180" s="1">
        <f t="shared" si="136"/>
        <v>3.9379857490564091E-6</v>
      </c>
      <c r="AF180" s="1">
        <f t="shared" si="137"/>
        <v>-39076.0209416</v>
      </c>
      <c r="AG180" s="11">
        <f t="shared" si="138"/>
        <v>3.9379857490564091E-6</v>
      </c>
      <c r="AH180" s="1">
        <f t="shared" si="139"/>
        <v>-2.3966394448917992E-2</v>
      </c>
      <c r="AI180" s="1">
        <f t="shared" si="140"/>
        <v>0.8779963495503802</v>
      </c>
      <c r="AJ180" s="1">
        <f t="shared" si="141"/>
        <v>-0.77519372094368078</v>
      </c>
      <c r="AK180" s="1">
        <f t="shared" si="142"/>
        <v>0.35921959665770004</v>
      </c>
      <c r="AL180" s="1">
        <f t="shared" si="143"/>
        <v>1.8982078754137333</v>
      </c>
      <c r="AM180" s="1">
        <f t="shared" si="144"/>
        <v>1.3957376141442317</v>
      </c>
      <c r="AN180" s="1">
        <f t="shared" si="156"/>
        <v>7.7881256910134926</v>
      </c>
      <c r="AO180" s="1">
        <f t="shared" si="156"/>
        <v>7.7881256905759386</v>
      </c>
      <c r="AP180" s="1">
        <f t="shared" si="156"/>
        <v>7.7881256730498505</v>
      </c>
      <c r="AQ180" s="1">
        <f t="shared" si="156"/>
        <v>7.7881249710524214</v>
      </c>
      <c r="AR180" s="1">
        <f t="shared" si="156"/>
        <v>7.7880968590871902</v>
      </c>
      <c r="AS180" s="1">
        <f t="shared" si="156"/>
        <v>7.7869807753930305</v>
      </c>
      <c r="AT180" s="1">
        <f t="shared" si="156"/>
        <v>7.7520981200714338</v>
      </c>
      <c r="AU180" s="1">
        <f t="shared" si="145"/>
        <v>7.4095754119843171</v>
      </c>
    </row>
    <row r="181" spans="1:64" ht="12.95" customHeight="1" x14ac:dyDescent="0.2">
      <c r="A181" s="1" t="s">
        <v>153</v>
      </c>
      <c r="B181" s="11" t="s">
        <v>51</v>
      </c>
      <c r="C181" s="24">
        <v>54097.458100000003</v>
      </c>
      <c r="D181" s="24" t="s">
        <v>130</v>
      </c>
      <c r="E181" s="1">
        <f t="shared" si="127"/>
        <v>25183.343141995269</v>
      </c>
      <c r="F181" s="1">
        <f t="shared" si="150"/>
        <v>25183.5</v>
      </c>
      <c r="G181" s="1">
        <f t="shared" si="128"/>
        <v>-6.2741099995037075E-2</v>
      </c>
      <c r="K181" s="1">
        <f t="shared" si="160"/>
        <v>-6.2741099995037075E-2</v>
      </c>
      <c r="N181" s="1">
        <f t="shared" ca="1" si="151"/>
        <v>-6.4852011497569639E-2</v>
      </c>
      <c r="P181" s="185">
        <f t="shared" si="129"/>
        <v>39078.958100000003</v>
      </c>
      <c r="R181" s="1">
        <f t="shared" si="130"/>
        <v>3.9364456285872415E-3</v>
      </c>
      <c r="S181" s="11">
        <f t="shared" si="161"/>
        <v>1</v>
      </c>
      <c r="Z181" s="1">
        <f t="shared" si="131"/>
        <v>25183.5</v>
      </c>
      <c r="AA181" s="1">
        <f t="shared" si="132"/>
        <v>-6.3014703159045282E-2</v>
      </c>
      <c r="AB181" s="1">
        <f t="shared" si="133"/>
        <v>-3.8783093620584089E-2</v>
      </c>
      <c r="AC181" s="1">
        <f t="shared" si="134"/>
        <v>-39079.020841099999</v>
      </c>
      <c r="AD181" s="1">
        <f t="shared" si="135"/>
        <v>2.7360316400820706E-4</v>
      </c>
      <c r="AE181" s="1">
        <f t="shared" si="136"/>
        <v>7.4858691355301853E-8</v>
      </c>
      <c r="AF181" s="1">
        <f t="shared" si="137"/>
        <v>-39079.020841099999</v>
      </c>
      <c r="AG181" s="11">
        <f t="shared" si="138"/>
        <v>7.4858691355301853E-8</v>
      </c>
      <c r="AH181" s="1">
        <f t="shared" si="139"/>
        <v>-2.3958006374452983E-2</v>
      </c>
      <c r="AI181" s="1">
        <f t="shared" si="140"/>
        <v>0.87763299846244991</v>
      </c>
      <c r="AJ181" s="1">
        <f t="shared" si="141"/>
        <v>-0.77455422521468387</v>
      </c>
      <c r="AK181" s="1">
        <f t="shared" si="142"/>
        <v>0.35909598477379684</v>
      </c>
      <c r="AL181" s="1">
        <f t="shared" si="143"/>
        <v>1.8992195506894269</v>
      </c>
      <c r="AM181" s="1">
        <f t="shared" si="144"/>
        <v>1.397229919451368</v>
      </c>
      <c r="AN181" s="1">
        <f t="shared" ref="AN181:AT190" si="162">$AU181+$AB$7*SIN(AO181)</f>
        <v>7.789192028240838</v>
      </c>
      <c r="AO181" s="1">
        <f t="shared" si="162"/>
        <v>7.7891920278378972</v>
      </c>
      <c r="AP181" s="1">
        <f t="shared" si="162"/>
        <v>7.7891920114329869</v>
      </c>
      <c r="AQ181" s="1">
        <f t="shared" si="162"/>
        <v>7.78919134354439</v>
      </c>
      <c r="AR181" s="1">
        <f t="shared" si="162"/>
        <v>7.7891641578148292</v>
      </c>
      <c r="AS181" s="1">
        <f t="shared" si="162"/>
        <v>7.7880670928657825</v>
      </c>
      <c r="AT181" s="1">
        <f t="shared" si="162"/>
        <v>7.7533074784898002</v>
      </c>
      <c r="AU181" s="1">
        <f t="shared" si="145"/>
        <v>7.4106153423794687</v>
      </c>
    </row>
    <row r="182" spans="1:64" ht="12.95" customHeight="1" x14ac:dyDescent="0.2">
      <c r="A182" s="35" t="s">
        <v>92</v>
      </c>
      <c r="B182" s="41" t="s">
        <v>51</v>
      </c>
      <c r="C182" s="35">
        <v>54097.45811</v>
      </c>
      <c r="D182" s="35">
        <v>2.8E-3</v>
      </c>
      <c r="E182" s="1">
        <f t="shared" si="127"/>
        <v>25183.343166996096</v>
      </c>
      <c r="F182" s="1">
        <f t="shared" si="150"/>
        <v>25183.5</v>
      </c>
      <c r="G182" s="1">
        <f t="shared" si="128"/>
        <v>-6.2731099998927675E-2</v>
      </c>
      <c r="K182" s="1">
        <f t="shared" si="160"/>
        <v>-6.2731099998927675E-2</v>
      </c>
      <c r="N182" s="1">
        <f t="shared" ca="1" si="151"/>
        <v>-6.4852011497569639E-2</v>
      </c>
      <c r="P182" s="185">
        <f t="shared" si="129"/>
        <v>39078.95811</v>
      </c>
      <c r="R182" s="1">
        <f t="shared" si="130"/>
        <v>3.9351909070754641E-3</v>
      </c>
      <c r="S182" s="11">
        <f t="shared" si="161"/>
        <v>1</v>
      </c>
      <c r="Z182" s="1">
        <f t="shared" si="131"/>
        <v>25183.5</v>
      </c>
      <c r="AA182" s="1">
        <f t="shared" si="132"/>
        <v>-6.3014703159045282E-2</v>
      </c>
      <c r="AB182" s="1">
        <f t="shared" si="133"/>
        <v>-3.8773093624474689E-2</v>
      </c>
      <c r="AC182" s="1">
        <f t="shared" si="134"/>
        <v>-39079.020841099999</v>
      </c>
      <c r="AD182" s="1">
        <f t="shared" si="135"/>
        <v>2.83603160117607E-4</v>
      </c>
      <c r="AE182" s="1">
        <f t="shared" si="136"/>
        <v>8.0430752428693037E-8</v>
      </c>
      <c r="AF182" s="1">
        <f t="shared" si="137"/>
        <v>-39079.020841099999</v>
      </c>
      <c r="AG182" s="11">
        <f t="shared" si="138"/>
        <v>8.0430752428693037E-8</v>
      </c>
      <c r="AH182" s="1">
        <f t="shared" si="139"/>
        <v>-2.3958006374452983E-2</v>
      </c>
      <c r="AI182" s="1">
        <f t="shared" si="140"/>
        <v>0.87763299846244991</v>
      </c>
      <c r="AJ182" s="1">
        <f t="shared" si="141"/>
        <v>-0.77455422521468387</v>
      </c>
      <c r="AK182" s="1">
        <f t="shared" si="142"/>
        <v>0.35909598477379684</v>
      </c>
      <c r="AL182" s="1">
        <f t="shared" si="143"/>
        <v>1.8992195506894269</v>
      </c>
      <c r="AM182" s="1">
        <f t="shared" si="144"/>
        <v>1.397229919451368</v>
      </c>
      <c r="AN182" s="1">
        <f t="shared" si="162"/>
        <v>7.789192028240838</v>
      </c>
      <c r="AO182" s="1">
        <f t="shared" si="162"/>
        <v>7.7891920278378972</v>
      </c>
      <c r="AP182" s="1">
        <f t="shared" si="162"/>
        <v>7.7891920114329869</v>
      </c>
      <c r="AQ182" s="1">
        <f t="shared" si="162"/>
        <v>7.78919134354439</v>
      </c>
      <c r="AR182" s="1">
        <f t="shared" si="162"/>
        <v>7.7891641578148292</v>
      </c>
      <c r="AS182" s="1">
        <f t="shared" si="162"/>
        <v>7.7880670928657825</v>
      </c>
      <c r="AT182" s="1">
        <f t="shared" si="162"/>
        <v>7.7533074784898002</v>
      </c>
      <c r="AU182" s="1">
        <f t="shared" si="145"/>
        <v>7.4106153423794687</v>
      </c>
    </row>
    <row r="183" spans="1:64" ht="12.95" customHeight="1" x14ac:dyDescent="0.2">
      <c r="A183" s="23" t="s">
        <v>154</v>
      </c>
      <c r="B183" s="1" t="s">
        <v>51</v>
      </c>
      <c r="C183" s="24">
        <v>54099.458350000001</v>
      </c>
      <c r="D183" s="24" t="s">
        <v>143</v>
      </c>
      <c r="E183" s="1">
        <f t="shared" si="127"/>
        <v>25188.34393452181</v>
      </c>
      <c r="F183" s="1">
        <f t="shared" si="150"/>
        <v>25188.5</v>
      </c>
      <c r="G183" s="1">
        <f t="shared" si="128"/>
        <v>-6.2424099996860605E-2</v>
      </c>
      <c r="K183" s="1">
        <f t="shared" si="160"/>
        <v>-6.2424099996860605E-2</v>
      </c>
      <c r="N183" s="1">
        <f t="shared" ca="1" si="151"/>
        <v>-6.483627292663513E-2</v>
      </c>
      <c r="P183" s="185">
        <f t="shared" si="129"/>
        <v>39080.958350000001</v>
      </c>
      <c r="R183" s="1">
        <f t="shared" si="130"/>
        <v>3.8967682604180522E-3</v>
      </c>
      <c r="S183" s="11">
        <f t="shared" si="161"/>
        <v>1</v>
      </c>
      <c r="Z183" s="1">
        <f t="shared" si="131"/>
        <v>25188.5</v>
      </c>
      <c r="AA183" s="1">
        <f t="shared" si="132"/>
        <v>-6.3007132264113336E-2</v>
      </c>
      <c r="AB183" s="1">
        <f t="shared" si="133"/>
        <v>-3.8471698871770557E-2</v>
      </c>
      <c r="AC183" s="1">
        <f t="shared" si="134"/>
        <v>-39081.020774099998</v>
      </c>
      <c r="AD183" s="1">
        <f t="shared" si="135"/>
        <v>5.8303226725273105E-4</v>
      </c>
      <c r="AE183" s="1">
        <f t="shared" si="136"/>
        <v>3.3992662465785998E-7</v>
      </c>
      <c r="AF183" s="1">
        <f t="shared" si="137"/>
        <v>-39081.020774099998</v>
      </c>
      <c r="AG183" s="11">
        <f t="shared" si="138"/>
        <v>3.3992662465785998E-7</v>
      </c>
      <c r="AH183" s="1">
        <f t="shared" si="139"/>
        <v>-2.3952401125090048E-2</v>
      </c>
      <c r="AI183" s="1">
        <f t="shared" si="140"/>
        <v>0.87739100090104094</v>
      </c>
      <c r="AJ183" s="1">
        <f t="shared" si="141"/>
        <v>-0.77412774863360501</v>
      </c>
      <c r="AK183" s="1">
        <f t="shared" si="142"/>
        <v>0.35901342967346661</v>
      </c>
      <c r="AL183" s="1">
        <f t="shared" si="143"/>
        <v>1.8998935358715721</v>
      </c>
      <c r="AM183" s="1">
        <f t="shared" si="144"/>
        <v>1.3982252750232154</v>
      </c>
      <c r="AN183" s="1">
        <f t="shared" si="162"/>
        <v>7.7899026746231712</v>
      </c>
      <c r="AO183" s="1">
        <f t="shared" si="162"/>
        <v>7.789902674242037</v>
      </c>
      <c r="AP183" s="1">
        <f t="shared" si="162"/>
        <v>7.7899026585530908</v>
      </c>
      <c r="AQ183" s="1">
        <f t="shared" si="162"/>
        <v>7.789902012739387</v>
      </c>
      <c r="AR183" s="1">
        <f t="shared" si="162"/>
        <v>7.7898754343522567</v>
      </c>
      <c r="AS183" s="1">
        <f t="shared" si="162"/>
        <v>7.7887909900416128</v>
      </c>
      <c r="AT183" s="1">
        <f t="shared" si="162"/>
        <v>7.7541135115543547</v>
      </c>
      <c r="AU183" s="1">
        <f t="shared" si="145"/>
        <v>7.4113086293095689</v>
      </c>
    </row>
    <row r="184" spans="1:64" ht="12.95" customHeight="1" x14ac:dyDescent="0.2">
      <c r="A184" s="1" t="s">
        <v>155</v>
      </c>
      <c r="B184" s="11" t="s">
        <v>51</v>
      </c>
      <c r="C184" s="24">
        <v>54099.458400000003</v>
      </c>
      <c r="D184" s="24" t="s">
        <v>130</v>
      </c>
      <c r="E184" s="1">
        <f t="shared" si="127"/>
        <v>25188.344059526004</v>
      </c>
      <c r="F184" s="1">
        <f t="shared" si="150"/>
        <v>25188.5</v>
      </c>
      <c r="G184" s="1">
        <f t="shared" si="128"/>
        <v>-6.2374099994485732E-2</v>
      </c>
      <c r="K184" s="1">
        <f t="shared" si="160"/>
        <v>-6.2374099994485732E-2</v>
      </c>
      <c r="N184" s="1">
        <f t="shared" ca="1" si="151"/>
        <v>-6.483627292663513E-2</v>
      </c>
      <c r="P184" s="185">
        <f t="shared" si="129"/>
        <v>39080.958400000003</v>
      </c>
      <c r="R184" s="1">
        <f t="shared" si="130"/>
        <v>3.8905283501221052E-3</v>
      </c>
      <c r="S184" s="11">
        <f t="shared" si="161"/>
        <v>1</v>
      </c>
      <c r="Z184" s="1">
        <f t="shared" si="131"/>
        <v>25188.5</v>
      </c>
      <c r="AA184" s="1">
        <f t="shared" si="132"/>
        <v>-6.3007132264113336E-2</v>
      </c>
      <c r="AB184" s="1">
        <f t="shared" si="133"/>
        <v>-3.8421698869395685E-2</v>
      </c>
      <c r="AC184" s="1">
        <f t="shared" si="134"/>
        <v>-39081.020774099998</v>
      </c>
      <c r="AD184" s="1">
        <f t="shared" si="135"/>
        <v>6.3303226962760362E-4</v>
      </c>
      <c r="AE184" s="1">
        <f t="shared" si="136"/>
        <v>4.0072985438987504E-7</v>
      </c>
      <c r="AF184" s="1">
        <f t="shared" si="137"/>
        <v>-39081.020774099998</v>
      </c>
      <c r="AG184" s="11">
        <f t="shared" si="138"/>
        <v>4.0072985438987504E-7</v>
      </c>
      <c r="AH184" s="1">
        <f t="shared" si="139"/>
        <v>-2.3952401125090048E-2</v>
      </c>
      <c r="AI184" s="1">
        <f t="shared" si="140"/>
        <v>0.87739100090104094</v>
      </c>
      <c r="AJ184" s="1">
        <f t="shared" si="141"/>
        <v>-0.77412774863360501</v>
      </c>
      <c r="AK184" s="1">
        <f t="shared" si="142"/>
        <v>0.35901342967346661</v>
      </c>
      <c r="AL184" s="1">
        <f t="shared" si="143"/>
        <v>1.8998935358715721</v>
      </c>
      <c r="AM184" s="1">
        <f t="shared" si="144"/>
        <v>1.3982252750232154</v>
      </c>
      <c r="AN184" s="1">
        <f t="shared" si="162"/>
        <v>7.7899026746231712</v>
      </c>
      <c r="AO184" s="1">
        <f t="shared" si="162"/>
        <v>7.789902674242037</v>
      </c>
      <c r="AP184" s="1">
        <f t="shared" si="162"/>
        <v>7.7899026585530908</v>
      </c>
      <c r="AQ184" s="1">
        <f t="shared" si="162"/>
        <v>7.789902012739387</v>
      </c>
      <c r="AR184" s="1">
        <f t="shared" si="162"/>
        <v>7.7898754343522567</v>
      </c>
      <c r="AS184" s="1">
        <f t="shared" si="162"/>
        <v>7.7887909900416128</v>
      </c>
      <c r="AT184" s="1">
        <f t="shared" si="162"/>
        <v>7.7541135115543547</v>
      </c>
      <c r="AU184" s="1">
        <f t="shared" si="145"/>
        <v>7.4113086293095689</v>
      </c>
    </row>
    <row r="185" spans="1:64" ht="12.95" customHeight="1" x14ac:dyDescent="0.2">
      <c r="A185" s="23" t="s">
        <v>154</v>
      </c>
      <c r="B185" s="1" t="s">
        <v>49</v>
      </c>
      <c r="C185" s="24">
        <v>54102.458879999998</v>
      </c>
      <c r="D185" s="24" t="s">
        <v>143</v>
      </c>
      <c r="E185" s="1">
        <f t="shared" si="127"/>
        <v>25195.845510824613</v>
      </c>
      <c r="F185" s="1">
        <f t="shared" si="150"/>
        <v>25196</v>
      </c>
      <c r="G185" s="1">
        <f t="shared" si="128"/>
        <v>-6.179359999805456E-2</v>
      </c>
      <c r="K185" s="1">
        <f t="shared" si="160"/>
        <v>-6.179359999805456E-2</v>
      </c>
      <c r="N185" s="1">
        <f t="shared" ca="1" si="151"/>
        <v>-6.4812665070233338E-2</v>
      </c>
      <c r="P185" s="185">
        <f t="shared" si="129"/>
        <v>39083.958879999998</v>
      </c>
      <c r="R185" s="1">
        <f t="shared" si="130"/>
        <v>3.8184490007195687E-3</v>
      </c>
      <c r="S185" s="11">
        <f t="shared" si="161"/>
        <v>1</v>
      </c>
      <c r="Z185" s="1">
        <f t="shared" si="131"/>
        <v>25196</v>
      </c>
      <c r="AA185" s="1">
        <f t="shared" si="132"/>
        <v>-6.2995752324266657E-2</v>
      </c>
      <c r="AB185" s="1">
        <f t="shared" si="133"/>
        <v>-3.7849626517509304E-2</v>
      </c>
      <c r="AC185" s="1">
        <f t="shared" si="134"/>
        <v>-39084.020673599996</v>
      </c>
      <c r="AD185" s="1">
        <f t="shared" si="135"/>
        <v>1.202152326212097E-3</v>
      </c>
      <c r="AE185" s="1">
        <f t="shared" si="136"/>
        <v>1.4451702154171561E-6</v>
      </c>
      <c r="AF185" s="1">
        <f t="shared" si="137"/>
        <v>-39084.020673599996</v>
      </c>
      <c r="AG185" s="11">
        <f t="shared" si="138"/>
        <v>1.4451702154171561E-6</v>
      </c>
      <c r="AH185" s="1">
        <f t="shared" si="139"/>
        <v>-2.3943973480545257E-2</v>
      </c>
      <c r="AI185" s="1">
        <f t="shared" si="140"/>
        <v>0.87702835899660547</v>
      </c>
      <c r="AJ185" s="1">
        <f t="shared" si="141"/>
        <v>-0.77348781593701799</v>
      </c>
      <c r="AK185" s="1">
        <f t="shared" si="142"/>
        <v>0.35888937690448008</v>
      </c>
      <c r="AL185" s="1">
        <f t="shared" si="143"/>
        <v>1.900903817124878</v>
      </c>
      <c r="AM185" s="1">
        <f t="shared" si="144"/>
        <v>1.3997190378815452</v>
      </c>
      <c r="AN185" s="1">
        <f t="shared" si="162"/>
        <v>7.7909682769257174</v>
      </c>
      <c r="AO185" s="1">
        <f t="shared" si="162"/>
        <v>7.7909682765754775</v>
      </c>
      <c r="AP185" s="1">
        <f t="shared" si="162"/>
        <v>7.7909682619147826</v>
      </c>
      <c r="AQ185" s="1">
        <f t="shared" si="162"/>
        <v>7.7909676482359345</v>
      </c>
      <c r="AR185" s="1">
        <f t="shared" si="162"/>
        <v>7.790941965738198</v>
      </c>
      <c r="AS185" s="1">
        <f t="shared" si="162"/>
        <v>7.7898763644174096</v>
      </c>
      <c r="AT185" s="1">
        <f t="shared" si="162"/>
        <v>7.7553222521941763</v>
      </c>
      <c r="AU185" s="1">
        <f t="shared" si="145"/>
        <v>7.4123485597047196</v>
      </c>
    </row>
    <row r="186" spans="1:64" ht="12.95" customHeight="1" x14ac:dyDescent="0.2">
      <c r="A186" s="1" t="s">
        <v>155</v>
      </c>
      <c r="B186" s="11" t="s">
        <v>49</v>
      </c>
      <c r="C186" s="24">
        <v>54102.458899999998</v>
      </c>
      <c r="D186" s="24" t="s">
        <v>130</v>
      </c>
      <c r="E186" s="1">
        <f t="shared" si="127"/>
        <v>25195.845560826285</v>
      </c>
      <c r="F186" s="1">
        <f t="shared" si="150"/>
        <v>25196</v>
      </c>
      <c r="G186" s="1">
        <f t="shared" si="128"/>
        <v>-6.1773599998559803E-2</v>
      </c>
      <c r="K186" s="1">
        <f t="shared" si="160"/>
        <v>-6.1773599998559803E-2</v>
      </c>
      <c r="N186" s="1">
        <f t="shared" ca="1" si="151"/>
        <v>-6.4812665070233338E-2</v>
      </c>
      <c r="P186" s="185">
        <f t="shared" si="129"/>
        <v>39083.958899999998</v>
      </c>
      <c r="R186" s="1">
        <f t="shared" si="130"/>
        <v>3.8159776567820679E-3</v>
      </c>
      <c r="S186" s="11">
        <f t="shared" si="161"/>
        <v>1</v>
      </c>
      <c r="Z186" s="1">
        <f t="shared" si="131"/>
        <v>25196</v>
      </c>
      <c r="AA186" s="1">
        <f t="shared" si="132"/>
        <v>-6.2995752324266657E-2</v>
      </c>
      <c r="AB186" s="1">
        <f t="shared" si="133"/>
        <v>-3.7829626518014546E-2</v>
      </c>
      <c r="AC186" s="1">
        <f t="shared" si="134"/>
        <v>-39084.020673599996</v>
      </c>
      <c r="AD186" s="1">
        <f t="shared" si="135"/>
        <v>1.2221523257068545E-3</v>
      </c>
      <c r="AE186" s="1">
        <f t="shared" si="136"/>
        <v>1.4936563072306733E-6</v>
      </c>
      <c r="AF186" s="1">
        <f t="shared" si="137"/>
        <v>-39084.020673599996</v>
      </c>
      <c r="AG186" s="11">
        <f t="shared" si="138"/>
        <v>1.4936563072306733E-6</v>
      </c>
      <c r="AH186" s="1">
        <f t="shared" si="139"/>
        <v>-2.3943973480545257E-2</v>
      </c>
      <c r="AI186" s="1">
        <f t="shared" si="140"/>
        <v>0.87702835899660547</v>
      </c>
      <c r="AJ186" s="1">
        <f t="shared" si="141"/>
        <v>-0.77348781593701799</v>
      </c>
      <c r="AK186" s="1">
        <f t="shared" si="142"/>
        <v>0.35888937690448008</v>
      </c>
      <c r="AL186" s="1">
        <f t="shared" si="143"/>
        <v>1.900903817124878</v>
      </c>
      <c r="AM186" s="1">
        <f t="shared" si="144"/>
        <v>1.3997190378815452</v>
      </c>
      <c r="AN186" s="1">
        <f t="shared" si="162"/>
        <v>7.7909682769257174</v>
      </c>
      <c r="AO186" s="1">
        <f t="shared" si="162"/>
        <v>7.7909682765754775</v>
      </c>
      <c r="AP186" s="1">
        <f t="shared" si="162"/>
        <v>7.7909682619147826</v>
      </c>
      <c r="AQ186" s="1">
        <f t="shared" si="162"/>
        <v>7.7909676482359345</v>
      </c>
      <c r="AR186" s="1">
        <f t="shared" si="162"/>
        <v>7.790941965738198</v>
      </c>
      <c r="AS186" s="1">
        <f t="shared" si="162"/>
        <v>7.7898763644174096</v>
      </c>
      <c r="AT186" s="1">
        <f t="shared" si="162"/>
        <v>7.7553222521941763</v>
      </c>
      <c r="AU186" s="1">
        <f t="shared" si="145"/>
        <v>7.4123485597047196</v>
      </c>
    </row>
    <row r="187" spans="1:64" ht="12.95" customHeight="1" x14ac:dyDescent="0.2">
      <c r="A187" s="23" t="s">
        <v>156</v>
      </c>
      <c r="B187" s="1" t="s">
        <v>49</v>
      </c>
      <c r="C187" s="24">
        <v>54103.659800000001</v>
      </c>
      <c r="D187" s="24" t="s">
        <v>143</v>
      </c>
      <c r="E187" s="1">
        <f t="shared" si="127"/>
        <v>25198.847911405039</v>
      </c>
      <c r="F187" s="1">
        <f t="shared" si="150"/>
        <v>25199</v>
      </c>
      <c r="G187" s="1">
        <f t="shared" si="128"/>
        <v>-6.0833399998955429E-2</v>
      </c>
      <c r="K187" s="1">
        <f t="shared" si="160"/>
        <v>-6.0833399998955429E-2</v>
      </c>
      <c r="N187" s="1">
        <f t="shared" ca="1" si="151"/>
        <v>-6.4803221927672627E-2</v>
      </c>
      <c r="P187" s="185">
        <f t="shared" si="129"/>
        <v>39085.159800000001</v>
      </c>
      <c r="R187" s="1">
        <f t="shared" si="130"/>
        <v>3.7007025554329103E-3</v>
      </c>
      <c r="S187" s="11">
        <f t="shared" si="161"/>
        <v>1</v>
      </c>
      <c r="Z187" s="1">
        <f t="shared" si="131"/>
        <v>25199</v>
      </c>
      <c r="AA187" s="1">
        <f t="shared" si="132"/>
        <v>-6.2991192427149179E-2</v>
      </c>
      <c r="AB187" s="1">
        <f t="shared" si="133"/>
        <v>-3.6892804211552228E-2</v>
      </c>
      <c r="AC187" s="1">
        <f t="shared" si="134"/>
        <v>-39085.2206334</v>
      </c>
      <c r="AD187" s="1">
        <f t="shared" si="135"/>
        <v>2.1577924281937499E-3</v>
      </c>
      <c r="AE187" s="1">
        <f t="shared" si="136"/>
        <v>4.6560681631702799E-6</v>
      </c>
      <c r="AF187" s="1">
        <f t="shared" si="137"/>
        <v>-39085.2206334</v>
      </c>
      <c r="AG187" s="11">
        <f t="shared" si="138"/>
        <v>4.6560681631702799E-6</v>
      </c>
      <c r="AH187" s="1">
        <f t="shared" si="139"/>
        <v>-2.39405957874032E-2</v>
      </c>
      <c r="AI187" s="1">
        <f t="shared" si="140"/>
        <v>0.87688342124561158</v>
      </c>
      <c r="AJ187" s="1">
        <f t="shared" si="141"/>
        <v>-0.77323177001130139</v>
      </c>
      <c r="AK187" s="1">
        <f t="shared" si="142"/>
        <v>0.35883968200544403</v>
      </c>
      <c r="AL187" s="1">
        <f t="shared" si="143"/>
        <v>1.9013076958510478</v>
      </c>
      <c r="AM187" s="1">
        <f t="shared" si="144"/>
        <v>1.4003167885150918</v>
      </c>
      <c r="AN187" s="1">
        <f t="shared" si="162"/>
        <v>7.7913943945433255</v>
      </c>
      <c r="AO187" s="1">
        <f t="shared" si="162"/>
        <v>7.7913943942048558</v>
      </c>
      <c r="AP187" s="1">
        <f t="shared" si="162"/>
        <v>7.7913943799405008</v>
      </c>
      <c r="AQ187" s="1">
        <f t="shared" si="162"/>
        <v>7.7913937787920782</v>
      </c>
      <c r="AR187" s="1">
        <f t="shared" si="162"/>
        <v>7.7913684495938638</v>
      </c>
      <c r="AS187" s="1">
        <f t="shared" si="162"/>
        <v>7.7903103558651479</v>
      </c>
      <c r="AT187" s="1">
        <f t="shared" si="162"/>
        <v>7.7558056446053305</v>
      </c>
      <c r="AU187" s="1">
        <f t="shared" si="145"/>
        <v>7.4127645318627806</v>
      </c>
    </row>
    <row r="188" spans="1:64" ht="12.95" customHeight="1" x14ac:dyDescent="0.2">
      <c r="A188" s="23" t="s">
        <v>154</v>
      </c>
      <c r="B188" s="1" t="s">
        <v>51</v>
      </c>
      <c r="C188" s="24">
        <v>54109.459260000003</v>
      </c>
      <c r="D188" s="24" t="s">
        <v>143</v>
      </c>
      <c r="E188" s="1">
        <f t="shared" si="127"/>
        <v>25213.347047126088</v>
      </c>
      <c r="F188" s="1">
        <f t="shared" si="150"/>
        <v>25213.5</v>
      </c>
      <c r="G188" s="1">
        <f t="shared" si="128"/>
        <v>-6.117909999738913E-2</v>
      </c>
      <c r="K188" s="1">
        <f t="shared" si="160"/>
        <v>-6.117909999738913E-2</v>
      </c>
      <c r="N188" s="1">
        <f t="shared" ca="1" si="151"/>
        <v>-6.4757580071962528E-2</v>
      </c>
      <c r="P188" s="185">
        <f t="shared" si="129"/>
        <v>39090.959260000003</v>
      </c>
      <c r="R188" s="1">
        <f t="shared" si="130"/>
        <v>3.7428822764905387E-3</v>
      </c>
      <c r="S188" s="11">
        <f t="shared" si="161"/>
        <v>1</v>
      </c>
      <c r="Z188" s="1">
        <f t="shared" si="131"/>
        <v>25213.5</v>
      </c>
      <c r="AA188" s="1">
        <f t="shared" si="132"/>
        <v>-6.2969089213057203E-2</v>
      </c>
      <c r="AB188" s="1">
        <f t="shared" si="133"/>
        <v>-3.7254883079923043E-2</v>
      </c>
      <c r="AC188" s="1">
        <f t="shared" si="134"/>
        <v>-39091.020439100001</v>
      </c>
      <c r="AD188" s="1">
        <f t="shared" si="135"/>
        <v>1.7899892156680725E-3</v>
      </c>
      <c r="AE188" s="1">
        <f t="shared" si="136"/>
        <v>3.2040613922080013E-6</v>
      </c>
      <c r="AF188" s="1">
        <f t="shared" si="137"/>
        <v>-39091.020439100001</v>
      </c>
      <c r="AG188" s="11">
        <f t="shared" si="138"/>
        <v>3.2040613922080013E-6</v>
      </c>
      <c r="AH188" s="1">
        <f t="shared" si="139"/>
        <v>-2.3924216917466087E-2</v>
      </c>
      <c r="AI188" s="1">
        <f t="shared" si="140"/>
        <v>0.87618384643670433</v>
      </c>
      <c r="AJ188" s="1">
        <f t="shared" si="141"/>
        <v>-0.77199363230784357</v>
      </c>
      <c r="AK188" s="1">
        <f t="shared" si="142"/>
        <v>0.35859889774334791</v>
      </c>
      <c r="AL188" s="1">
        <f t="shared" si="143"/>
        <v>1.9032578964868396</v>
      </c>
      <c r="AM188" s="1">
        <f t="shared" si="144"/>
        <v>1.4032078990568555</v>
      </c>
      <c r="AN188" s="1">
        <f t="shared" si="162"/>
        <v>7.7934529710441485</v>
      </c>
      <c r="AO188" s="1">
        <f t="shared" si="162"/>
        <v>7.7934529707581079</v>
      </c>
      <c r="AP188" s="1">
        <f t="shared" si="162"/>
        <v>7.7934529582938712</v>
      </c>
      <c r="AQ188" s="1">
        <f t="shared" si="162"/>
        <v>7.7934524151664082</v>
      </c>
      <c r="AR188" s="1">
        <f t="shared" si="162"/>
        <v>7.7934287531841191</v>
      </c>
      <c r="AS188" s="1">
        <f t="shared" si="162"/>
        <v>7.7924067070718364</v>
      </c>
      <c r="AT188" s="1">
        <f t="shared" si="162"/>
        <v>7.7581412042753</v>
      </c>
      <c r="AU188" s="1">
        <f t="shared" si="145"/>
        <v>7.4147750639600716</v>
      </c>
    </row>
    <row r="189" spans="1:64" ht="12.95" customHeight="1" x14ac:dyDescent="0.2">
      <c r="A189" s="1" t="s">
        <v>155</v>
      </c>
      <c r="B189" s="11" t="s">
        <v>51</v>
      </c>
      <c r="C189" s="24">
        <v>54109.459300000002</v>
      </c>
      <c r="D189" s="24" t="s">
        <v>130</v>
      </c>
      <c r="E189" s="1">
        <f t="shared" si="127"/>
        <v>25213.347147129436</v>
      </c>
      <c r="F189" s="1">
        <f t="shared" si="150"/>
        <v>25213.5</v>
      </c>
      <c r="G189" s="1">
        <f t="shared" si="128"/>
        <v>-6.1139099998399615E-2</v>
      </c>
      <c r="K189" s="1">
        <f t="shared" si="160"/>
        <v>-6.1139099998399615E-2</v>
      </c>
      <c r="N189" s="1">
        <f t="shared" ca="1" si="151"/>
        <v>-6.4757580071962528E-2</v>
      </c>
      <c r="P189" s="185">
        <f t="shared" si="129"/>
        <v>39090.959300000002</v>
      </c>
      <c r="R189" s="1">
        <f t="shared" si="130"/>
        <v>3.7379895486143078E-3</v>
      </c>
      <c r="S189" s="11">
        <f t="shared" si="161"/>
        <v>1</v>
      </c>
      <c r="Z189" s="1">
        <f t="shared" si="131"/>
        <v>25213.5</v>
      </c>
      <c r="AA189" s="1">
        <f t="shared" si="132"/>
        <v>-6.2969089213057203E-2</v>
      </c>
      <c r="AB189" s="1">
        <f t="shared" si="133"/>
        <v>-3.7214883080933528E-2</v>
      </c>
      <c r="AC189" s="1">
        <f t="shared" si="134"/>
        <v>-39091.020439100001</v>
      </c>
      <c r="AD189" s="1">
        <f t="shared" si="135"/>
        <v>1.8299892146575875E-3</v>
      </c>
      <c r="AE189" s="1">
        <f t="shared" si="136"/>
        <v>3.3488605257630938E-6</v>
      </c>
      <c r="AF189" s="1">
        <f t="shared" si="137"/>
        <v>-39091.020439100001</v>
      </c>
      <c r="AG189" s="11">
        <f t="shared" si="138"/>
        <v>3.3488605257630938E-6</v>
      </c>
      <c r="AH189" s="1">
        <f t="shared" si="139"/>
        <v>-2.3924216917466087E-2</v>
      </c>
      <c r="AI189" s="1">
        <f t="shared" si="140"/>
        <v>0.87618384643670433</v>
      </c>
      <c r="AJ189" s="1">
        <f t="shared" si="141"/>
        <v>-0.77199363230784357</v>
      </c>
      <c r="AK189" s="1">
        <f t="shared" si="142"/>
        <v>0.35859889774334791</v>
      </c>
      <c r="AL189" s="1">
        <f t="shared" si="143"/>
        <v>1.9032578964868396</v>
      </c>
      <c r="AM189" s="1">
        <f t="shared" si="144"/>
        <v>1.4032078990568555</v>
      </c>
      <c r="AN189" s="1">
        <f t="shared" si="162"/>
        <v>7.7934529710441485</v>
      </c>
      <c r="AO189" s="1">
        <f t="shared" si="162"/>
        <v>7.7934529707581079</v>
      </c>
      <c r="AP189" s="1">
        <f t="shared" si="162"/>
        <v>7.7934529582938712</v>
      </c>
      <c r="AQ189" s="1">
        <f t="shared" si="162"/>
        <v>7.7934524151664082</v>
      </c>
      <c r="AR189" s="1">
        <f t="shared" si="162"/>
        <v>7.7934287531841191</v>
      </c>
      <c r="AS189" s="1">
        <f t="shared" si="162"/>
        <v>7.7924067070718364</v>
      </c>
      <c r="AT189" s="1">
        <f t="shared" si="162"/>
        <v>7.7581412042753</v>
      </c>
      <c r="AU189" s="1">
        <f t="shared" si="145"/>
        <v>7.4147750639600716</v>
      </c>
    </row>
    <row r="190" spans="1:64" ht="12.95" customHeight="1" x14ac:dyDescent="0.2">
      <c r="A190" s="1" t="s">
        <v>157</v>
      </c>
      <c r="B190" s="11" t="s">
        <v>49</v>
      </c>
      <c r="C190" s="24">
        <v>54114.457000000002</v>
      </c>
      <c r="D190" s="24" t="s">
        <v>129</v>
      </c>
      <c r="E190" s="1">
        <f t="shared" si="127"/>
        <v>25225.841815700835</v>
      </c>
      <c r="F190" s="1">
        <f t="shared" si="150"/>
        <v>25226</v>
      </c>
      <c r="G190" s="1">
        <f t="shared" si="128"/>
        <v>-6.3271599996369332E-2</v>
      </c>
      <c r="I190" s="1">
        <f>G190</f>
        <v>-6.3271599996369332E-2</v>
      </c>
      <c r="N190" s="1">
        <f t="shared" ca="1" si="151"/>
        <v>-6.4718233644626227E-2</v>
      </c>
      <c r="P190" s="185">
        <f t="shared" si="129"/>
        <v>39095.957000000002</v>
      </c>
      <c r="R190" s="1">
        <f t="shared" si="130"/>
        <v>4.0032953661005635E-3</v>
      </c>
      <c r="S190" s="11">
        <f>S$14</f>
        <v>0.05</v>
      </c>
      <c r="Z190" s="1">
        <f t="shared" si="131"/>
        <v>25226</v>
      </c>
      <c r="AA190" s="1">
        <f t="shared" si="132"/>
        <v>-6.2949950135263999E-2</v>
      </c>
      <c r="AB190" s="1">
        <f t="shared" si="133"/>
        <v>-3.9361573600238405E-2</v>
      </c>
      <c r="AC190" s="1">
        <f t="shared" si="134"/>
        <v>-39096.020271599999</v>
      </c>
      <c r="AD190" s="1">
        <f t="shared" si="135"/>
        <v>-3.2164986110533311E-4</v>
      </c>
      <c r="AE190" s="1">
        <f t="shared" si="136"/>
        <v>5.172931657454004E-9</v>
      </c>
      <c r="AF190" s="1">
        <f t="shared" si="137"/>
        <v>-39096.020271599999</v>
      </c>
      <c r="AG190" s="11">
        <f t="shared" si="138"/>
        <v>1.0345863314908008E-7</v>
      </c>
      <c r="AH190" s="1">
        <f t="shared" si="139"/>
        <v>-2.3910026396130928E-2</v>
      </c>
      <c r="AI190" s="1">
        <f t="shared" si="140"/>
        <v>0.87558203676503987</v>
      </c>
      <c r="AJ190" s="1">
        <f t="shared" si="141"/>
        <v>-0.77092550463677667</v>
      </c>
      <c r="AK190" s="1">
        <f t="shared" si="142"/>
        <v>0.35839054084952887</v>
      </c>
      <c r="AL190" s="1">
        <f t="shared" si="143"/>
        <v>1.9049366088860538</v>
      </c>
      <c r="AM190" s="1">
        <f t="shared" si="144"/>
        <v>1.4057028803941831</v>
      </c>
      <c r="AN190" s="1">
        <f t="shared" si="162"/>
        <v>7.795226288632187</v>
      </c>
      <c r="AO190" s="1">
        <f t="shared" si="162"/>
        <v>7.7952262883858365</v>
      </c>
      <c r="AP190" s="1">
        <f t="shared" si="162"/>
        <v>7.7952262773275036</v>
      </c>
      <c r="AQ190" s="1">
        <f t="shared" si="162"/>
        <v>7.7952257809361001</v>
      </c>
      <c r="AR190" s="1">
        <f t="shared" si="162"/>
        <v>7.7952035030092022</v>
      </c>
      <c r="AS190" s="1">
        <f t="shared" si="162"/>
        <v>7.7942122134874037</v>
      </c>
      <c r="AT190" s="1">
        <f t="shared" si="162"/>
        <v>7.7601535038272837</v>
      </c>
      <c r="AU190" s="1">
        <f t="shared" si="145"/>
        <v>7.4165082812853225</v>
      </c>
      <c r="AW190" s="1">
        <v>-19000</v>
      </c>
      <c r="AX190" s="1">
        <f>AB$3+AB$4*AW190+AB$5*AW190^2+AZ190</f>
        <v>8.2955458191655979E-4</v>
      </c>
      <c r="AY190" s="1">
        <f>AB$3+AB$4*AW190+AB$5*AW190^2</f>
        <v>2.32720852177963E-2</v>
      </c>
      <c r="AZ190" s="1">
        <f>$AB$6*($AB$11/BA190*BB190+$AB$12)</f>
        <v>-2.244253063587974E-2</v>
      </c>
      <c r="BA190" s="1">
        <f>1+$AB$7*COS(BC190)</f>
        <v>0.82747248495987569</v>
      </c>
      <c r="BB190" s="1">
        <f>SIN(BC190+RADIANS($AB$9))</f>
        <v>-0.67599835545848086</v>
      </c>
      <c r="BC190" s="1">
        <f>2*ATAN(BD190)</f>
        <v>2.0429109067934501</v>
      </c>
      <c r="BD190" s="1">
        <f>SQRT((1+$AB$7)/(1-$AB$7))*TAN(BE190/2)</f>
        <v>1.6334566191499569</v>
      </c>
      <c r="BE190" s="1">
        <f t="shared" ref="BE190:BK190" si="163">$BL190+$AB$7*SIN(BF190)</f>
        <v>1.6620412167146368</v>
      </c>
      <c r="BF190" s="1">
        <f t="shared" si="163"/>
        <v>1.6620412173716339</v>
      </c>
      <c r="BG190" s="1">
        <f t="shared" si="163"/>
        <v>1.6620411983655883</v>
      </c>
      <c r="BH190" s="1">
        <f t="shared" si="163"/>
        <v>1.6620417481833583</v>
      </c>
      <c r="BI190" s="1">
        <f t="shared" si="163"/>
        <v>1.6620258414051663</v>
      </c>
      <c r="BJ190" s="1">
        <f t="shared" si="163"/>
        <v>1.6624849285306622</v>
      </c>
      <c r="BK190" s="1">
        <f t="shared" si="163"/>
        <v>1.6481503909950743</v>
      </c>
      <c r="BL190" s="1">
        <f>RADIANS($AB$9)+$AB$18*(AW190-AB$15)</f>
        <v>1.2842467271605931</v>
      </c>
    </row>
    <row r="191" spans="1:64" ht="12.95" customHeight="1" x14ac:dyDescent="0.2">
      <c r="A191" s="31" t="s">
        <v>93</v>
      </c>
      <c r="B191" s="38"/>
      <c r="C191" s="31">
        <v>54114.457399999999</v>
      </c>
      <c r="D191" s="31">
        <v>1.2999999999999999E-3</v>
      </c>
      <c r="E191" s="1">
        <f t="shared" si="127"/>
        <v>25225.842815734326</v>
      </c>
      <c r="F191" s="1">
        <f t="shared" si="150"/>
        <v>25226</v>
      </c>
      <c r="G191" s="1">
        <f t="shared" si="128"/>
        <v>-6.2871599999198224E-2</v>
      </c>
      <c r="K191" s="1">
        <f t="shared" ref="K191:K236" si="164">G191</f>
        <v>-6.2871599999198224E-2</v>
      </c>
      <c r="N191" s="1">
        <f t="shared" ca="1" si="151"/>
        <v>-6.4718233644626227E-2</v>
      </c>
      <c r="P191" s="185">
        <f t="shared" si="129"/>
        <v>39095.957399999999</v>
      </c>
      <c r="R191" s="1">
        <f t="shared" si="130"/>
        <v>3.952838086459182E-3</v>
      </c>
      <c r="S191" s="11">
        <f t="shared" ref="S191:S236" si="165">S$16</f>
        <v>1</v>
      </c>
      <c r="Z191" s="1">
        <f t="shared" si="131"/>
        <v>25226</v>
      </c>
      <c r="AA191" s="1">
        <f t="shared" si="132"/>
        <v>-6.2949950135263999E-2</v>
      </c>
      <c r="AB191" s="1">
        <f t="shared" si="133"/>
        <v>-3.8961573603067297E-2</v>
      </c>
      <c r="AC191" s="1">
        <f t="shared" si="134"/>
        <v>-39096.020271599999</v>
      </c>
      <c r="AD191" s="1">
        <f t="shared" si="135"/>
        <v>7.8350136065774567E-5</v>
      </c>
      <c r="AE191" s="1">
        <f t="shared" si="136"/>
        <v>6.1387438215253884E-9</v>
      </c>
      <c r="AF191" s="1">
        <f t="shared" si="137"/>
        <v>-39096.020271599999</v>
      </c>
      <c r="AG191" s="11">
        <f t="shared" si="138"/>
        <v>6.1387438215253884E-9</v>
      </c>
      <c r="AH191" s="1">
        <f t="shared" si="139"/>
        <v>-2.3910026396130928E-2</v>
      </c>
      <c r="AI191" s="1">
        <f t="shared" si="140"/>
        <v>0.87558203676503987</v>
      </c>
      <c r="AJ191" s="1">
        <f t="shared" si="141"/>
        <v>-0.77092550463677667</v>
      </c>
      <c r="AK191" s="1">
        <f t="shared" si="142"/>
        <v>0.35839054084952887</v>
      </c>
      <c r="AL191" s="1">
        <f t="shared" si="143"/>
        <v>1.9049366088860538</v>
      </c>
      <c r="AM191" s="1">
        <f t="shared" si="144"/>
        <v>1.4057028803941831</v>
      </c>
      <c r="AN191" s="1">
        <f t="shared" ref="AN191:AT200" si="166">$AU191+$AB$7*SIN(AO191)</f>
        <v>7.795226288632187</v>
      </c>
      <c r="AO191" s="1">
        <f t="shared" si="166"/>
        <v>7.7952262883858365</v>
      </c>
      <c r="AP191" s="1">
        <f t="shared" si="166"/>
        <v>7.7952262773275036</v>
      </c>
      <c r="AQ191" s="1">
        <f t="shared" si="166"/>
        <v>7.7952257809361001</v>
      </c>
      <c r="AR191" s="1">
        <f t="shared" si="166"/>
        <v>7.7952035030092022</v>
      </c>
      <c r="AS191" s="1">
        <f t="shared" si="166"/>
        <v>7.7942122134874037</v>
      </c>
      <c r="AT191" s="1">
        <f t="shared" si="166"/>
        <v>7.7601535038272837</v>
      </c>
      <c r="AU191" s="1">
        <f t="shared" si="145"/>
        <v>7.4165082812853225</v>
      </c>
    </row>
    <row r="192" spans="1:64" ht="12.95" customHeight="1" x14ac:dyDescent="0.2">
      <c r="A192" s="23" t="s">
        <v>152</v>
      </c>
      <c r="B192" s="1" t="s">
        <v>49</v>
      </c>
      <c r="C192" s="24">
        <v>54116.455699999999</v>
      </c>
      <c r="D192" s="24" t="s">
        <v>143</v>
      </c>
      <c r="E192" s="1">
        <f t="shared" si="127"/>
        <v>25230.838733097557</v>
      </c>
      <c r="F192" s="1">
        <f t="shared" si="150"/>
        <v>25231</v>
      </c>
      <c r="G192" s="1">
        <f t="shared" si="128"/>
        <v>-6.4504599999054335E-2</v>
      </c>
      <c r="K192" s="1">
        <f t="shared" si="164"/>
        <v>-6.4504599999054335E-2</v>
      </c>
      <c r="N192" s="1">
        <f t="shared" ca="1" si="151"/>
        <v>-6.4702495073691704E-2</v>
      </c>
      <c r="P192" s="185">
        <f t="shared" si="129"/>
        <v>39097.955699999999</v>
      </c>
      <c r="R192" s="1">
        <f t="shared" si="130"/>
        <v>4.1608434210380005E-3</v>
      </c>
      <c r="S192" s="11">
        <f t="shared" si="165"/>
        <v>1</v>
      </c>
      <c r="Z192" s="1">
        <f t="shared" si="131"/>
        <v>25231</v>
      </c>
      <c r="AA192" s="1">
        <f t="shared" si="132"/>
        <v>-6.2942272618418393E-2</v>
      </c>
      <c r="AB192" s="1">
        <f t="shared" si="133"/>
        <v>-4.0600268125367274E-2</v>
      </c>
      <c r="AC192" s="1">
        <f t="shared" si="134"/>
        <v>-39098.020204599998</v>
      </c>
      <c r="AD192" s="1">
        <f t="shared" si="135"/>
        <v>-1.5623273806359417E-3</v>
      </c>
      <c r="AE192" s="1">
        <f t="shared" si="136"/>
        <v>2.4408668442847625E-6</v>
      </c>
      <c r="AF192" s="1">
        <f t="shared" si="137"/>
        <v>-39098.020204599998</v>
      </c>
      <c r="AG192" s="11">
        <f t="shared" si="138"/>
        <v>2.4408668442847625E-6</v>
      </c>
      <c r="AH192" s="1">
        <f t="shared" si="139"/>
        <v>-2.3904331873687061E-2</v>
      </c>
      <c r="AI192" s="1">
        <f t="shared" si="140"/>
        <v>0.87534164222838085</v>
      </c>
      <c r="AJ192" s="1">
        <f t="shared" si="141"/>
        <v>-0.77049805650192449</v>
      </c>
      <c r="AK192" s="1">
        <f t="shared" si="142"/>
        <v>0.35830699572243452</v>
      </c>
      <c r="AL192" s="1">
        <f t="shared" si="143"/>
        <v>1.905607448439357</v>
      </c>
      <c r="AM192" s="1">
        <f t="shared" si="144"/>
        <v>1.4067015607624997</v>
      </c>
      <c r="AN192" s="1">
        <f t="shared" si="166"/>
        <v>7.7959352747077579</v>
      </c>
      <c r="AO192" s="1">
        <f t="shared" si="166"/>
        <v>7.7959352744759665</v>
      </c>
      <c r="AP192" s="1">
        <f t="shared" si="166"/>
        <v>7.7959352639442416</v>
      </c>
      <c r="AQ192" s="1">
        <f t="shared" si="166"/>
        <v>7.7959347854237384</v>
      </c>
      <c r="AR192" s="1">
        <f t="shared" si="166"/>
        <v>7.7959130474740883</v>
      </c>
      <c r="AS192" s="1">
        <f t="shared" si="166"/>
        <v>7.7949339776380997</v>
      </c>
      <c r="AT192" s="1">
        <f t="shared" si="166"/>
        <v>7.7609581346440555</v>
      </c>
      <c r="AU192" s="1">
        <f t="shared" si="145"/>
        <v>7.4172015682154235</v>
      </c>
    </row>
    <row r="193" spans="1:47" ht="12.95" customHeight="1" x14ac:dyDescent="0.2">
      <c r="A193" s="37" t="s">
        <v>94</v>
      </c>
      <c r="B193" s="38" t="s">
        <v>49</v>
      </c>
      <c r="C193" s="37">
        <v>54117.257100000003</v>
      </c>
      <c r="D193" s="37">
        <v>5.0000000000000001E-4</v>
      </c>
      <c r="E193" s="1">
        <f t="shared" si="127"/>
        <v>25232.842300217068</v>
      </c>
      <c r="F193" s="1">
        <f t="shared" si="150"/>
        <v>25233</v>
      </c>
      <c r="G193" s="1">
        <f t="shared" si="128"/>
        <v>-6.3077799997699913E-2</v>
      </c>
      <c r="K193" s="1">
        <f t="shared" si="164"/>
        <v>-6.3077799997699913E-2</v>
      </c>
      <c r="N193" s="1">
        <f t="shared" ref="N193:N224" ca="1" si="167">+C$11+C$12*F193</f>
        <v>-6.4696199645317892E-2</v>
      </c>
      <c r="P193" s="185">
        <f t="shared" si="129"/>
        <v>39098.757100000003</v>
      </c>
      <c r="R193" s="1">
        <f t="shared" si="130"/>
        <v>3.9788088525498314E-3</v>
      </c>
      <c r="S193" s="11">
        <f t="shared" si="165"/>
        <v>1</v>
      </c>
      <c r="Z193" s="1">
        <f t="shared" si="131"/>
        <v>25233</v>
      </c>
      <c r="AA193" s="1">
        <f t="shared" si="132"/>
        <v>-6.2939198114165776E-2</v>
      </c>
      <c r="AB193" s="1">
        <f t="shared" si="133"/>
        <v>-3.9175748859013815E-2</v>
      </c>
      <c r="AC193" s="1">
        <f t="shared" si="134"/>
        <v>-39098.8201778</v>
      </c>
      <c r="AD193" s="1">
        <f t="shared" si="135"/>
        <v>-1.3860188353413683E-4</v>
      </c>
      <c r="AE193" s="1">
        <f t="shared" si="136"/>
        <v>1.921048211921043E-8</v>
      </c>
      <c r="AF193" s="1">
        <f t="shared" si="137"/>
        <v>-39098.8201778</v>
      </c>
      <c r="AG193" s="11">
        <f t="shared" si="138"/>
        <v>1.921048211921043E-8</v>
      </c>
      <c r="AH193" s="1">
        <f t="shared" si="139"/>
        <v>-2.3902051138686094E-2</v>
      </c>
      <c r="AI193" s="1">
        <f t="shared" si="140"/>
        <v>0.87524553706182517</v>
      </c>
      <c r="AJ193" s="1">
        <f t="shared" si="141"/>
        <v>-0.77032704590532097</v>
      </c>
      <c r="AK193" s="1">
        <f t="shared" si="142"/>
        <v>0.35827354538531209</v>
      </c>
      <c r="AL193" s="1">
        <f t="shared" si="143"/>
        <v>1.9058756811374731</v>
      </c>
      <c r="AM193" s="1">
        <f t="shared" si="144"/>
        <v>1.4071011431760989</v>
      </c>
      <c r="AN193" s="1">
        <f t="shared" si="166"/>
        <v>7.7962188146399001</v>
      </c>
      <c r="AO193" s="1">
        <f t="shared" si="166"/>
        <v>7.7962188144137325</v>
      </c>
      <c r="AP193" s="1">
        <f t="shared" si="166"/>
        <v>7.7962188040871272</v>
      </c>
      <c r="AQ193" s="1">
        <f t="shared" si="166"/>
        <v>7.7962183325858616</v>
      </c>
      <c r="AR193" s="1">
        <f t="shared" si="166"/>
        <v>7.7961968084583582</v>
      </c>
      <c r="AS193" s="1">
        <f t="shared" si="166"/>
        <v>7.795222613199277</v>
      </c>
      <c r="AT193" s="1">
        <f t="shared" si="166"/>
        <v>7.761279940710625</v>
      </c>
      <c r="AU193" s="1">
        <f t="shared" si="145"/>
        <v>7.4174788829874636</v>
      </c>
    </row>
    <row r="194" spans="1:47" ht="12.95" customHeight="1" x14ac:dyDescent="0.2">
      <c r="A194" s="23" t="s">
        <v>152</v>
      </c>
      <c r="B194" s="1" t="s">
        <v>49</v>
      </c>
      <c r="C194" s="24">
        <v>54128.459000000003</v>
      </c>
      <c r="D194" s="24" t="s">
        <v>143</v>
      </c>
      <c r="E194" s="1">
        <f t="shared" si="127"/>
        <v>25260.847988407619</v>
      </c>
      <c r="F194" s="1">
        <f t="shared" si="150"/>
        <v>25261</v>
      </c>
      <c r="G194" s="1">
        <f t="shared" si="128"/>
        <v>-6.0802599997259676E-2</v>
      </c>
      <c r="K194" s="1">
        <f t="shared" si="164"/>
        <v>-6.0802599997259676E-2</v>
      </c>
      <c r="N194" s="1">
        <f t="shared" ca="1" si="167"/>
        <v>-6.4608063648084579E-2</v>
      </c>
      <c r="P194" s="185">
        <f t="shared" si="129"/>
        <v>39109.959000000003</v>
      </c>
      <c r="R194" s="1">
        <f t="shared" si="130"/>
        <v>3.6969561664267625E-3</v>
      </c>
      <c r="S194" s="11">
        <f t="shared" si="165"/>
        <v>1</v>
      </c>
      <c r="Z194" s="1">
        <f t="shared" si="131"/>
        <v>25261</v>
      </c>
      <c r="AA194" s="1">
        <f t="shared" si="132"/>
        <v>-6.2895945655287486E-2</v>
      </c>
      <c r="AB194" s="1">
        <f t="shared" si="133"/>
        <v>-3.6932654258471143E-2</v>
      </c>
      <c r="AC194" s="1">
        <f t="shared" si="134"/>
        <v>-39110.0198026</v>
      </c>
      <c r="AD194" s="1">
        <f t="shared" si="135"/>
        <v>2.0933456580278093E-3</v>
      </c>
      <c r="AE194" s="1">
        <f t="shared" si="136"/>
        <v>4.3820960439838814E-6</v>
      </c>
      <c r="AF194" s="1">
        <f t="shared" si="137"/>
        <v>-39110.0198026</v>
      </c>
      <c r="AG194" s="11">
        <f t="shared" si="138"/>
        <v>4.3820960439838814E-6</v>
      </c>
      <c r="AH194" s="1">
        <f t="shared" si="139"/>
        <v>-2.386994573878853E-2</v>
      </c>
      <c r="AI194" s="1">
        <f t="shared" si="140"/>
        <v>0.87390321876449983</v>
      </c>
      <c r="AJ194" s="1">
        <f t="shared" si="141"/>
        <v>-0.7679310371123641</v>
      </c>
      <c r="AK194" s="1">
        <f t="shared" si="142"/>
        <v>0.35780331343910177</v>
      </c>
      <c r="AL194" s="1">
        <f t="shared" si="143"/>
        <v>1.9096247667517363</v>
      </c>
      <c r="AM194" s="1">
        <f t="shared" si="144"/>
        <v>1.4127019359332535</v>
      </c>
      <c r="AN194" s="1">
        <f t="shared" si="166"/>
        <v>7.8001851097678863</v>
      </c>
      <c r="AO194" s="1">
        <f t="shared" si="166"/>
        <v>7.8001851096094681</v>
      </c>
      <c r="AP194" s="1">
        <f t="shared" si="166"/>
        <v>7.8001851018435273</v>
      </c>
      <c r="AQ194" s="1">
        <f t="shared" si="166"/>
        <v>7.8001847211445465</v>
      </c>
      <c r="AR194" s="1">
        <f t="shared" si="166"/>
        <v>7.8001660619623756</v>
      </c>
      <c r="AS194" s="1">
        <f t="shared" si="166"/>
        <v>7.7992593102329613</v>
      </c>
      <c r="AT194" s="1">
        <f t="shared" si="166"/>
        <v>7.7657824479421533</v>
      </c>
      <c r="AU194" s="1">
        <f t="shared" si="145"/>
        <v>7.4213612897960264</v>
      </c>
    </row>
    <row r="195" spans="1:47" ht="12.95" customHeight="1" x14ac:dyDescent="0.2">
      <c r="A195" s="23" t="s">
        <v>152</v>
      </c>
      <c r="B195" s="1" t="s">
        <v>51</v>
      </c>
      <c r="C195" s="24">
        <v>54135.46</v>
      </c>
      <c r="D195" s="24" t="s">
        <v>143</v>
      </c>
      <c r="E195" s="1">
        <f t="shared" si="127"/>
        <v>25278.351074761005</v>
      </c>
      <c r="F195" s="1">
        <f t="shared" si="150"/>
        <v>25278.5</v>
      </c>
      <c r="G195" s="1">
        <f t="shared" si="128"/>
        <v>-5.9568099997704849E-2</v>
      </c>
      <c r="K195" s="1">
        <f t="shared" si="164"/>
        <v>-5.9568099997704849E-2</v>
      </c>
      <c r="N195" s="1">
        <f t="shared" ca="1" si="167"/>
        <v>-6.4552978649813755E-2</v>
      </c>
      <c r="P195" s="185">
        <f t="shared" si="129"/>
        <v>39116.959999999999</v>
      </c>
      <c r="R195" s="1">
        <f t="shared" si="130"/>
        <v>3.5483585373365643E-3</v>
      </c>
      <c r="S195" s="11">
        <f t="shared" si="165"/>
        <v>1</v>
      </c>
      <c r="Z195" s="1">
        <f t="shared" si="131"/>
        <v>25278.5</v>
      </c>
      <c r="AA195" s="1">
        <f t="shared" si="132"/>
        <v>-6.2868714954785507E-2</v>
      </c>
      <c r="AB195" s="1">
        <f t="shared" si="133"/>
        <v>-3.571838554400697E-2</v>
      </c>
      <c r="AC195" s="1">
        <f t="shared" si="134"/>
        <v>-39117.019568099997</v>
      </c>
      <c r="AD195" s="1">
        <f t="shared" si="135"/>
        <v>3.3006149570806581E-3</v>
      </c>
      <c r="AE195" s="1">
        <f t="shared" si="136"/>
        <v>1.0894059094904554E-5</v>
      </c>
      <c r="AF195" s="1">
        <f t="shared" si="137"/>
        <v>-39117.019568099997</v>
      </c>
      <c r="AG195" s="11">
        <f t="shared" si="138"/>
        <v>1.0894059094904554E-5</v>
      </c>
      <c r="AH195" s="1">
        <f t="shared" si="139"/>
        <v>-2.3849714453697882E-2</v>
      </c>
      <c r="AI195" s="1">
        <f t="shared" si="140"/>
        <v>0.87306725334260726</v>
      </c>
      <c r="AJ195" s="1">
        <f t="shared" si="141"/>
        <v>-0.76643179378286186</v>
      </c>
      <c r="AK195" s="1">
        <f t="shared" si="142"/>
        <v>0.35750760435543727</v>
      </c>
      <c r="AL195" s="1">
        <f t="shared" si="143"/>
        <v>1.9119621141079974</v>
      </c>
      <c r="AM195" s="1">
        <f t="shared" si="144"/>
        <v>1.4162087542542761</v>
      </c>
      <c r="AN195" s="1">
        <f t="shared" si="166"/>
        <v>7.8026609579547825</v>
      </c>
      <c r="AO195" s="1">
        <f t="shared" si="166"/>
        <v>7.8026609578295449</v>
      </c>
      <c r="AP195" s="1">
        <f t="shared" si="166"/>
        <v>7.8026609513942988</v>
      </c>
      <c r="AQ195" s="1">
        <f t="shared" si="166"/>
        <v>7.8026606207233806</v>
      </c>
      <c r="AR195" s="1">
        <f t="shared" si="166"/>
        <v>7.802643632279219</v>
      </c>
      <c r="AS195" s="1">
        <f t="shared" si="166"/>
        <v>7.8017782704685201</v>
      </c>
      <c r="AT195" s="1">
        <f t="shared" si="166"/>
        <v>7.768593879252423</v>
      </c>
      <c r="AU195" s="1">
        <f t="shared" si="145"/>
        <v>7.4237877940513775</v>
      </c>
    </row>
    <row r="196" spans="1:47" ht="12.95" customHeight="1" x14ac:dyDescent="0.2">
      <c r="A196" s="23" t="s">
        <v>156</v>
      </c>
      <c r="B196" s="1" t="s">
        <v>49</v>
      </c>
      <c r="C196" s="24">
        <v>54165.657099999997</v>
      </c>
      <c r="D196" s="24" t="s">
        <v>143</v>
      </c>
      <c r="E196" s="1">
        <f t="shared" si="127"/>
        <v>25353.846353852849</v>
      </c>
      <c r="F196" s="1">
        <f t="shared" si="150"/>
        <v>25354</v>
      </c>
      <c r="G196" s="1">
        <f t="shared" si="128"/>
        <v>-6.1456399998860434E-2</v>
      </c>
      <c r="K196" s="1">
        <f t="shared" si="164"/>
        <v>-6.1456399998860434E-2</v>
      </c>
      <c r="N196" s="1">
        <f t="shared" ca="1" si="167"/>
        <v>-6.4315326228702507E-2</v>
      </c>
      <c r="P196" s="185">
        <f t="shared" si="129"/>
        <v>39147.157099999997</v>
      </c>
      <c r="R196" s="1">
        <f t="shared" si="130"/>
        <v>3.7768891008199326E-3</v>
      </c>
      <c r="S196" s="11">
        <f t="shared" si="165"/>
        <v>1</v>
      </c>
      <c r="Z196" s="1">
        <f t="shared" si="131"/>
        <v>25354</v>
      </c>
      <c r="AA196" s="1">
        <f t="shared" si="132"/>
        <v>-6.2749501628058202E-2</v>
      </c>
      <c r="AB196" s="1">
        <f t="shared" si="133"/>
        <v>-3.7695414770845516E-2</v>
      </c>
      <c r="AC196" s="1">
        <f t="shared" si="134"/>
        <v>-39147.218556399996</v>
      </c>
      <c r="AD196" s="1">
        <f t="shared" si="135"/>
        <v>1.2931016291977682E-3</v>
      </c>
      <c r="AE196" s="1">
        <f t="shared" si="136"/>
        <v>1.6721118234339223E-6</v>
      </c>
      <c r="AF196" s="1">
        <f t="shared" si="137"/>
        <v>-39147.218556399996</v>
      </c>
      <c r="AG196" s="11">
        <f t="shared" si="138"/>
        <v>1.6721118234339223E-6</v>
      </c>
      <c r="AH196" s="1">
        <f t="shared" si="139"/>
        <v>-2.3760985228014918E-2</v>
      </c>
      <c r="AI196" s="1">
        <f t="shared" si="140"/>
        <v>0.86948682828070156</v>
      </c>
      <c r="AJ196" s="1">
        <f t="shared" si="141"/>
        <v>-0.75994887357006524</v>
      </c>
      <c r="AK196" s="1">
        <f t="shared" si="142"/>
        <v>0.35621611607803855</v>
      </c>
      <c r="AL196" s="1">
        <f t="shared" si="143"/>
        <v>1.9219951140636586</v>
      </c>
      <c r="AM196" s="1">
        <f t="shared" si="144"/>
        <v>1.4313945974045883</v>
      </c>
      <c r="AN196" s="1">
        <f t="shared" si="166"/>
        <v>7.8133154303797356</v>
      </c>
      <c r="AO196" s="1">
        <f t="shared" si="166"/>
        <v>7.8133154303401371</v>
      </c>
      <c r="AP196" s="1">
        <f t="shared" si="166"/>
        <v>7.8133154277726673</v>
      </c>
      <c r="AQ196" s="1">
        <f t="shared" si="166"/>
        <v>7.8133152613070678</v>
      </c>
      <c r="AR196" s="1">
        <f t="shared" si="166"/>
        <v>7.8133044697238887</v>
      </c>
      <c r="AS196" s="1">
        <f t="shared" si="166"/>
        <v>7.8126108788067166</v>
      </c>
      <c r="AT196" s="1">
        <f t="shared" si="166"/>
        <v>7.7806998952840631</v>
      </c>
      <c r="AU196" s="1">
        <f t="shared" si="145"/>
        <v>7.4342564266958941</v>
      </c>
    </row>
    <row r="197" spans="1:47" ht="12.95" customHeight="1" x14ac:dyDescent="0.2">
      <c r="A197" s="23" t="s">
        <v>156</v>
      </c>
      <c r="B197" s="1" t="s">
        <v>49</v>
      </c>
      <c r="C197" s="24">
        <v>54175.657399999996</v>
      </c>
      <c r="D197" s="24" t="s">
        <v>143</v>
      </c>
      <c r="E197" s="1">
        <f t="shared" si="127"/>
        <v>25378.847941406031</v>
      </c>
      <c r="F197" s="1">
        <f t="shared" si="150"/>
        <v>25379</v>
      </c>
      <c r="G197" s="1">
        <f t="shared" si="128"/>
        <v>-6.0821400002168957E-2</v>
      </c>
      <c r="K197" s="1">
        <f t="shared" si="164"/>
        <v>-6.0821400002168957E-2</v>
      </c>
      <c r="N197" s="1">
        <f t="shared" ca="1" si="167"/>
        <v>-6.4236633374029906E-2</v>
      </c>
      <c r="P197" s="185">
        <f t="shared" si="129"/>
        <v>39157.157399999996</v>
      </c>
      <c r="R197" s="1">
        <f t="shared" si="130"/>
        <v>3.6992426982238378E-3</v>
      </c>
      <c r="S197" s="11">
        <f t="shared" si="165"/>
        <v>1</v>
      </c>
      <c r="Z197" s="1">
        <f t="shared" si="131"/>
        <v>25379</v>
      </c>
      <c r="AA197" s="1">
        <f t="shared" si="132"/>
        <v>-6.2709411631204873E-2</v>
      </c>
      <c r="AB197" s="1">
        <f t="shared" si="133"/>
        <v>-3.7090308135596897E-2</v>
      </c>
      <c r="AC197" s="1">
        <f t="shared" si="134"/>
        <v>-39157.218221399999</v>
      </c>
      <c r="AD197" s="1">
        <f t="shared" si="135"/>
        <v>1.8880116290359156E-3</v>
      </c>
      <c r="AE197" s="1">
        <f t="shared" si="136"/>
        <v>3.5645879113748515E-6</v>
      </c>
      <c r="AF197" s="1">
        <f t="shared" si="137"/>
        <v>-39157.218221399999</v>
      </c>
      <c r="AG197" s="11">
        <f t="shared" si="138"/>
        <v>3.5645879113748515E-6</v>
      </c>
      <c r="AH197" s="1">
        <f t="shared" si="139"/>
        <v>-2.3731091866572063E-2</v>
      </c>
      <c r="AI197" s="1">
        <f t="shared" si="140"/>
        <v>0.86831057178626903</v>
      </c>
      <c r="AJ197" s="1">
        <f t="shared" si="141"/>
        <v>-0.7577971257356626</v>
      </c>
      <c r="AK197" s="1">
        <f t="shared" si="142"/>
        <v>0.35578294484516021</v>
      </c>
      <c r="AL197" s="1">
        <f t="shared" si="143"/>
        <v>1.92529920669211</v>
      </c>
      <c r="AM197" s="1">
        <f t="shared" si="144"/>
        <v>1.4364434494728275</v>
      </c>
      <c r="AN197" s="1">
        <f t="shared" si="166"/>
        <v>7.8168337837197868</v>
      </c>
      <c r="AO197" s="1">
        <f t="shared" si="166"/>
        <v>7.8168337836943715</v>
      </c>
      <c r="AP197" s="1">
        <f t="shared" si="166"/>
        <v>7.8168337818905362</v>
      </c>
      <c r="AQ197" s="1">
        <f t="shared" si="166"/>
        <v>7.8168336538650784</v>
      </c>
      <c r="AR197" s="1">
        <f t="shared" si="166"/>
        <v>7.8168245685096887</v>
      </c>
      <c r="AS197" s="1">
        <f t="shared" si="166"/>
        <v>7.8161853978945608</v>
      </c>
      <c r="AT197" s="1">
        <f t="shared" si="166"/>
        <v>7.7847001511628537</v>
      </c>
      <c r="AU197" s="1">
        <f t="shared" si="145"/>
        <v>7.4377228613463977</v>
      </c>
    </row>
    <row r="198" spans="1:47" ht="12.95" customHeight="1" x14ac:dyDescent="0.2">
      <c r="A198" s="23" t="s">
        <v>156</v>
      </c>
      <c r="B198" s="1" t="s">
        <v>49</v>
      </c>
      <c r="C198" s="24">
        <v>54177.656600000002</v>
      </c>
      <c r="D198" s="24" t="s">
        <v>143</v>
      </c>
      <c r="E198" s="1">
        <f t="shared" si="127"/>
        <v>25383.846108844653</v>
      </c>
      <c r="F198" s="1">
        <f t="shared" si="150"/>
        <v>25384</v>
      </c>
      <c r="G198" s="1">
        <f t="shared" si="128"/>
        <v>-6.155439999565715E-2</v>
      </c>
      <c r="K198" s="1">
        <f t="shared" si="164"/>
        <v>-6.155439999565715E-2</v>
      </c>
      <c r="N198" s="1">
        <f t="shared" ca="1" si="167"/>
        <v>-6.4220894803095382E-2</v>
      </c>
      <c r="P198" s="185">
        <f t="shared" si="129"/>
        <v>39159.156600000002</v>
      </c>
      <c r="R198" s="1">
        <f t="shared" si="130"/>
        <v>3.7889441588253568E-3</v>
      </c>
      <c r="S198" s="11">
        <f t="shared" si="165"/>
        <v>1</v>
      </c>
      <c r="Z198" s="1">
        <f t="shared" si="131"/>
        <v>25384</v>
      </c>
      <c r="AA198" s="1">
        <f t="shared" si="132"/>
        <v>-6.270135713037614E-2</v>
      </c>
      <c r="AB198" s="1">
        <f t="shared" si="133"/>
        <v>-3.7829317179714286E-2</v>
      </c>
      <c r="AC198" s="1">
        <f t="shared" si="134"/>
        <v>-39159.218154399998</v>
      </c>
      <c r="AD198" s="1">
        <f t="shared" si="135"/>
        <v>1.14695713471899E-3</v>
      </c>
      <c r="AE198" s="1">
        <f t="shared" si="136"/>
        <v>1.3155106688827952E-6</v>
      </c>
      <c r="AF198" s="1">
        <f t="shared" si="137"/>
        <v>-39159.218154399998</v>
      </c>
      <c r="AG198" s="11">
        <f t="shared" si="138"/>
        <v>1.3155106688827952E-6</v>
      </c>
      <c r="AH198" s="1">
        <f t="shared" si="139"/>
        <v>-2.372508281594286E-2</v>
      </c>
      <c r="AI198" s="1">
        <f t="shared" si="140"/>
        <v>0.86807587396025998</v>
      </c>
      <c r="AJ198" s="1">
        <f t="shared" si="141"/>
        <v>-0.75736648278299956</v>
      </c>
      <c r="AK198" s="1">
        <f t="shared" si="142"/>
        <v>0.35569598580052109</v>
      </c>
      <c r="AL198" s="1">
        <f t="shared" si="143"/>
        <v>1.9259589530525063</v>
      </c>
      <c r="AM198" s="1">
        <f t="shared" si="144"/>
        <v>1.4374544520998156</v>
      </c>
      <c r="AN198" s="1">
        <f t="shared" si="166"/>
        <v>7.8175368833615684</v>
      </c>
      <c r="AO198" s="1">
        <f t="shared" si="166"/>
        <v>7.8175368833384171</v>
      </c>
      <c r="AP198" s="1">
        <f t="shared" si="166"/>
        <v>7.8175368816636261</v>
      </c>
      <c r="AQ198" s="1">
        <f t="shared" si="166"/>
        <v>7.8175367605048063</v>
      </c>
      <c r="AR198" s="1">
        <f t="shared" si="166"/>
        <v>7.8175279966227995</v>
      </c>
      <c r="AS198" s="1">
        <f t="shared" si="166"/>
        <v>7.8168995620428081</v>
      </c>
      <c r="AT198" s="1">
        <f t="shared" si="166"/>
        <v>7.7854997022229551</v>
      </c>
      <c r="AU198" s="1">
        <f t="shared" si="145"/>
        <v>7.438416148276497</v>
      </c>
    </row>
    <row r="199" spans="1:47" ht="12.95" customHeight="1" x14ac:dyDescent="0.2">
      <c r="A199" s="23" t="s">
        <v>156</v>
      </c>
      <c r="B199" s="1" t="s">
        <v>49</v>
      </c>
      <c r="C199" s="24">
        <v>54179.656799999997</v>
      </c>
      <c r="D199" s="24" t="s">
        <v>143</v>
      </c>
      <c r="E199" s="1">
        <f t="shared" si="127"/>
        <v>25388.846776367001</v>
      </c>
      <c r="F199" s="1">
        <f t="shared" si="150"/>
        <v>25389</v>
      </c>
      <c r="G199" s="1">
        <f t="shared" si="128"/>
        <v>-6.1287399999855552E-2</v>
      </c>
      <c r="K199" s="1">
        <f t="shared" si="164"/>
        <v>-6.1287399999855552E-2</v>
      </c>
      <c r="N199" s="1">
        <f t="shared" ca="1" si="167"/>
        <v>-6.4205156232160859E-2</v>
      </c>
      <c r="P199" s="185">
        <f t="shared" si="129"/>
        <v>39161.156799999997</v>
      </c>
      <c r="R199" s="1">
        <f t="shared" si="130"/>
        <v>3.7561453987422942E-3</v>
      </c>
      <c r="S199" s="11">
        <f t="shared" si="165"/>
        <v>1</v>
      </c>
      <c r="Z199" s="1">
        <f t="shared" si="131"/>
        <v>25389</v>
      </c>
      <c r="AA199" s="1">
        <f t="shared" si="132"/>
        <v>-6.2693290488571807E-2</v>
      </c>
      <c r="AB199" s="1">
        <f t="shared" si="133"/>
        <v>-3.7568336334478335E-2</v>
      </c>
      <c r="AC199" s="1">
        <f t="shared" si="134"/>
        <v>-39161.218087399997</v>
      </c>
      <c r="AD199" s="1">
        <f t="shared" si="135"/>
        <v>1.4058904887162549E-3</v>
      </c>
      <c r="AE199" s="1">
        <f t="shared" si="136"/>
        <v>1.9765280662628301E-6</v>
      </c>
      <c r="AF199" s="1">
        <f t="shared" si="137"/>
        <v>-39161.218087399997</v>
      </c>
      <c r="AG199" s="11">
        <f t="shared" si="138"/>
        <v>1.9765280662628301E-6</v>
      </c>
      <c r="AH199" s="1">
        <f t="shared" si="139"/>
        <v>-2.3719063665377217E-2</v>
      </c>
      <c r="AI199" s="1">
        <f t="shared" si="140"/>
        <v>0.86784136033401849</v>
      </c>
      <c r="AJ199" s="1">
        <f t="shared" si="141"/>
        <v>-0.75693574314991496</v>
      </c>
      <c r="AK199" s="1">
        <f t="shared" si="142"/>
        <v>0.35560891904955222</v>
      </c>
      <c r="AL199" s="1">
        <f t="shared" si="143"/>
        <v>1.9266183429038775</v>
      </c>
      <c r="AM199" s="1">
        <f t="shared" si="144"/>
        <v>1.4384658668753865</v>
      </c>
      <c r="AN199" s="1">
        <f t="shared" si="166"/>
        <v>7.8182397930096998</v>
      </c>
      <c r="AO199" s="1">
        <f t="shared" si="166"/>
        <v>7.8182397929886474</v>
      </c>
      <c r="AP199" s="1">
        <f t="shared" si="166"/>
        <v>7.8182397914357074</v>
      </c>
      <c r="AQ199" s="1">
        <f t="shared" si="166"/>
        <v>7.8182396768834908</v>
      </c>
      <c r="AR199" s="1">
        <f t="shared" si="166"/>
        <v>7.8182312279807373</v>
      </c>
      <c r="AS199" s="1">
        <f t="shared" si="166"/>
        <v>7.8176134799532111</v>
      </c>
      <c r="AT199" s="1">
        <f t="shared" si="166"/>
        <v>7.7862990864584765</v>
      </c>
      <c r="AU199" s="1">
        <f t="shared" si="145"/>
        <v>7.4391094352065981</v>
      </c>
    </row>
    <row r="200" spans="1:47" ht="12.95" customHeight="1" x14ac:dyDescent="0.2">
      <c r="A200" s="42" t="s">
        <v>95</v>
      </c>
      <c r="B200" s="43" t="s">
        <v>49</v>
      </c>
      <c r="C200" s="44">
        <v>54495.646800000002</v>
      </c>
      <c r="D200" s="44">
        <v>2.0000000000000001E-4</v>
      </c>
      <c r="E200" s="1">
        <f t="shared" si="127"/>
        <v>26178.848241416097</v>
      </c>
      <c r="F200" s="1">
        <f t="shared" si="150"/>
        <v>26179</v>
      </c>
      <c r="G200" s="1">
        <f t="shared" si="128"/>
        <v>-6.0701399997924455E-2</v>
      </c>
      <c r="K200" s="1">
        <f t="shared" si="164"/>
        <v>-6.0701399997924455E-2</v>
      </c>
      <c r="N200" s="1">
        <f t="shared" ca="1" si="167"/>
        <v>-6.1718462024506648E-2</v>
      </c>
      <c r="P200" s="185">
        <f t="shared" si="129"/>
        <v>39477.146800000002</v>
      </c>
      <c r="R200" s="1">
        <f t="shared" si="130"/>
        <v>3.684659961708023E-3</v>
      </c>
      <c r="S200" s="11">
        <f t="shared" si="165"/>
        <v>1</v>
      </c>
      <c r="Z200" s="1">
        <f t="shared" si="131"/>
        <v>26179</v>
      </c>
      <c r="AA200" s="1">
        <f t="shared" si="132"/>
        <v>-6.127348564437568E-2</v>
      </c>
      <c r="AB200" s="1">
        <f t="shared" si="133"/>
        <v>-3.8053000068348539E-2</v>
      </c>
      <c r="AC200" s="1">
        <f t="shared" si="134"/>
        <v>-39477.2075014</v>
      </c>
      <c r="AD200" s="1">
        <f t="shared" si="135"/>
        <v>5.7208564645122584E-4</v>
      </c>
      <c r="AE200" s="1">
        <f t="shared" si="136"/>
        <v>3.2728198687551698E-7</v>
      </c>
      <c r="AF200" s="1">
        <f t="shared" si="137"/>
        <v>-39477.2075014</v>
      </c>
      <c r="AG200" s="11">
        <f t="shared" si="138"/>
        <v>3.2728198687551698E-7</v>
      </c>
      <c r="AH200" s="1">
        <f t="shared" si="139"/>
        <v>-2.2648399929575912E-2</v>
      </c>
      <c r="AI200" s="1">
        <f t="shared" si="140"/>
        <v>0.83301808602018568</v>
      </c>
      <c r="AJ200" s="1">
        <f t="shared" si="141"/>
        <v>-0.68795278782318925</v>
      </c>
      <c r="AK200" s="1">
        <f t="shared" si="142"/>
        <v>0.34064739797860133</v>
      </c>
      <c r="AL200" s="1">
        <f t="shared" si="143"/>
        <v>2.0265651013969657</v>
      </c>
      <c r="AM200" s="1">
        <f t="shared" si="144"/>
        <v>1.6038712450619883</v>
      </c>
      <c r="AN200" s="1">
        <f t="shared" si="166"/>
        <v>7.92701024117844</v>
      </c>
      <c r="AO200" s="1">
        <f t="shared" si="166"/>
        <v>7.9270102414240347</v>
      </c>
      <c r="AP200" s="1">
        <f t="shared" si="166"/>
        <v>7.9270102325515408</v>
      </c>
      <c r="AQ200" s="1">
        <f t="shared" si="166"/>
        <v>7.9270105530838935</v>
      </c>
      <c r="AR200" s="1">
        <f t="shared" si="166"/>
        <v>7.9269989724734602</v>
      </c>
      <c r="AS200" s="1">
        <f t="shared" si="166"/>
        <v>7.9274162149831131</v>
      </c>
      <c r="AT200" s="1">
        <f t="shared" si="166"/>
        <v>7.9104742775912218</v>
      </c>
      <c r="AU200" s="1">
        <f t="shared" si="145"/>
        <v>7.5486487701624725</v>
      </c>
    </row>
    <row r="201" spans="1:47" ht="12.95" customHeight="1" x14ac:dyDescent="0.2">
      <c r="A201" s="23" t="s">
        <v>158</v>
      </c>
      <c r="B201" s="1" t="s">
        <v>51</v>
      </c>
      <c r="C201" s="24">
        <v>54503.046900000001</v>
      </c>
      <c r="D201" s="24" t="s">
        <v>143</v>
      </c>
      <c r="E201" s="1">
        <f t="shared" si="127"/>
        <v>26197.349111195232</v>
      </c>
      <c r="F201" s="1">
        <f t="shared" si="150"/>
        <v>26197.5</v>
      </c>
      <c r="G201" s="1">
        <f t="shared" si="128"/>
        <v>-6.0353499997290783E-2</v>
      </c>
      <c r="K201" s="1">
        <f t="shared" si="164"/>
        <v>-6.0353499997290783E-2</v>
      </c>
      <c r="N201" s="1">
        <f t="shared" ca="1" si="167"/>
        <v>-6.1660229312048925E-2</v>
      </c>
      <c r="P201" s="185">
        <f t="shared" si="129"/>
        <v>39484.546900000001</v>
      </c>
      <c r="R201" s="1">
        <f t="shared" si="130"/>
        <v>3.6425449619229785E-3</v>
      </c>
      <c r="S201" s="11">
        <f t="shared" si="165"/>
        <v>1</v>
      </c>
      <c r="Z201" s="1">
        <f t="shared" si="131"/>
        <v>26197.5</v>
      </c>
      <c r="AA201" s="1">
        <f t="shared" si="132"/>
        <v>-6.1236945546613686E-2</v>
      </c>
      <c r="AB201" s="1">
        <f t="shared" si="133"/>
        <v>-3.7732853509574976E-2</v>
      </c>
      <c r="AC201" s="1">
        <f t="shared" si="134"/>
        <v>-39484.607253499998</v>
      </c>
      <c r="AD201" s="1">
        <f t="shared" si="135"/>
        <v>8.834455493229032E-4</v>
      </c>
      <c r="AE201" s="1">
        <f t="shared" si="136"/>
        <v>7.8047603861844616E-7</v>
      </c>
      <c r="AF201" s="1">
        <f t="shared" si="137"/>
        <v>-39484.607253499998</v>
      </c>
      <c r="AG201" s="11">
        <f t="shared" si="138"/>
        <v>7.8047603861844616E-7</v>
      </c>
      <c r="AH201" s="1">
        <f t="shared" si="139"/>
        <v>-2.262064648771581E-2</v>
      </c>
      <c r="AI201" s="1">
        <f t="shared" si="140"/>
        <v>0.83225368422486823</v>
      </c>
      <c r="AJ201" s="1">
        <f t="shared" si="141"/>
        <v>-0.68632158532991561</v>
      </c>
      <c r="AK201" s="1">
        <f t="shared" si="142"/>
        <v>0.34027163103882679</v>
      </c>
      <c r="AL201" s="1">
        <f t="shared" si="143"/>
        <v>2.0288103066023817</v>
      </c>
      <c r="AM201" s="1">
        <f t="shared" si="144"/>
        <v>1.6078888693955042</v>
      </c>
      <c r="AN201" s="1">
        <f t="shared" ref="AN201:AT210" si="168">$AU201+$AB$7*SIN(AO201)</f>
        <v>7.9295051647337838</v>
      </c>
      <c r="AO201" s="1">
        <f t="shared" si="168"/>
        <v>7.9295051650200721</v>
      </c>
      <c r="AP201" s="1">
        <f t="shared" si="168"/>
        <v>7.9295051550184974</v>
      </c>
      <c r="AQ201" s="1">
        <f t="shared" si="168"/>
        <v>7.9295055044258822</v>
      </c>
      <c r="AR201" s="1">
        <f t="shared" si="168"/>
        <v>7.9294932968399152</v>
      </c>
      <c r="AS201" s="1">
        <f t="shared" si="168"/>
        <v>7.9299186438950793</v>
      </c>
      <c r="AT201" s="1">
        <f t="shared" si="168"/>
        <v>7.9133307884141812</v>
      </c>
      <c r="AU201" s="1">
        <f t="shared" si="145"/>
        <v>7.5512139318038454</v>
      </c>
    </row>
    <row r="202" spans="1:47" ht="12.95" customHeight="1" x14ac:dyDescent="0.2">
      <c r="A202" s="37" t="s">
        <v>96</v>
      </c>
      <c r="B202" s="38" t="s">
        <v>51</v>
      </c>
      <c r="C202" s="37">
        <v>54506.246599999999</v>
      </c>
      <c r="D202" s="37">
        <v>1E-4</v>
      </c>
      <c r="E202" s="1">
        <f t="shared" si="127"/>
        <v>26205.348629179076</v>
      </c>
      <c r="F202" s="1">
        <f t="shared" si="150"/>
        <v>26205.5</v>
      </c>
      <c r="G202" s="1">
        <f t="shared" si="128"/>
        <v>-6.0546300002897624E-2</v>
      </c>
      <c r="K202" s="1">
        <f t="shared" si="164"/>
        <v>-6.0546300002897624E-2</v>
      </c>
      <c r="N202" s="1">
        <f t="shared" ca="1" si="167"/>
        <v>-6.1635047598553691E-2</v>
      </c>
      <c r="P202" s="185">
        <f t="shared" si="129"/>
        <v>39487.746599999999</v>
      </c>
      <c r="R202" s="1">
        <f t="shared" si="130"/>
        <v>3.665854444040881E-3</v>
      </c>
      <c r="S202" s="11">
        <f t="shared" si="165"/>
        <v>1</v>
      </c>
      <c r="Z202" s="1">
        <f t="shared" si="131"/>
        <v>26205.5</v>
      </c>
      <c r="AA202" s="1">
        <f t="shared" si="132"/>
        <v>-6.1221100070880052E-2</v>
      </c>
      <c r="AB202" s="1">
        <f t="shared" si="133"/>
        <v>-3.7937690701924889E-2</v>
      </c>
      <c r="AC202" s="1">
        <f t="shared" si="134"/>
        <v>-39487.807146300001</v>
      </c>
      <c r="AD202" s="1">
        <f t="shared" si="135"/>
        <v>6.7480006798242842E-4</v>
      </c>
      <c r="AE202" s="1">
        <f t="shared" si="136"/>
        <v>4.5535513174909004E-7</v>
      </c>
      <c r="AF202" s="1">
        <f t="shared" si="137"/>
        <v>-39487.807146300001</v>
      </c>
      <c r="AG202" s="11">
        <f t="shared" si="138"/>
        <v>4.5535513174909004E-7</v>
      </c>
      <c r="AH202" s="1">
        <f t="shared" si="139"/>
        <v>-2.2608609300972735E-2</v>
      </c>
      <c r="AI202" s="1">
        <f t="shared" si="140"/>
        <v>0.83192382748939886</v>
      </c>
      <c r="AJ202" s="1">
        <f t="shared" si="141"/>
        <v>-0.68561605679541393</v>
      </c>
      <c r="AK202" s="1">
        <f t="shared" si="142"/>
        <v>0.34010882020338778</v>
      </c>
      <c r="AL202" s="1">
        <f t="shared" si="143"/>
        <v>2.0297799309030906</v>
      </c>
      <c r="AM202" s="1">
        <f t="shared" si="144"/>
        <v>1.6096284257681828</v>
      </c>
      <c r="AN202" s="1">
        <f t="shared" si="168"/>
        <v>7.930583341851321</v>
      </c>
      <c r="AO202" s="1">
        <f t="shared" si="168"/>
        <v>7.9305833421566012</v>
      </c>
      <c r="AP202" s="1">
        <f t="shared" si="168"/>
        <v>7.9305833316413556</v>
      </c>
      <c r="AQ202" s="1">
        <f t="shared" si="168"/>
        <v>7.9305836938333041</v>
      </c>
      <c r="AR202" s="1">
        <f t="shared" si="168"/>
        <v>7.9305712173429237</v>
      </c>
      <c r="AS202" s="1">
        <f t="shared" si="168"/>
        <v>7.9309998351842754</v>
      </c>
      <c r="AT202" s="1">
        <f t="shared" si="168"/>
        <v>7.9145652984765427</v>
      </c>
      <c r="AU202" s="1">
        <f t="shared" si="145"/>
        <v>7.5523231908920057</v>
      </c>
    </row>
    <row r="203" spans="1:47" ht="12.95" customHeight="1" x14ac:dyDescent="0.2">
      <c r="A203" s="37" t="s">
        <v>96</v>
      </c>
      <c r="B203" s="38" t="s">
        <v>49</v>
      </c>
      <c r="C203" s="37">
        <v>54507.246200000001</v>
      </c>
      <c r="D203" s="37">
        <v>1E-4</v>
      </c>
      <c r="E203" s="1">
        <f t="shared" si="127"/>
        <v>26207.847712898387</v>
      </c>
      <c r="F203" s="1">
        <f t="shared" si="150"/>
        <v>26208</v>
      </c>
      <c r="G203" s="1">
        <f t="shared" si="128"/>
        <v>-6.091279999964172E-2</v>
      </c>
      <c r="K203" s="1">
        <f t="shared" si="164"/>
        <v>-6.091279999964172E-2</v>
      </c>
      <c r="N203" s="1">
        <f t="shared" ca="1" si="167"/>
        <v>-6.1627178313086423E-2</v>
      </c>
      <c r="P203" s="185">
        <f t="shared" si="129"/>
        <v>39488.746200000001</v>
      </c>
      <c r="R203" s="1">
        <f t="shared" si="130"/>
        <v>3.7103692037963524E-3</v>
      </c>
      <c r="S203" s="11">
        <f t="shared" si="165"/>
        <v>1</v>
      </c>
      <c r="Z203" s="1">
        <f t="shared" si="131"/>
        <v>26208</v>
      </c>
      <c r="AA203" s="1">
        <f t="shared" si="132"/>
        <v>-6.1216142877687396E-2</v>
      </c>
      <c r="AB203" s="1">
        <f t="shared" si="133"/>
        <v>-3.8307956730006532E-2</v>
      </c>
      <c r="AC203" s="1">
        <f t="shared" si="134"/>
        <v>-39488.807112800001</v>
      </c>
      <c r="AD203" s="1">
        <f t="shared" si="135"/>
        <v>3.0334287804567595E-4</v>
      </c>
      <c r="AE203" s="1">
        <f t="shared" si="136"/>
        <v>9.2016901661033824E-8</v>
      </c>
      <c r="AF203" s="1">
        <f t="shared" si="137"/>
        <v>-39488.807112800001</v>
      </c>
      <c r="AG203" s="11">
        <f t="shared" si="138"/>
        <v>9.2016901661033824E-8</v>
      </c>
      <c r="AH203" s="1">
        <f t="shared" si="139"/>
        <v>-2.2604843269635189E-2</v>
      </c>
      <c r="AI203" s="1">
        <f t="shared" si="140"/>
        <v>0.83182083323923428</v>
      </c>
      <c r="AJ203" s="1">
        <f t="shared" si="141"/>
        <v>-0.68539556165272775</v>
      </c>
      <c r="AK203" s="1">
        <f t="shared" si="142"/>
        <v>0.3400579027365902</v>
      </c>
      <c r="AL203" s="1">
        <f t="shared" si="143"/>
        <v>2.0300827809129594</v>
      </c>
      <c r="AM203" s="1">
        <f t="shared" si="144"/>
        <v>1.6101723109436235</v>
      </c>
      <c r="AN203" s="1">
        <f t="shared" si="168"/>
        <v>7.9309201845780475</v>
      </c>
      <c r="AO203" s="1">
        <f t="shared" si="168"/>
        <v>7.9309201848894411</v>
      </c>
      <c r="AP203" s="1">
        <f t="shared" si="168"/>
        <v>7.9309201742105229</v>
      </c>
      <c r="AQ203" s="1">
        <f t="shared" si="168"/>
        <v>7.9309205404328313</v>
      </c>
      <c r="AR203" s="1">
        <f t="shared" si="168"/>
        <v>7.9309079802284783</v>
      </c>
      <c r="AS203" s="1">
        <f t="shared" si="168"/>
        <v>7.9313375912205171</v>
      </c>
      <c r="AT203" s="1">
        <f t="shared" si="168"/>
        <v>7.9149509914702572</v>
      </c>
      <c r="AU203" s="1">
        <f t="shared" si="145"/>
        <v>7.5526698343570562</v>
      </c>
    </row>
    <row r="204" spans="1:47" ht="12.95" customHeight="1" x14ac:dyDescent="0.2">
      <c r="A204" s="23" t="s">
        <v>152</v>
      </c>
      <c r="B204" s="1" t="s">
        <v>51</v>
      </c>
      <c r="C204" s="24">
        <v>54527.444199999998</v>
      </c>
      <c r="D204" s="24" t="s">
        <v>143</v>
      </c>
      <c r="E204" s="1">
        <f t="shared" si="127"/>
        <v>26258.344404537551</v>
      </c>
      <c r="F204" s="1">
        <f t="shared" si="150"/>
        <v>26258.5</v>
      </c>
      <c r="G204" s="1">
        <f t="shared" si="128"/>
        <v>-6.2236099998699501E-2</v>
      </c>
      <c r="K204" s="1">
        <f t="shared" si="164"/>
        <v>-6.2236099998699501E-2</v>
      </c>
      <c r="N204" s="1">
        <f t="shared" ca="1" si="167"/>
        <v>-6.1468218746647776E-2</v>
      </c>
      <c r="P204" s="185">
        <f t="shared" si="129"/>
        <v>39508.944199999998</v>
      </c>
      <c r="R204" s="1">
        <f t="shared" si="130"/>
        <v>3.8733321430481239E-3</v>
      </c>
      <c r="S204" s="11">
        <f t="shared" si="165"/>
        <v>1</v>
      </c>
      <c r="Z204" s="1">
        <f t="shared" si="131"/>
        <v>26258.5</v>
      </c>
      <c r="AA204" s="1">
        <f t="shared" si="132"/>
        <v>-6.1115450693810365E-2</v>
      </c>
      <c r="AB204" s="1">
        <f t="shared" si="133"/>
        <v>-3.9707778186642888E-2</v>
      </c>
      <c r="AC204" s="1">
        <f t="shared" si="134"/>
        <v>-39509.006436099997</v>
      </c>
      <c r="AD204" s="1">
        <f t="shared" si="135"/>
        <v>-1.1206493048891361E-3</v>
      </c>
      <c r="AE204" s="1">
        <f t="shared" si="136"/>
        <v>1.2558548645485039E-6</v>
      </c>
      <c r="AF204" s="1">
        <f t="shared" si="137"/>
        <v>-39509.006436099997</v>
      </c>
      <c r="AG204" s="11">
        <f t="shared" si="138"/>
        <v>1.2558548645485039E-6</v>
      </c>
      <c r="AH204" s="1">
        <f t="shared" si="139"/>
        <v>-2.2528321812056613E-2</v>
      </c>
      <c r="AI204" s="1">
        <f t="shared" si="140"/>
        <v>0.82974908941365955</v>
      </c>
      <c r="AJ204" s="1">
        <f t="shared" si="141"/>
        <v>-0.68093984454060341</v>
      </c>
      <c r="AK204" s="1">
        <f t="shared" si="142"/>
        <v>0.33902542204158614</v>
      </c>
      <c r="AL204" s="1">
        <f t="shared" si="143"/>
        <v>2.0361843514346822</v>
      </c>
      <c r="AM204" s="1">
        <f t="shared" si="144"/>
        <v>1.6211868703526704</v>
      </c>
      <c r="AN204" s="1">
        <f t="shared" si="168"/>
        <v>7.9377155023130417</v>
      </c>
      <c r="AO204" s="1">
        <f t="shared" si="168"/>
        <v>7.9377155027669</v>
      </c>
      <c r="AP204" s="1">
        <f t="shared" si="168"/>
        <v>7.9377154884627954</v>
      </c>
      <c r="AQ204" s="1">
        <f t="shared" si="168"/>
        <v>7.9377159392795269</v>
      </c>
      <c r="AR204" s="1">
        <f t="shared" si="168"/>
        <v>7.9377017299046795</v>
      </c>
      <c r="AS204" s="1">
        <f t="shared" si="168"/>
        <v>7.9381484466988832</v>
      </c>
      <c r="AT204" s="1">
        <f t="shared" si="168"/>
        <v>7.9227326624133871</v>
      </c>
      <c r="AU204" s="1">
        <f t="shared" si="145"/>
        <v>7.5596720323510702</v>
      </c>
    </row>
    <row r="205" spans="1:47" ht="12.95" customHeight="1" x14ac:dyDescent="0.2">
      <c r="A205" s="42" t="s">
        <v>97</v>
      </c>
      <c r="B205" s="43" t="s">
        <v>49</v>
      </c>
      <c r="C205" s="44">
        <v>54531.646000000001</v>
      </c>
      <c r="D205" s="44">
        <v>2.9999999999999997E-4</v>
      </c>
      <c r="E205" s="1">
        <f t="shared" si="127"/>
        <v>26268.849256450096</v>
      </c>
      <c r="F205" s="1">
        <f t="shared" si="150"/>
        <v>26269</v>
      </c>
      <c r="G205" s="1">
        <f t="shared" si="128"/>
        <v>-6.0295399998722132E-2</v>
      </c>
      <c r="K205" s="1">
        <f t="shared" si="164"/>
        <v>-6.0295399998722132E-2</v>
      </c>
      <c r="N205" s="1">
        <f t="shared" ca="1" si="167"/>
        <v>-6.1435167747685274E-2</v>
      </c>
      <c r="P205" s="185">
        <f t="shared" si="129"/>
        <v>39513.146000000001</v>
      </c>
      <c r="R205" s="1">
        <f t="shared" si="130"/>
        <v>3.635535261005901E-3</v>
      </c>
      <c r="S205" s="11">
        <f t="shared" si="165"/>
        <v>1</v>
      </c>
      <c r="Z205" s="1">
        <f t="shared" si="131"/>
        <v>26269</v>
      </c>
      <c r="AA205" s="1">
        <f t="shared" si="132"/>
        <v>-6.1094381946117132E-2</v>
      </c>
      <c r="AB205" s="1">
        <f t="shared" si="133"/>
        <v>-3.7783095192090221E-2</v>
      </c>
      <c r="AC205" s="1">
        <f t="shared" si="134"/>
        <v>-39513.206295399999</v>
      </c>
      <c r="AD205" s="1">
        <f t="shared" si="135"/>
        <v>7.9898194739499995E-4</v>
      </c>
      <c r="AE205" s="1">
        <f t="shared" si="136"/>
        <v>6.3837215226310642E-7</v>
      </c>
      <c r="AF205" s="1">
        <f t="shared" si="137"/>
        <v>-39513.206295399999</v>
      </c>
      <c r="AG205" s="11">
        <f t="shared" si="138"/>
        <v>6.3837215226310642E-7</v>
      </c>
      <c r="AH205" s="1">
        <f t="shared" si="139"/>
        <v>-2.2512304806631907E-2</v>
      </c>
      <c r="AI205" s="1">
        <f t="shared" si="140"/>
        <v>0.8293204157064038</v>
      </c>
      <c r="AJ205" s="1">
        <f t="shared" si="141"/>
        <v>-0.68001301428224725</v>
      </c>
      <c r="AK205" s="1">
        <f t="shared" si="142"/>
        <v>0.33880981221227768</v>
      </c>
      <c r="AL205" s="1">
        <f t="shared" si="143"/>
        <v>2.0374491828522414</v>
      </c>
      <c r="AM205" s="1">
        <f t="shared" si="144"/>
        <v>1.6234837859188636</v>
      </c>
      <c r="AN205" s="1">
        <f t="shared" si="168"/>
        <v>7.9391262662231954</v>
      </c>
      <c r="AO205" s="1">
        <f t="shared" si="168"/>
        <v>7.9391262667114244</v>
      </c>
      <c r="AP205" s="1">
        <f t="shared" si="168"/>
        <v>7.9391262515784051</v>
      </c>
      <c r="AQ205" s="1">
        <f t="shared" si="168"/>
        <v>7.9391267206358753</v>
      </c>
      <c r="AR205" s="1">
        <f t="shared" si="168"/>
        <v>7.9391121807059326</v>
      </c>
      <c r="AS205" s="1">
        <f t="shared" si="168"/>
        <v>7.9395617463612078</v>
      </c>
      <c r="AT205" s="1">
        <f t="shared" si="168"/>
        <v>7.9243483994646944</v>
      </c>
      <c r="AU205" s="1">
        <f t="shared" si="145"/>
        <v>7.561127934904281</v>
      </c>
    </row>
    <row r="206" spans="1:47" ht="12.95" customHeight="1" x14ac:dyDescent="0.2">
      <c r="A206" s="1" t="s">
        <v>155</v>
      </c>
      <c r="B206" s="11" t="s">
        <v>49</v>
      </c>
      <c r="C206" s="24">
        <v>54535.245600000002</v>
      </c>
      <c r="D206" s="24" t="s">
        <v>130</v>
      </c>
      <c r="E206" s="1">
        <f t="shared" si="127"/>
        <v>26277.848557926696</v>
      </c>
      <c r="F206" s="1">
        <f t="shared" si="150"/>
        <v>26278</v>
      </c>
      <c r="G206" s="1">
        <f t="shared" si="128"/>
        <v>-6.0574799994355999E-2</v>
      </c>
      <c r="K206" s="1">
        <f t="shared" si="164"/>
        <v>-6.0574799994355999E-2</v>
      </c>
      <c r="N206" s="1">
        <f t="shared" ca="1" si="167"/>
        <v>-6.140683832000314E-2</v>
      </c>
      <c r="P206" s="185">
        <f t="shared" si="129"/>
        <v>39516.745600000002</v>
      </c>
      <c r="R206" s="1">
        <f t="shared" si="130"/>
        <v>3.6693063943562315E-3</v>
      </c>
      <c r="S206" s="11">
        <f t="shared" si="165"/>
        <v>1</v>
      </c>
      <c r="Z206" s="1">
        <f t="shared" si="131"/>
        <v>26278</v>
      </c>
      <c r="AA206" s="1">
        <f t="shared" si="132"/>
        <v>-6.1076286800809107E-2</v>
      </c>
      <c r="AB206" s="1">
        <f t="shared" si="133"/>
        <v>-3.8076253104183111E-2</v>
      </c>
      <c r="AC206" s="1">
        <f t="shared" si="134"/>
        <v>-39516.806174799996</v>
      </c>
      <c r="AD206" s="1">
        <f t="shared" si="135"/>
        <v>5.0148680645310806E-4</v>
      </c>
      <c r="AE206" s="1">
        <f t="shared" si="136"/>
        <v>2.5148901704653707E-7</v>
      </c>
      <c r="AF206" s="1">
        <f t="shared" si="137"/>
        <v>-39516.806174799996</v>
      </c>
      <c r="AG206" s="11">
        <f t="shared" si="138"/>
        <v>2.5148901704653707E-7</v>
      </c>
      <c r="AH206" s="1">
        <f t="shared" si="139"/>
        <v>-2.2498546890172888E-2</v>
      </c>
      <c r="AI206" s="1">
        <f t="shared" si="140"/>
        <v>0.82895355037767504</v>
      </c>
      <c r="AJ206" s="1">
        <f t="shared" si="141"/>
        <v>-0.67921848529714279</v>
      </c>
      <c r="AK206" s="1">
        <f t="shared" si="142"/>
        <v>0.33862475015502208</v>
      </c>
      <c r="AL206" s="1">
        <f t="shared" si="143"/>
        <v>2.0385322846402056</v>
      </c>
      <c r="AM206" s="1">
        <f t="shared" si="144"/>
        <v>1.6254544350747999</v>
      </c>
      <c r="AN206" s="1">
        <f t="shared" si="168"/>
        <v>7.9403349126198952</v>
      </c>
      <c r="AO206" s="1">
        <f t="shared" si="168"/>
        <v>7.9403349131389414</v>
      </c>
      <c r="AP206" s="1">
        <f t="shared" si="168"/>
        <v>7.9403348972753891</v>
      </c>
      <c r="AQ206" s="1">
        <f t="shared" si="168"/>
        <v>7.9403353821108009</v>
      </c>
      <c r="AR206" s="1">
        <f t="shared" si="168"/>
        <v>7.9403205629305367</v>
      </c>
      <c r="AS206" s="1">
        <f t="shared" si="168"/>
        <v>7.9407723764122249</v>
      </c>
      <c r="AT206" s="1">
        <f t="shared" si="168"/>
        <v>7.9257327041717431</v>
      </c>
      <c r="AU206" s="1">
        <f t="shared" si="145"/>
        <v>7.5623758513784622</v>
      </c>
    </row>
    <row r="207" spans="1:47" ht="12.95" customHeight="1" x14ac:dyDescent="0.2">
      <c r="A207" s="23" t="s">
        <v>154</v>
      </c>
      <c r="B207" s="1" t="s">
        <v>49</v>
      </c>
      <c r="C207" s="24">
        <v>54535.245620000002</v>
      </c>
      <c r="D207" s="24" t="s">
        <v>143</v>
      </c>
      <c r="E207" s="1">
        <f t="shared" si="127"/>
        <v>26277.848607928372</v>
      </c>
      <c r="F207" s="1">
        <f t="shared" si="150"/>
        <v>26278</v>
      </c>
      <c r="G207" s="1">
        <f t="shared" si="128"/>
        <v>-6.0554799994861241E-2</v>
      </c>
      <c r="K207" s="1">
        <f t="shared" si="164"/>
        <v>-6.0554799994861241E-2</v>
      </c>
      <c r="N207" s="1">
        <f t="shared" ca="1" si="167"/>
        <v>-6.140683832000314E-2</v>
      </c>
      <c r="P207" s="185">
        <f t="shared" si="129"/>
        <v>39516.745620000002</v>
      </c>
      <c r="R207" s="1">
        <f t="shared" si="130"/>
        <v>3.6668838024176472E-3</v>
      </c>
      <c r="S207" s="11">
        <f t="shared" si="165"/>
        <v>1</v>
      </c>
      <c r="Z207" s="1">
        <f t="shared" si="131"/>
        <v>26278</v>
      </c>
      <c r="AA207" s="1">
        <f t="shared" si="132"/>
        <v>-6.1076286800809107E-2</v>
      </c>
      <c r="AB207" s="1">
        <f t="shared" si="133"/>
        <v>-3.8056253104688353E-2</v>
      </c>
      <c r="AC207" s="1">
        <f t="shared" si="134"/>
        <v>-39516.806174799996</v>
      </c>
      <c r="AD207" s="1">
        <f t="shared" si="135"/>
        <v>5.2148680594786556E-4</v>
      </c>
      <c r="AE207" s="1">
        <f t="shared" si="136"/>
        <v>2.7194848877770681E-7</v>
      </c>
      <c r="AF207" s="1">
        <f t="shared" si="137"/>
        <v>-39516.806174799996</v>
      </c>
      <c r="AG207" s="11">
        <f t="shared" si="138"/>
        <v>2.7194848877770681E-7</v>
      </c>
      <c r="AH207" s="1">
        <f t="shared" si="139"/>
        <v>-2.2498546890172888E-2</v>
      </c>
      <c r="AI207" s="1">
        <f t="shared" si="140"/>
        <v>0.82895355037767504</v>
      </c>
      <c r="AJ207" s="1">
        <f t="shared" si="141"/>
        <v>-0.67921848529714279</v>
      </c>
      <c r="AK207" s="1">
        <f t="shared" si="142"/>
        <v>0.33862475015502208</v>
      </c>
      <c r="AL207" s="1">
        <f t="shared" si="143"/>
        <v>2.0385322846402056</v>
      </c>
      <c r="AM207" s="1">
        <f t="shared" si="144"/>
        <v>1.6254544350747999</v>
      </c>
      <c r="AN207" s="1">
        <f t="shared" si="168"/>
        <v>7.9403349126198952</v>
      </c>
      <c r="AO207" s="1">
        <f t="shared" si="168"/>
        <v>7.9403349131389414</v>
      </c>
      <c r="AP207" s="1">
        <f t="shared" si="168"/>
        <v>7.9403348972753891</v>
      </c>
      <c r="AQ207" s="1">
        <f t="shared" si="168"/>
        <v>7.9403353821108009</v>
      </c>
      <c r="AR207" s="1">
        <f t="shared" si="168"/>
        <v>7.9403205629305367</v>
      </c>
      <c r="AS207" s="1">
        <f t="shared" si="168"/>
        <v>7.9407723764122249</v>
      </c>
      <c r="AT207" s="1">
        <f t="shared" si="168"/>
        <v>7.9257327041717431</v>
      </c>
      <c r="AU207" s="1">
        <f t="shared" si="145"/>
        <v>7.5623758513784622</v>
      </c>
    </row>
    <row r="208" spans="1:47" ht="12.95" customHeight="1" x14ac:dyDescent="0.2">
      <c r="A208" s="31" t="s">
        <v>98</v>
      </c>
      <c r="B208" s="30" t="s">
        <v>49</v>
      </c>
      <c r="C208" s="31">
        <v>54794.838400000001</v>
      </c>
      <c r="D208" s="31">
        <v>1E-3</v>
      </c>
      <c r="E208" s="1">
        <f t="shared" si="127"/>
        <v>26926.85229955204</v>
      </c>
      <c r="F208" s="1">
        <f t="shared" si="150"/>
        <v>26927</v>
      </c>
      <c r="G208" s="1">
        <f t="shared" si="128"/>
        <v>-5.9078199999930803E-2</v>
      </c>
      <c r="K208" s="1">
        <f t="shared" si="164"/>
        <v>-5.9078199999930803E-2</v>
      </c>
      <c r="N208" s="1">
        <f t="shared" ca="1" si="167"/>
        <v>-5.9363971812702407E-2</v>
      </c>
      <c r="P208" s="185">
        <f t="shared" si="129"/>
        <v>39776.338400000001</v>
      </c>
      <c r="R208" s="1">
        <f t="shared" si="130"/>
        <v>3.490233715231824E-3</v>
      </c>
      <c r="S208" s="11">
        <f t="shared" si="165"/>
        <v>1</v>
      </c>
      <c r="Z208" s="1">
        <f t="shared" si="131"/>
        <v>26927</v>
      </c>
      <c r="AA208" s="1">
        <f t="shared" si="132"/>
        <v>-5.968677808981171E-2</v>
      </c>
      <c r="AB208" s="1">
        <f t="shared" si="133"/>
        <v>-3.7638967240550159E-2</v>
      </c>
      <c r="AC208" s="1">
        <f t="shared" si="134"/>
        <v>-39776.3974782</v>
      </c>
      <c r="AD208" s="1">
        <f t="shared" si="135"/>
        <v>6.0857808988090678E-4</v>
      </c>
      <c r="AE208" s="1">
        <f t="shared" si="136"/>
        <v>3.7036729148309303E-7</v>
      </c>
      <c r="AF208" s="1">
        <f t="shared" si="137"/>
        <v>-39776.3974782</v>
      </c>
      <c r="AG208" s="11">
        <f t="shared" si="138"/>
        <v>3.7036729148309303E-7</v>
      </c>
      <c r="AH208" s="1">
        <f t="shared" si="139"/>
        <v>-2.1439232759380648E-2</v>
      </c>
      <c r="AI208" s="1">
        <f t="shared" si="140"/>
        <v>0.80383803736127868</v>
      </c>
      <c r="AJ208" s="1">
        <f t="shared" si="141"/>
        <v>-0.6217771360500155</v>
      </c>
      <c r="AK208" s="1">
        <f t="shared" si="142"/>
        <v>0.32472156343501213</v>
      </c>
      <c r="AL208" s="1">
        <f t="shared" si="143"/>
        <v>2.1142198150452209</v>
      </c>
      <c r="AM208" s="1">
        <f t="shared" si="144"/>
        <v>1.7723941979515543</v>
      </c>
      <c r="AN208" s="1">
        <f t="shared" si="168"/>
        <v>8.0261296715381185</v>
      </c>
      <c r="AO208" s="1">
        <f t="shared" si="168"/>
        <v>8.0261296740876418</v>
      </c>
      <c r="AP208" s="1">
        <f t="shared" si="168"/>
        <v>8.0261296348558666</v>
      </c>
      <c r="AQ208" s="1">
        <f t="shared" si="168"/>
        <v>8.0261302385491771</v>
      </c>
      <c r="AR208" s="1">
        <f t="shared" si="168"/>
        <v>8.0261209487649996</v>
      </c>
      <c r="AS208" s="1">
        <f t="shared" si="168"/>
        <v>8.0262638473896075</v>
      </c>
      <c r="AT208" s="1">
        <f t="shared" si="168"/>
        <v>8.0240525825951519</v>
      </c>
      <c r="AU208" s="1">
        <f t="shared" si="145"/>
        <v>7.6523644949055036</v>
      </c>
    </row>
    <row r="209" spans="1:47" ht="12.95" customHeight="1" x14ac:dyDescent="0.2">
      <c r="A209" s="23" t="s">
        <v>158</v>
      </c>
      <c r="B209" s="1" t="s">
        <v>51</v>
      </c>
      <c r="C209" s="24">
        <v>54815.031900000002</v>
      </c>
      <c r="D209" s="24" t="s">
        <v>143</v>
      </c>
      <c r="E209" s="1">
        <f t="shared" si="127"/>
        <v>26977.337740814324</v>
      </c>
      <c r="F209" s="1">
        <f t="shared" si="150"/>
        <v>26977.5</v>
      </c>
      <c r="G209" s="1">
        <f t="shared" si="128"/>
        <v>-6.4901499994448386E-2</v>
      </c>
      <c r="K209" s="1">
        <f t="shared" si="164"/>
        <v>-6.4901499994448386E-2</v>
      </c>
      <c r="N209" s="1">
        <f t="shared" ca="1" si="167"/>
        <v>-5.9205012246263747E-2</v>
      </c>
      <c r="P209" s="185">
        <f t="shared" si="129"/>
        <v>39796.531900000002</v>
      </c>
      <c r="R209" s="1">
        <f t="shared" si="130"/>
        <v>4.2122047015293838E-3</v>
      </c>
      <c r="S209" s="11">
        <f t="shared" si="165"/>
        <v>1</v>
      </c>
      <c r="Z209" s="1">
        <f t="shared" si="131"/>
        <v>26977.5</v>
      </c>
      <c r="AA209" s="1">
        <f t="shared" si="132"/>
        <v>-5.9571950515271678E-2</v>
      </c>
      <c r="AB209" s="1">
        <f t="shared" si="133"/>
        <v>-4.3549959718877658E-2</v>
      </c>
      <c r="AC209" s="1">
        <f t="shared" si="134"/>
        <v>-39796.596801499996</v>
      </c>
      <c r="AD209" s="1">
        <f t="shared" si="135"/>
        <v>-5.3295494791767081E-3</v>
      </c>
      <c r="AE209" s="1">
        <f t="shared" si="136"/>
        <v>2.8404097650992721E-5</v>
      </c>
      <c r="AF209" s="1">
        <f t="shared" si="137"/>
        <v>-39796.596801499996</v>
      </c>
      <c r="AG209" s="11">
        <f t="shared" si="138"/>
        <v>2.8404097650992721E-5</v>
      </c>
      <c r="AH209" s="1">
        <f t="shared" si="139"/>
        <v>-2.1351540275570728E-2</v>
      </c>
      <c r="AI209" s="1">
        <f t="shared" si="140"/>
        <v>0.80199062678672983</v>
      </c>
      <c r="AJ209" s="1">
        <f t="shared" si="141"/>
        <v>-0.61730359554563918</v>
      </c>
      <c r="AK209" s="1">
        <f t="shared" si="142"/>
        <v>0.32359835825547939</v>
      </c>
      <c r="AL209" s="1">
        <f t="shared" si="143"/>
        <v>2.1199188704422003</v>
      </c>
      <c r="AM209" s="1">
        <f t="shared" si="144"/>
        <v>1.7842551138676717</v>
      </c>
      <c r="AN209" s="1">
        <f t="shared" si="168"/>
        <v>8.0326970252625483</v>
      </c>
      <c r="AO209" s="1">
        <f t="shared" si="168"/>
        <v>8.0326970269245557</v>
      </c>
      <c r="AP209" s="1">
        <f t="shared" si="168"/>
        <v>8.0326970022800879</v>
      </c>
      <c r="AQ209" s="1">
        <f t="shared" si="168"/>
        <v>8.0326973677110818</v>
      </c>
      <c r="AR209" s="1">
        <f t="shared" si="168"/>
        <v>8.0326919489825634</v>
      </c>
      <c r="AS209" s="1">
        <f t="shared" si="168"/>
        <v>8.0327722829771453</v>
      </c>
      <c r="AT209" s="1">
        <f t="shared" si="168"/>
        <v>8.0315776273545989</v>
      </c>
      <c r="AU209" s="1">
        <f t="shared" si="145"/>
        <v>7.6593666928995194</v>
      </c>
    </row>
    <row r="210" spans="1:47" ht="12.95" customHeight="1" x14ac:dyDescent="0.2">
      <c r="A210" s="23" t="s">
        <v>158</v>
      </c>
      <c r="B210" s="1" t="s">
        <v>49</v>
      </c>
      <c r="C210" s="24">
        <v>54816.044800000003</v>
      </c>
      <c r="D210" s="24" t="s">
        <v>143</v>
      </c>
      <c r="E210" s="1">
        <f t="shared" si="127"/>
        <v>26979.870075647545</v>
      </c>
      <c r="F210" s="1">
        <f t="shared" si="150"/>
        <v>26980</v>
      </c>
      <c r="G210" s="1">
        <f t="shared" si="128"/>
        <v>-5.196799999976065E-2</v>
      </c>
      <c r="K210" s="1">
        <f t="shared" si="164"/>
        <v>-5.196799999976065E-2</v>
      </c>
      <c r="N210" s="1">
        <f t="shared" ca="1" si="167"/>
        <v>-5.9197142960796492E-2</v>
      </c>
      <c r="P210" s="185">
        <f t="shared" si="129"/>
        <v>39797.544800000003</v>
      </c>
      <c r="R210" s="1">
        <f t="shared" si="130"/>
        <v>2.7006730239751229E-3</v>
      </c>
      <c r="S210" s="11">
        <f t="shared" si="165"/>
        <v>1</v>
      </c>
      <c r="Z210" s="1">
        <f t="shared" si="131"/>
        <v>26980</v>
      </c>
      <c r="AA210" s="1">
        <f t="shared" si="132"/>
        <v>-5.9566241883091689E-2</v>
      </c>
      <c r="AB210" s="1">
        <f t="shared" si="133"/>
        <v>-3.0620819626292907E-2</v>
      </c>
      <c r="AC210" s="1">
        <f t="shared" si="134"/>
        <v>-39797.596768000003</v>
      </c>
      <c r="AD210" s="1">
        <f t="shared" si="135"/>
        <v>7.5982418833310389E-3</v>
      </c>
      <c r="AE210" s="1">
        <f t="shared" si="136"/>
        <v>5.7733279717606016E-5</v>
      </c>
      <c r="AF210" s="1">
        <f t="shared" si="137"/>
        <v>-39797.596768000003</v>
      </c>
      <c r="AG210" s="11">
        <f t="shared" si="138"/>
        <v>5.7733279717606016E-5</v>
      </c>
      <c r="AH210" s="1">
        <f t="shared" si="139"/>
        <v>-2.1347180373467743E-2</v>
      </c>
      <c r="AI210" s="1">
        <f t="shared" si="140"/>
        <v>0.80189955740004482</v>
      </c>
      <c r="AJ210" s="1">
        <f t="shared" si="141"/>
        <v>-0.61708214619039359</v>
      </c>
      <c r="AK210" s="1">
        <f t="shared" si="142"/>
        <v>0.32354261541202822</v>
      </c>
      <c r="AL210" s="1">
        <f t="shared" si="143"/>
        <v>2.1202003219026686</v>
      </c>
      <c r="AM210" s="1">
        <f t="shared" si="144"/>
        <v>1.7848439971587691</v>
      </c>
      <c r="AN210" s="1">
        <f t="shared" si="168"/>
        <v>8.0330217498202323</v>
      </c>
      <c r="AO210" s="1">
        <f t="shared" si="168"/>
        <v>8.0330217514267162</v>
      </c>
      <c r="AP210" s="1">
        <f t="shared" si="168"/>
        <v>8.0330217276483022</v>
      </c>
      <c r="AQ210" s="1">
        <f t="shared" si="168"/>
        <v>8.0330220796047254</v>
      </c>
      <c r="AR210" s="1">
        <f t="shared" si="168"/>
        <v>8.0330168700486997</v>
      </c>
      <c r="AS210" s="1">
        <f t="shared" si="168"/>
        <v>8.0330939650616564</v>
      </c>
      <c r="AT210" s="1">
        <f t="shared" si="168"/>
        <v>8.0319496804417962</v>
      </c>
      <c r="AU210" s="1">
        <f t="shared" si="145"/>
        <v>7.65971333636457</v>
      </c>
    </row>
    <row r="211" spans="1:47" ht="12.95" customHeight="1" x14ac:dyDescent="0.2">
      <c r="A211" s="23" t="s">
        <v>158</v>
      </c>
      <c r="B211" s="1" t="s">
        <v>49</v>
      </c>
      <c r="C211" s="24">
        <v>54826.039900000003</v>
      </c>
      <c r="D211" s="24" t="s">
        <v>143</v>
      </c>
      <c r="E211" s="1">
        <f t="shared" si="127"/>
        <v>27004.858662765215</v>
      </c>
      <c r="F211" s="1">
        <f t="shared" si="150"/>
        <v>27005</v>
      </c>
      <c r="G211" s="1">
        <f t="shared" si="128"/>
        <v>-5.6532999995397404E-2</v>
      </c>
      <c r="K211" s="1">
        <f t="shared" si="164"/>
        <v>-5.6532999995397404E-2</v>
      </c>
      <c r="N211" s="1">
        <f t="shared" ca="1" si="167"/>
        <v>-5.911845010612389E-2</v>
      </c>
      <c r="P211" s="185">
        <f t="shared" si="129"/>
        <v>39807.539900000003</v>
      </c>
      <c r="R211" s="1">
        <f t="shared" si="130"/>
        <v>3.1959800884796027E-3</v>
      </c>
      <c r="S211" s="11">
        <f t="shared" si="165"/>
        <v>1</v>
      </c>
      <c r="Z211" s="1">
        <f t="shared" si="131"/>
        <v>27005</v>
      </c>
      <c r="AA211" s="1">
        <f t="shared" si="132"/>
        <v>-5.9509031109680241E-2</v>
      </c>
      <c r="AB211" s="1">
        <f t="shared" si="133"/>
        <v>-3.5229515030282849E-2</v>
      </c>
      <c r="AC211" s="1">
        <f t="shared" si="134"/>
        <v>-39807.596432999999</v>
      </c>
      <c r="AD211" s="1">
        <f t="shared" si="135"/>
        <v>2.9760311142828372E-3</v>
      </c>
      <c r="AE211" s="1">
        <f t="shared" si="136"/>
        <v>8.8567611931795462E-6</v>
      </c>
      <c r="AF211" s="1">
        <f t="shared" si="137"/>
        <v>-39807.596432999999</v>
      </c>
      <c r="AG211" s="11">
        <f t="shared" si="138"/>
        <v>8.8567611931795462E-6</v>
      </c>
      <c r="AH211" s="1">
        <f t="shared" si="139"/>
        <v>-2.1303484965114559E-2</v>
      </c>
      <c r="AI211" s="1">
        <f t="shared" si="140"/>
        <v>0.8009908613210448</v>
      </c>
      <c r="AJ211" s="1">
        <f t="shared" si="141"/>
        <v>-0.61486773471280509</v>
      </c>
      <c r="AK211" s="1">
        <f t="shared" si="142"/>
        <v>0.32298447651274831</v>
      </c>
      <c r="AL211" s="1">
        <f t="shared" si="143"/>
        <v>2.123011327015965</v>
      </c>
      <c r="AM211" s="1">
        <f t="shared" si="144"/>
        <v>1.7907417634029166</v>
      </c>
      <c r="AN211" s="1">
        <f t="shared" ref="AN211:AT220" si="169">$AU211+$AB$7*SIN(AO211)</f>
        <v>8.036266970058568</v>
      </c>
      <c r="AO211" s="1">
        <f t="shared" si="169"/>
        <v>8.0362669710422612</v>
      </c>
      <c r="AP211" s="1">
        <f t="shared" si="169"/>
        <v>8.0362669567385243</v>
      </c>
      <c r="AQ211" s="1">
        <f t="shared" si="169"/>
        <v>8.0362671647270396</v>
      </c>
      <c r="AR211" s="1">
        <f t="shared" si="169"/>
        <v>8.0362641403739392</v>
      </c>
      <c r="AS211" s="1">
        <f t="shared" si="169"/>
        <v>8.0363081124932805</v>
      </c>
      <c r="AT211" s="1">
        <f t="shared" si="169"/>
        <v>8.0356677507424727</v>
      </c>
      <c r="AU211" s="1">
        <f t="shared" si="145"/>
        <v>7.6631797710150718</v>
      </c>
    </row>
    <row r="212" spans="1:47" ht="12.95" customHeight="1" x14ac:dyDescent="0.2">
      <c r="A212" s="35" t="s">
        <v>99</v>
      </c>
      <c r="B212" s="41" t="s">
        <v>49</v>
      </c>
      <c r="C212" s="35">
        <v>54842.4372</v>
      </c>
      <c r="D212" s="35" t="s">
        <v>100</v>
      </c>
      <c r="E212" s="1">
        <f t="shared" si="127"/>
        <v>27045.853286085086</v>
      </c>
      <c r="F212" s="1">
        <f t="shared" si="150"/>
        <v>27046</v>
      </c>
      <c r="G212" s="1">
        <f t="shared" si="128"/>
        <v>-5.8683600000222214E-2</v>
      </c>
      <c r="K212" s="1">
        <f t="shared" si="164"/>
        <v>-5.8683600000222214E-2</v>
      </c>
      <c r="N212" s="1">
        <f t="shared" ca="1" si="167"/>
        <v>-5.898939382446082E-2</v>
      </c>
      <c r="P212" s="185">
        <f t="shared" si="129"/>
        <v>39823.9372</v>
      </c>
      <c r="R212" s="1">
        <f t="shared" si="130"/>
        <v>3.4437649089860806E-3</v>
      </c>
      <c r="S212" s="11">
        <f t="shared" si="165"/>
        <v>1</v>
      </c>
      <c r="Z212" s="1">
        <f t="shared" si="131"/>
        <v>27046</v>
      </c>
      <c r="AA212" s="1">
        <f t="shared" si="132"/>
        <v>-5.9414717624976229E-2</v>
      </c>
      <c r="AB212" s="1">
        <f t="shared" si="133"/>
        <v>-3.7452152860077664E-2</v>
      </c>
      <c r="AC212" s="1">
        <f t="shared" si="134"/>
        <v>-39823.995883600001</v>
      </c>
      <c r="AD212" s="1">
        <f t="shared" si="135"/>
        <v>7.3111762475401576E-4</v>
      </c>
      <c r="AE212" s="1">
        <f t="shared" si="136"/>
        <v>5.3453298122595379E-7</v>
      </c>
      <c r="AF212" s="1">
        <f t="shared" si="137"/>
        <v>-39823.995883600001</v>
      </c>
      <c r="AG212" s="11">
        <f t="shared" si="138"/>
        <v>5.3453298122595379E-7</v>
      </c>
      <c r="AH212" s="1">
        <f t="shared" si="139"/>
        <v>-2.1231447140144553E-2</v>
      </c>
      <c r="AI212" s="1">
        <f t="shared" si="140"/>
        <v>0.79950843528066629</v>
      </c>
      <c r="AJ212" s="1">
        <f t="shared" si="141"/>
        <v>-0.61123647181654872</v>
      </c>
      <c r="AK212" s="1">
        <f t="shared" si="142"/>
        <v>0.32206636245088821</v>
      </c>
      <c r="AL212" s="1">
        <f t="shared" si="143"/>
        <v>2.1276076265354016</v>
      </c>
      <c r="AM212" s="1">
        <f t="shared" si="144"/>
        <v>1.8004494870246153</v>
      </c>
      <c r="AN212" s="1">
        <f t="shared" si="169"/>
        <v>8.0415811885345523</v>
      </c>
      <c r="AO212" s="1">
        <f t="shared" si="169"/>
        <v>8.0415811882030965</v>
      </c>
      <c r="AP212" s="1">
        <f t="shared" si="169"/>
        <v>8.0415811928877545</v>
      </c>
      <c r="AQ212" s="1">
        <f t="shared" si="169"/>
        <v>8.0415811266767019</v>
      </c>
      <c r="AR212" s="1">
        <f t="shared" si="169"/>
        <v>8.0415820624747489</v>
      </c>
      <c r="AS212" s="1">
        <f t="shared" si="169"/>
        <v>8.0415688358865047</v>
      </c>
      <c r="AT212" s="1">
        <f t="shared" si="169"/>
        <v>8.0417556952895168</v>
      </c>
      <c r="AU212" s="1">
        <f t="shared" si="145"/>
        <v>7.6688647238418959</v>
      </c>
    </row>
    <row r="213" spans="1:47" ht="12.95" customHeight="1" x14ac:dyDescent="0.2">
      <c r="A213" s="31" t="s">
        <v>101</v>
      </c>
      <c r="B213" s="30" t="s">
        <v>49</v>
      </c>
      <c r="C213" s="31">
        <v>54865.632799999999</v>
      </c>
      <c r="D213" s="31">
        <v>8.9999999999999998E-4</v>
      </c>
      <c r="E213" s="1">
        <f t="shared" ref="E213:E276" si="170">+(C213-C$7)/C$8</f>
        <v>27103.844228781665</v>
      </c>
      <c r="F213" s="1">
        <f t="shared" si="150"/>
        <v>27104</v>
      </c>
      <c r="G213" s="1">
        <f t="shared" ref="G213:G276" si="171">+C213-(C$7+F213*C$8)</f>
        <v>-6.2306400002853479E-2</v>
      </c>
      <c r="K213" s="1">
        <f t="shared" si="164"/>
        <v>-6.2306400002853479E-2</v>
      </c>
      <c r="N213" s="1">
        <f t="shared" ca="1" si="167"/>
        <v>-5.8806826401620382E-2</v>
      </c>
      <c r="P213" s="185">
        <f t="shared" ref="P213:P276" si="172">+C213-15018.5</f>
        <v>39847.132799999999</v>
      </c>
      <c r="R213" s="1">
        <f t="shared" ref="R213:R276" si="173">+(O213-G213)^2</f>
        <v>3.8820874813155801E-3</v>
      </c>
      <c r="S213" s="11">
        <f t="shared" si="165"/>
        <v>1</v>
      </c>
      <c r="Z213" s="1">
        <f t="shared" ref="Z213:Z276" si="174">F213</f>
        <v>27104</v>
      </c>
      <c r="AA213" s="1">
        <f t="shared" ref="AA213:AA276" si="175">AB$3+AB$4*Z213+AB$5*Z213^2+AH213</f>
        <v>-5.928027115885369E-2</v>
      </c>
      <c r="AB213" s="1">
        <f t="shared" ref="AB213:AB276" si="176">IF(S213&lt;&gt;0,G213-AH213,-9999)</f>
        <v>-4.1177653027004185E-2</v>
      </c>
      <c r="AC213" s="1">
        <f t="shared" ref="AC213:AC276" si="177">+G213-P213</f>
        <v>-39847.195106400002</v>
      </c>
      <c r="AD213" s="1">
        <f t="shared" ref="AD213:AD276" si="178">IF(S213&lt;&gt;0,G213-AA213,-9999)</f>
        <v>-3.0261288439997897E-3</v>
      </c>
      <c r="AE213" s="1">
        <f t="shared" ref="AE213:AE276" si="179">+(G213-AA213)^2*S213</f>
        <v>9.1574557804875031E-6</v>
      </c>
      <c r="AF213" s="1">
        <f t="shared" ref="AF213:AF276" si="180">IF(S213&lt;&gt;0,G213-P213,-9999)</f>
        <v>-39847.195106400002</v>
      </c>
      <c r="AG213" s="11">
        <f t="shared" ref="AG213:AG276" si="181">+(G213-AA213)^2</f>
        <v>9.1574557804875031E-6</v>
      </c>
      <c r="AH213" s="1">
        <f t="shared" ref="AH213:AH276" si="182">$AB$6*($AB$11/AI213*AJ213+$AB$12)</f>
        <v>-2.1128746975849291E-2</v>
      </c>
      <c r="AI213" s="1">
        <f t="shared" ref="AI213:AI276" si="183">1+$AB$7*COS(AL213)</f>
        <v>0.79742786520356213</v>
      </c>
      <c r="AJ213" s="1">
        <f t="shared" ref="AJ213:AJ276" si="184">SIN(AL213+RADIANS($AB$9))</f>
        <v>-0.60610053693579258</v>
      </c>
      <c r="AK213" s="1">
        <f t="shared" ref="AK213:AK276" si="185">$AB$7*SIN(AL213)</f>
        <v>0.3207618112400033</v>
      </c>
      <c r="AL213" s="1">
        <f t="shared" ref="AL213:AL276" si="186">2*ATAN(AM213)</f>
        <v>2.1340807803183099</v>
      </c>
      <c r="AM213" s="1">
        <f t="shared" ref="AM213:AM276" si="187">SQRT((1+$AB$7)/(1-$AB$7))*TAN(AN213/2)</f>
        <v>1.8142583273551274</v>
      </c>
      <c r="AN213" s="1">
        <f t="shared" si="169"/>
        <v>8.0490821203165162</v>
      </c>
      <c r="AO213" s="1">
        <f t="shared" si="169"/>
        <v>8.0490821173849305</v>
      </c>
      <c r="AP213" s="1">
        <f t="shared" si="169"/>
        <v>8.0490821572448752</v>
      </c>
      <c r="AQ213" s="1">
        <f t="shared" si="169"/>
        <v>8.0490816152795279</v>
      </c>
      <c r="AR213" s="1">
        <f t="shared" si="169"/>
        <v>8.049088984114702</v>
      </c>
      <c r="AS213" s="1">
        <f t="shared" si="169"/>
        <v>8.048988770160566</v>
      </c>
      <c r="AT213" s="1">
        <f t="shared" si="169"/>
        <v>8.0503473239463315</v>
      </c>
      <c r="AU213" s="1">
        <f t="shared" ref="AU213:AU276" si="188">RADIANS($AB$9)+$AB$18*(F213-AB$15)</f>
        <v>7.6769068522310615</v>
      </c>
    </row>
    <row r="214" spans="1:47" ht="12.95" customHeight="1" x14ac:dyDescent="0.2">
      <c r="A214" s="29" t="s">
        <v>102</v>
      </c>
      <c r="B214" s="30" t="s">
        <v>49</v>
      </c>
      <c r="C214" s="31">
        <v>54877.633300000001</v>
      </c>
      <c r="D214" s="31">
        <v>6.9999999999999999E-4</v>
      </c>
      <c r="E214" s="1">
        <f t="shared" si="170"/>
        <v>27133.846483857214</v>
      </c>
      <c r="F214" s="1">
        <f t="shared" si="150"/>
        <v>27134</v>
      </c>
      <c r="G214" s="1">
        <f t="shared" si="171"/>
        <v>-6.140439999580849E-2</v>
      </c>
      <c r="K214" s="1">
        <f t="shared" si="164"/>
        <v>-6.140439999580849E-2</v>
      </c>
      <c r="N214" s="1">
        <f t="shared" ca="1" si="167"/>
        <v>-5.8712394976013257E-2</v>
      </c>
      <c r="P214" s="185">
        <f t="shared" si="172"/>
        <v>39859.133300000001</v>
      </c>
      <c r="R214" s="1">
        <f t="shared" si="173"/>
        <v>3.7705003388452457E-3</v>
      </c>
      <c r="S214" s="11">
        <f t="shared" si="165"/>
        <v>1</v>
      </c>
      <c r="Z214" s="1">
        <f t="shared" si="174"/>
        <v>27134</v>
      </c>
      <c r="AA214" s="1">
        <f t="shared" si="175"/>
        <v>-5.9210261191106103E-2</v>
      </c>
      <c r="AB214" s="1">
        <f t="shared" si="176"/>
        <v>-4.0329134719894841E-2</v>
      </c>
      <c r="AC214" s="1">
        <f t="shared" si="177"/>
        <v>-39859.194704399997</v>
      </c>
      <c r="AD214" s="1">
        <f t="shared" si="178"/>
        <v>-2.1941388047023863E-3</v>
      </c>
      <c r="AE214" s="1">
        <f t="shared" si="179"/>
        <v>4.8142450943008169E-6</v>
      </c>
      <c r="AF214" s="1">
        <f t="shared" si="180"/>
        <v>-39859.194704399997</v>
      </c>
      <c r="AG214" s="11">
        <f t="shared" si="181"/>
        <v>4.8142450943008169E-6</v>
      </c>
      <c r="AH214" s="1">
        <f t="shared" si="182"/>
        <v>-2.1075265275913649E-2</v>
      </c>
      <c r="AI214" s="1">
        <f t="shared" si="183"/>
        <v>0.79635925333636093</v>
      </c>
      <c r="AJ214" s="1">
        <f t="shared" si="184"/>
        <v>-0.60344455279899967</v>
      </c>
      <c r="AK214" s="1">
        <f t="shared" si="185"/>
        <v>0.32008445080045561</v>
      </c>
      <c r="AL214" s="1">
        <f t="shared" si="186"/>
        <v>2.1374157794906665</v>
      </c>
      <c r="AM214" s="1">
        <f t="shared" si="187"/>
        <v>1.8214361789487494</v>
      </c>
      <c r="AN214" s="1">
        <f t="shared" si="169"/>
        <v>8.0529542673623986</v>
      </c>
      <c r="AO214" s="1">
        <f t="shared" si="169"/>
        <v>8.0529542626845885</v>
      </c>
      <c r="AP214" s="1">
        <f t="shared" si="169"/>
        <v>8.0529543250656346</v>
      </c>
      <c r="AQ214" s="1">
        <f t="shared" si="169"/>
        <v>8.052953493180274</v>
      </c>
      <c r="AR214" s="1">
        <f t="shared" si="169"/>
        <v>8.0529645865440109</v>
      </c>
      <c r="AS214" s="1">
        <f t="shared" si="169"/>
        <v>8.0528166040087488</v>
      </c>
      <c r="AT214" s="1">
        <f t="shared" si="169"/>
        <v>8.0547817948083438</v>
      </c>
      <c r="AU214" s="1">
        <f t="shared" si="188"/>
        <v>7.6810665738116644</v>
      </c>
    </row>
    <row r="215" spans="1:47" ht="12.95" customHeight="1" x14ac:dyDescent="0.2">
      <c r="A215" s="29" t="s">
        <v>103</v>
      </c>
      <c r="B215" s="30" t="s">
        <v>49</v>
      </c>
      <c r="C215" s="31">
        <v>54891.636400000003</v>
      </c>
      <c r="D215" s="31">
        <v>2.9999999999999997E-4</v>
      </c>
      <c r="E215" s="1">
        <f t="shared" si="170"/>
        <v>27168.855406656134</v>
      </c>
      <c r="F215" s="1">
        <f t="shared" si="150"/>
        <v>27169</v>
      </c>
      <c r="G215" s="1">
        <f t="shared" si="171"/>
        <v>-5.7835399995383341E-2</v>
      </c>
      <c r="K215" s="1">
        <f t="shared" si="164"/>
        <v>-5.7835399995383341E-2</v>
      </c>
      <c r="N215" s="1">
        <f t="shared" ca="1" si="167"/>
        <v>-5.8602224979471623E-2</v>
      </c>
      <c r="P215" s="185">
        <f t="shared" si="172"/>
        <v>39873.136400000003</v>
      </c>
      <c r="R215" s="1">
        <f t="shared" si="173"/>
        <v>3.3449334926259873E-3</v>
      </c>
      <c r="S215" s="11">
        <f t="shared" si="165"/>
        <v>1</v>
      </c>
      <c r="Z215" s="1">
        <f t="shared" si="174"/>
        <v>27169</v>
      </c>
      <c r="AA215" s="1">
        <f t="shared" si="175"/>
        <v>-5.9128181996267862E-2</v>
      </c>
      <c r="AB215" s="1">
        <f t="shared" si="176"/>
        <v>-3.6822838067912964E-2</v>
      </c>
      <c r="AC215" s="1">
        <f t="shared" si="177"/>
        <v>-39873.194235399998</v>
      </c>
      <c r="AD215" s="1">
        <f t="shared" si="178"/>
        <v>1.2927820008845209E-3</v>
      </c>
      <c r="AE215" s="1">
        <f t="shared" si="179"/>
        <v>1.6712853018109853E-6</v>
      </c>
      <c r="AF215" s="1">
        <f t="shared" si="180"/>
        <v>-39873.194235399998</v>
      </c>
      <c r="AG215" s="11">
        <f t="shared" si="181"/>
        <v>1.6712853018109853E-6</v>
      </c>
      <c r="AH215" s="1">
        <f t="shared" si="182"/>
        <v>-2.1012561927470374E-2</v>
      </c>
      <c r="AI215" s="1">
        <f t="shared" si="183"/>
        <v>0.795119000117952</v>
      </c>
      <c r="AJ215" s="1">
        <f t="shared" si="184"/>
        <v>-0.60034643395623855</v>
      </c>
      <c r="AK215" s="1">
        <f t="shared" si="185"/>
        <v>0.31929200621576159</v>
      </c>
      <c r="AL215" s="1">
        <f t="shared" si="186"/>
        <v>2.1412953457437167</v>
      </c>
      <c r="AM215" s="1">
        <f t="shared" si="187"/>
        <v>1.8298411512078074</v>
      </c>
      <c r="AN215" s="1">
        <f t="shared" si="169"/>
        <v>8.057465227067178</v>
      </c>
      <c r="AO215" s="1">
        <f t="shared" si="169"/>
        <v>8.0574652199507817</v>
      </c>
      <c r="AP215" s="1">
        <f t="shared" si="169"/>
        <v>8.0574653127759621</v>
      </c>
      <c r="AQ215" s="1">
        <f t="shared" si="169"/>
        <v>8.0574641019752615</v>
      </c>
      <c r="AR215" s="1">
        <f t="shared" si="169"/>
        <v>8.057479894958556</v>
      </c>
      <c r="AS215" s="1">
        <f t="shared" si="169"/>
        <v>8.0572738053974646</v>
      </c>
      <c r="AT215" s="1">
        <f t="shared" si="169"/>
        <v>8.059947170893464</v>
      </c>
      <c r="AU215" s="1">
        <f t="shared" si="188"/>
        <v>7.6859195823223683</v>
      </c>
    </row>
    <row r="216" spans="1:47" ht="12.95" customHeight="1" x14ac:dyDescent="0.2">
      <c r="A216" s="29" t="s">
        <v>103</v>
      </c>
      <c r="B216" s="30" t="s">
        <v>51</v>
      </c>
      <c r="C216" s="31">
        <v>54912.6342</v>
      </c>
      <c r="D216" s="31">
        <v>2.9999999999999997E-4</v>
      </c>
      <c r="E216" s="1">
        <f t="shared" si="170"/>
        <v>27221.351665280788</v>
      </c>
      <c r="F216" s="1">
        <f t="shared" si="150"/>
        <v>27221.5</v>
      </c>
      <c r="G216" s="1">
        <f t="shared" si="171"/>
        <v>-5.9331899996323045E-2</v>
      </c>
      <c r="K216" s="1">
        <f t="shared" si="164"/>
        <v>-5.9331899996323045E-2</v>
      </c>
      <c r="N216" s="1">
        <f t="shared" ca="1" si="167"/>
        <v>-5.8436969984659151E-2</v>
      </c>
      <c r="P216" s="185">
        <f t="shared" si="172"/>
        <v>39894.1342</v>
      </c>
      <c r="R216" s="1">
        <f t="shared" si="173"/>
        <v>3.5202743571736785E-3</v>
      </c>
      <c r="S216" s="11">
        <f t="shared" si="165"/>
        <v>1</v>
      </c>
      <c r="Z216" s="1">
        <f t="shared" si="174"/>
        <v>27221.5</v>
      </c>
      <c r="AA216" s="1">
        <f t="shared" si="175"/>
        <v>-5.9004259420711525E-2</v>
      </c>
      <c r="AB216" s="1">
        <f t="shared" si="176"/>
        <v>-3.8414009354345212E-2</v>
      </c>
      <c r="AC216" s="1">
        <f t="shared" si="177"/>
        <v>-39894.193531899997</v>
      </c>
      <c r="AD216" s="1">
        <f t="shared" si="178"/>
        <v>-3.2764057561152082E-4</v>
      </c>
      <c r="AE216" s="1">
        <f t="shared" si="179"/>
        <v>1.073483467870487E-7</v>
      </c>
      <c r="AF216" s="1">
        <f t="shared" si="180"/>
        <v>-39894.193531899997</v>
      </c>
      <c r="AG216" s="11">
        <f t="shared" si="181"/>
        <v>1.073483467870487E-7</v>
      </c>
      <c r="AH216" s="1">
        <f t="shared" si="182"/>
        <v>-2.0917890641977833E-2</v>
      </c>
      <c r="AI216" s="1">
        <f t="shared" si="183"/>
        <v>0.79327158665119435</v>
      </c>
      <c r="AJ216" s="1">
        <f t="shared" si="184"/>
        <v>-0.59570045469550104</v>
      </c>
      <c r="AK216" s="1">
        <f t="shared" si="185"/>
        <v>0.31809899789254137</v>
      </c>
      <c r="AL216" s="1">
        <f t="shared" si="186"/>
        <v>2.1470921275673605</v>
      </c>
      <c r="AM216" s="1">
        <f t="shared" si="187"/>
        <v>1.8425115123753115</v>
      </c>
      <c r="AN216" s="1">
        <f t="shared" si="169"/>
        <v>8.0642185328861871</v>
      </c>
      <c r="AO216" s="1">
        <f t="shared" si="169"/>
        <v>8.0642185211833777</v>
      </c>
      <c r="AP216" s="1">
        <f t="shared" si="169"/>
        <v>8.0642186689985671</v>
      </c>
      <c r="AQ216" s="1">
        <f t="shared" si="169"/>
        <v>8.0642168019753342</v>
      </c>
      <c r="AR216" s="1">
        <f t="shared" si="169"/>
        <v>8.0642403827616995</v>
      </c>
      <c r="AS216" s="1">
        <f t="shared" si="169"/>
        <v>8.0639423622205584</v>
      </c>
      <c r="AT216" s="1">
        <f t="shared" si="169"/>
        <v>8.067678715969258</v>
      </c>
      <c r="AU216" s="1">
        <f t="shared" si="188"/>
        <v>7.6931990950884224</v>
      </c>
    </row>
    <row r="217" spans="1:47" ht="12.95" customHeight="1" x14ac:dyDescent="0.2">
      <c r="A217" s="29" t="s">
        <v>104</v>
      </c>
      <c r="B217" s="30" t="s">
        <v>49</v>
      </c>
      <c r="C217" s="31">
        <v>55136.827299999997</v>
      </c>
      <c r="D217" s="31">
        <v>1E-3</v>
      </c>
      <c r="E217" s="1">
        <f t="shared" si="170"/>
        <v>27781.85319208193</v>
      </c>
      <c r="F217" s="1">
        <f t="shared" si="150"/>
        <v>27782</v>
      </c>
      <c r="G217" s="1">
        <f t="shared" si="171"/>
        <v>-5.8721200002764817E-2</v>
      </c>
      <c r="K217" s="1">
        <f t="shared" si="164"/>
        <v>-5.8721200002764817E-2</v>
      </c>
      <c r="N217" s="1">
        <f t="shared" ca="1" si="167"/>
        <v>-5.6672676182899423E-2</v>
      </c>
      <c r="P217" s="185">
        <f t="shared" si="172"/>
        <v>40118.327299999997</v>
      </c>
      <c r="R217" s="1">
        <f t="shared" si="173"/>
        <v>3.4481793297647069E-3</v>
      </c>
      <c r="S217" s="11">
        <f t="shared" si="165"/>
        <v>1</v>
      </c>
      <c r="Z217" s="1">
        <f t="shared" si="174"/>
        <v>27782</v>
      </c>
      <c r="AA217" s="1">
        <f t="shared" si="175"/>
        <v>-5.7623406636794348E-2</v>
      </c>
      <c r="AB217" s="1">
        <f t="shared" si="176"/>
        <v>-3.8857844330393319E-2</v>
      </c>
      <c r="AC217" s="1">
        <f t="shared" si="177"/>
        <v>-40118.3860212</v>
      </c>
      <c r="AD217" s="1">
        <f t="shared" si="178"/>
        <v>-1.0977933659704689E-3</v>
      </c>
      <c r="AE217" s="1">
        <f t="shared" si="179"/>
        <v>1.2051502743687718E-6</v>
      </c>
      <c r="AF217" s="1">
        <f t="shared" si="180"/>
        <v>-40118.3860212</v>
      </c>
      <c r="AG217" s="11">
        <f t="shared" si="181"/>
        <v>1.2051502743687718E-6</v>
      </c>
      <c r="AH217" s="1">
        <f t="shared" si="182"/>
        <v>-1.9863355672371498E-2</v>
      </c>
      <c r="AI217" s="1">
        <f t="shared" si="183"/>
        <v>0.77448621825709552</v>
      </c>
      <c r="AJ217" s="1">
        <f t="shared" si="184"/>
        <v>-0.5462375105748547</v>
      </c>
      <c r="AK217" s="1">
        <f t="shared" si="185"/>
        <v>0.30506908002937194</v>
      </c>
      <c r="AL217" s="1">
        <f t="shared" si="186"/>
        <v>2.2073637684306875</v>
      </c>
      <c r="AM217" s="1">
        <f t="shared" si="187"/>
        <v>1.9827851253490447</v>
      </c>
      <c r="AN217" s="1">
        <f t="shared" si="169"/>
        <v>8.135368933847932</v>
      </c>
      <c r="AO217" s="1">
        <f t="shared" si="169"/>
        <v>8.1353687344850734</v>
      </c>
      <c r="AP217" s="1">
        <f t="shared" si="169"/>
        <v>8.1353706269113601</v>
      </c>
      <c r="AQ217" s="1">
        <f t="shared" si="169"/>
        <v>8.1353526627988444</v>
      </c>
      <c r="AR217" s="1">
        <f t="shared" si="169"/>
        <v>8.1355231445900476</v>
      </c>
      <c r="AS217" s="1">
        <f t="shared" si="169"/>
        <v>8.1339011781015866</v>
      </c>
      <c r="AT217" s="1">
        <f t="shared" si="169"/>
        <v>8.1489811657106745</v>
      </c>
      <c r="AU217" s="1">
        <f t="shared" si="188"/>
        <v>7.7709165599526866</v>
      </c>
    </row>
    <row r="218" spans="1:47" ht="12.95" customHeight="1" x14ac:dyDescent="0.2">
      <c r="A218" s="29" t="s">
        <v>104</v>
      </c>
      <c r="B218" s="30" t="s">
        <v>49</v>
      </c>
      <c r="C218" s="31">
        <v>55147.831599999998</v>
      </c>
      <c r="D218" s="31">
        <v>4.0000000000000002E-4</v>
      </c>
      <c r="E218" s="1">
        <f t="shared" si="170"/>
        <v>27809.364863722931</v>
      </c>
      <c r="F218" s="1">
        <f t="shared" si="150"/>
        <v>27809.5</v>
      </c>
      <c r="G218" s="1">
        <f t="shared" si="171"/>
        <v>-5.4052700004831422E-2</v>
      </c>
      <c r="K218" s="1">
        <f t="shared" si="164"/>
        <v>-5.4052700004831422E-2</v>
      </c>
      <c r="N218" s="1">
        <f t="shared" ca="1" si="167"/>
        <v>-5.6586114042759567E-2</v>
      </c>
      <c r="P218" s="185">
        <f t="shared" si="172"/>
        <v>40129.331599999998</v>
      </c>
      <c r="R218" s="1">
        <f t="shared" si="173"/>
        <v>2.921694377812303E-3</v>
      </c>
      <c r="S218" s="11">
        <f t="shared" si="165"/>
        <v>1</v>
      </c>
      <c r="Z218" s="1">
        <f t="shared" si="174"/>
        <v>27809.5</v>
      </c>
      <c r="AA218" s="1">
        <f t="shared" si="175"/>
        <v>-5.7553038711251357E-2</v>
      </c>
      <c r="AB218" s="1">
        <f t="shared" si="176"/>
        <v>-3.4243041945277358E-2</v>
      </c>
      <c r="AC218" s="1">
        <f t="shared" si="177"/>
        <v>-40129.385652700003</v>
      </c>
      <c r="AD218" s="1">
        <f t="shared" si="178"/>
        <v>3.5003387064199351E-3</v>
      </c>
      <c r="AE218" s="1">
        <f t="shared" si="179"/>
        <v>1.2252371059661584E-5</v>
      </c>
      <c r="AF218" s="1">
        <f t="shared" si="180"/>
        <v>-40129.385652700003</v>
      </c>
      <c r="AG218" s="11">
        <f t="shared" si="181"/>
        <v>1.2252371059661584E-5</v>
      </c>
      <c r="AH218" s="1">
        <f t="shared" si="182"/>
        <v>-1.9809658059554064E-2</v>
      </c>
      <c r="AI218" s="1">
        <f t="shared" si="183"/>
        <v>0.77360724513561452</v>
      </c>
      <c r="AJ218" s="1">
        <f t="shared" si="184"/>
        <v>-0.54381926010027815</v>
      </c>
      <c r="AK218" s="1">
        <f t="shared" si="185"/>
        <v>0.3044173613492962</v>
      </c>
      <c r="AL218" s="1">
        <f t="shared" si="186"/>
        <v>2.2102480738145074</v>
      </c>
      <c r="AM218" s="1">
        <f t="shared" si="187"/>
        <v>1.9899174098436736</v>
      </c>
      <c r="AN218" s="1">
        <f t="shared" si="169"/>
        <v>8.1388166416680718</v>
      </c>
      <c r="AO218" s="1">
        <f t="shared" si="169"/>
        <v>8.1388164222912778</v>
      </c>
      <c r="AP218" s="1">
        <f t="shared" si="169"/>
        <v>8.1388184801640246</v>
      </c>
      <c r="AQ218" s="1">
        <f t="shared" si="169"/>
        <v>8.1387991756381659</v>
      </c>
      <c r="AR218" s="1">
        <f t="shared" si="169"/>
        <v>8.1389802178422563</v>
      </c>
      <c r="AS218" s="1">
        <f t="shared" si="169"/>
        <v>8.1372779415430401</v>
      </c>
      <c r="AT218" s="1">
        <f t="shared" si="169"/>
        <v>8.1529115170307254</v>
      </c>
      <c r="AU218" s="1">
        <f t="shared" si="188"/>
        <v>7.7747296380682389</v>
      </c>
    </row>
    <row r="219" spans="1:47" ht="12.95" customHeight="1" x14ac:dyDescent="0.2">
      <c r="A219" s="29" t="s">
        <v>104</v>
      </c>
      <c r="B219" s="30" t="s">
        <v>49</v>
      </c>
      <c r="C219" s="31">
        <v>55154.827799999999</v>
      </c>
      <c r="D219" s="31">
        <v>1E-4</v>
      </c>
      <c r="E219" s="1">
        <f t="shared" si="170"/>
        <v>27826.855949674315</v>
      </c>
      <c r="F219" s="1">
        <f t="shared" si="150"/>
        <v>27827</v>
      </c>
      <c r="G219" s="1">
        <f t="shared" si="171"/>
        <v>-5.7618200000433717E-2</v>
      </c>
      <c r="K219" s="1">
        <f t="shared" si="164"/>
        <v>-5.7618200000433717E-2</v>
      </c>
      <c r="N219" s="1">
        <f t="shared" ca="1" si="167"/>
        <v>-5.6531029044488743E-2</v>
      </c>
      <c r="P219" s="185">
        <f t="shared" si="172"/>
        <v>40136.327799999999</v>
      </c>
      <c r="R219" s="1">
        <f t="shared" si="173"/>
        <v>3.3198569712899798E-3</v>
      </c>
      <c r="S219" s="11">
        <f t="shared" si="165"/>
        <v>1</v>
      </c>
      <c r="Z219" s="1">
        <f t="shared" si="174"/>
        <v>27827</v>
      </c>
      <c r="AA219" s="1">
        <f t="shared" si="175"/>
        <v>-5.7508136186432475E-2</v>
      </c>
      <c r="AB219" s="1">
        <f t="shared" si="176"/>
        <v>-3.7842803938506669E-2</v>
      </c>
      <c r="AC219" s="1">
        <f t="shared" si="177"/>
        <v>-40136.3854182</v>
      </c>
      <c r="AD219" s="1">
        <f t="shared" si="178"/>
        <v>-1.1006381400124193E-4</v>
      </c>
      <c r="AE219" s="1">
        <f t="shared" si="179"/>
        <v>1.211404315249998E-8</v>
      </c>
      <c r="AF219" s="1">
        <f t="shared" si="180"/>
        <v>-40136.3854182</v>
      </c>
      <c r="AG219" s="11">
        <f t="shared" si="181"/>
        <v>1.211404315249998E-8</v>
      </c>
      <c r="AH219" s="1">
        <f t="shared" si="182"/>
        <v>-1.9775396061927047E-2</v>
      </c>
      <c r="AI219" s="1">
        <f t="shared" si="183"/>
        <v>0.77304991339974682</v>
      </c>
      <c r="AJ219" s="1">
        <f t="shared" si="184"/>
        <v>-0.5422808761443304</v>
      </c>
      <c r="AK219" s="1">
        <f t="shared" si="185"/>
        <v>0.30400208475944912</v>
      </c>
      <c r="AL219" s="1">
        <f t="shared" si="186"/>
        <v>2.2120801374789543</v>
      </c>
      <c r="AM219" s="1">
        <f t="shared" si="187"/>
        <v>1.9944690163005832</v>
      </c>
      <c r="AN219" s="1">
        <f t="shared" si="169"/>
        <v>8.1410086026310289</v>
      </c>
      <c r="AO219" s="1">
        <f t="shared" si="169"/>
        <v>8.1410083697431617</v>
      </c>
      <c r="AP219" s="1">
        <f t="shared" si="169"/>
        <v>8.1410105381288709</v>
      </c>
      <c r="AQ219" s="1">
        <f t="shared" si="169"/>
        <v>8.1409903479825552</v>
      </c>
      <c r="AR219" s="1">
        <f t="shared" si="169"/>
        <v>8.1411782878892769</v>
      </c>
      <c r="AS219" s="1">
        <f t="shared" si="169"/>
        <v>8.1394241970434997</v>
      </c>
      <c r="AT219" s="1">
        <f t="shared" si="169"/>
        <v>8.1554097868893045</v>
      </c>
      <c r="AU219" s="1">
        <f t="shared" si="188"/>
        <v>7.7771561423235909</v>
      </c>
    </row>
    <row r="220" spans="1:47" ht="12.95" customHeight="1" x14ac:dyDescent="0.2">
      <c r="A220" s="23" t="s">
        <v>159</v>
      </c>
      <c r="B220" s="23" t="s">
        <v>49</v>
      </c>
      <c r="C220" s="31">
        <v>55200.425600000002</v>
      </c>
      <c r="D220" s="31" t="s">
        <v>143</v>
      </c>
      <c r="E220" s="1">
        <f t="shared" si="170"/>
        <v>27940.854268618008</v>
      </c>
      <c r="F220" s="1">
        <f t="shared" si="150"/>
        <v>27941</v>
      </c>
      <c r="G220" s="1">
        <f t="shared" si="171"/>
        <v>-5.8290599998144899E-2</v>
      </c>
      <c r="K220" s="1">
        <f t="shared" si="164"/>
        <v>-5.8290599998144899E-2</v>
      </c>
      <c r="N220" s="1">
        <f t="shared" ca="1" si="167"/>
        <v>-5.6172189627181679E-2</v>
      </c>
      <c r="P220" s="185">
        <f t="shared" si="172"/>
        <v>40181.925600000002</v>
      </c>
      <c r="R220" s="1">
        <f t="shared" si="173"/>
        <v>3.3977940481437299E-3</v>
      </c>
      <c r="S220" s="11">
        <f t="shared" si="165"/>
        <v>1</v>
      </c>
      <c r="Z220" s="1">
        <f t="shared" si="174"/>
        <v>27941</v>
      </c>
      <c r="AA220" s="1">
        <f t="shared" si="175"/>
        <v>-5.7213310292458922E-2</v>
      </c>
      <c r="AB220" s="1">
        <f t="shared" si="176"/>
        <v>-3.8740102451556874E-2</v>
      </c>
      <c r="AC220" s="1">
        <f t="shared" si="177"/>
        <v>-40181.9838906</v>
      </c>
      <c r="AD220" s="1">
        <f t="shared" si="178"/>
        <v>-1.077289705685977E-3</v>
      </c>
      <c r="AE220" s="1">
        <f t="shared" si="179"/>
        <v>1.160553109976979E-6</v>
      </c>
      <c r="AF220" s="1">
        <f t="shared" si="180"/>
        <v>-40181.9838906</v>
      </c>
      <c r="AG220" s="11">
        <f t="shared" si="181"/>
        <v>1.160553109976979E-6</v>
      </c>
      <c r="AH220" s="1">
        <f t="shared" si="182"/>
        <v>-1.9550497546588028E-2</v>
      </c>
      <c r="AI220" s="1">
        <f t="shared" si="183"/>
        <v>0.76945733513926506</v>
      </c>
      <c r="AJ220" s="1">
        <f t="shared" si="184"/>
        <v>-0.53226935514302132</v>
      </c>
      <c r="AK220" s="1">
        <f t="shared" si="185"/>
        <v>0.30128672228437908</v>
      </c>
      <c r="AL220" s="1">
        <f t="shared" si="186"/>
        <v>2.2239506232146731</v>
      </c>
      <c r="AM220" s="1">
        <f t="shared" si="187"/>
        <v>2.0243683909452166</v>
      </c>
      <c r="AN220" s="1">
        <f t="shared" si="169"/>
        <v>8.1552492532124816</v>
      </c>
      <c r="AO220" s="1">
        <f t="shared" si="169"/>
        <v>8.155248916012475</v>
      </c>
      <c r="AP220" s="1">
        <f t="shared" si="169"/>
        <v>8.1552519114278361</v>
      </c>
      <c r="AQ220" s="1">
        <f t="shared" si="169"/>
        <v>8.1552253015406269</v>
      </c>
      <c r="AR220" s="1">
        <f t="shared" si="169"/>
        <v>8.1554616117531271</v>
      </c>
      <c r="AS220" s="1">
        <f t="shared" si="169"/>
        <v>8.1533567208767757</v>
      </c>
      <c r="AT220" s="1">
        <f t="shared" si="169"/>
        <v>8.1716297036203169</v>
      </c>
      <c r="AU220" s="1">
        <f t="shared" si="188"/>
        <v>7.7929630843298803</v>
      </c>
    </row>
    <row r="221" spans="1:47" ht="12.95" customHeight="1" x14ac:dyDescent="0.2">
      <c r="A221" s="29" t="s">
        <v>105</v>
      </c>
      <c r="B221" s="30" t="s">
        <v>49</v>
      </c>
      <c r="C221" s="31">
        <v>55200.425660000001</v>
      </c>
      <c r="D221" s="31">
        <v>4.0000000000000002E-4</v>
      </c>
      <c r="E221" s="1">
        <f t="shared" si="170"/>
        <v>27940.854418623028</v>
      </c>
      <c r="F221" s="1">
        <f t="shared" si="150"/>
        <v>27941</v>
      </c>
      <c r="G221" s="1">
        <f t="shared" si="171"/>
        <v>-5.8230599999660626E-2</v>
      </c>
      <c r="K221" s="1">
        <f t="shared" si="164"/>
        <v>-5.8230599999660626E-2</v>
      </c>
      <c r="N221" s="1">
        <f t="shared" ca="1" si="167"/>
        <v>-5.6172189627181679E-2</v>
      </c>
      <c r="P221" s="185">
        <f t="shared" si="172"/>
        <v>40181.925660000001</v>
      </c>
      <c r="R221" s="1">
        <f t="shared" si="173"/>
        <v>3.3908027763204763E-3</v>
      </c>
      <c r="S221" s="11">
        <f t="shared" si="165"/>
        <v>1</v>
      </c>
      <c r="Z221" s="1">
        <f t="shared" si="174"/>
        <v>27941</v>
      </c>
      <c r="AA221" s="1">
        <f t="shared" si="175"/>
        <v>-5.7213310292458922E-2</v>
      </c>
      <c r="AB221" s="1">
        <f t="shared" si="176"/>
        <v>-3.8680102453072601E-2</v>
      </c>
      <c r="AC221" s="1">
        <f t="shared" si="177"/>
        <v>-40181.9838906</v>
      </c>
      <c r="AD221" s="1">
        <f t="shared" si="178"/>
        <v>-1.0172897072017045E-3</v>
      </c>
      <c r="AE221" s="1">
        <f t="shared" si="179"/>
        <v>1.0348783483785298E-6</v>
      </c>
      <c r="AF221" s="1">
        <f t="shared" si="180"/>
        <v>-40181.9838906</v>
      </c>
      <c r="AG221" s="11">
        <f t="shared" si="181"/>
        <v>1.0348783483785298E-6</v>
      </c>
      <c r="AH221" s="1">
        <f t="shared" si="182"/>
        <v>-1.9550497546588028E-2</v>
      </c>
      <c r="AI221" s="1">
        <f t="shared" si="183"/>
        <v>0.76945733513926506</v>
      </c>
      <c r="AJ221" s="1">
        <f t="shared" si="184"/>
        <v>-0.53226935514302132</v>
      </c>
      <c r="AK221" s="1">
        <f t="shared" si="185"/>
        <v>0.30128672228437908</v>
      </c>
      <c r="AL221" s="1">
        <f t="shared" si="186"/>
        <v>2.2239506232146731</v>
      </c>
      <c r="AM221" s="1">
        <f t="shared" si="187"/>
        <v>2.0243683909452166</v>
      </c>
      <c r="AN221" s="1">
        <f t="shared" ref="AN221:AT230" si="189">$AU221+$AB$7*SIN(AO221)</f>
        <v>8.1552492532124816</v>
      </c>
      <c r="AO221" s="1">
        <f t="shared" si="189"/>
        <v>8.155248916012475</v>
      </c>
      <c r="AP221" s="1">
        <f t="shared" si="189"/>
        <v>8.1552519114278361</v>
      </c>
      <c r="AQ221" s="1">
        <f t="shared" si="189"/>
        <v>8.1552253015406269</v>
      </c>
      <c r="AR221" s="1">
        <f t="shared" si="189"/>
        <v>8.1554616117531271</v>
      </c>
      <c r="AS221" s="1">
        <f t="shared" si="189"/>
        <v>8.1533567208767757</v>
      </c>
      <c r="AT221" s="1">
        <f t="shared" si="189"/>
        <v>8.1716297036203169</v>
      </c>
      <c r="AU221" s="1">
        <f t="shared" si="188"/>
        <v>7.7929630843298803</v>
      </c>
    </row>
    <row r="222" spans="1:47" ht="12.95" customHeight="1" x14ac:dyDescent="0.2">
      <c r="A222" s="23" t="s">
        <v>159</v>
      </c>
      <c r="B222" s="23" t="s">
        <v>49</v>
      </c>
      <c r="C222" s="31">
        <v>55200.4257</v>
      </c>
      <c r="D222" s="31" t="s">
        <v>143</v>
      </c>
      <c r="E222" s="1">
        <f t="shared" si="170"/>
        <v>27940.854518626376</v>
      </c>
      <c r="F222" s="1">
        <f t="shared" si="150"/>
        <v>27941</v>
      </c>
      <c r="G222" s="1">
        <f t="shared" si="171"/>
        <v>-5.8190600000671111E-2</v>
      </c>
      <c r="K222" s="1">
        <f t="shared" si="164"/>
        <v>-5.8190600000671111E-2</v>
      </c>
      <c r="N222" s="1">
        <f t="shared" ca="1" si="167"/>
        <v>-5.6172189627181679E-2</v>
      </c>
      <c r="P222" s="185">
        <f t="shared" si="172"/>
        <v>40181.9257</v>
      </c>
      <c r="R222" s="1">
        <f t="shared" si="173"/>
        <v>3.3861459284381047E-3</v>
      </c>
      <c r="S222" s="11">
        <f t="shared" si="165"/>
        <v>1</v>
      </c>
      <c r="Z222" s="1">
        <f t="shared" si="174"/>
        <v>27941</v>
      </c>
      <c r="AA222" s="1">
        <f t="shared" si="175"/>
        <v>-5.7213310292458922E-2</v>
      </c>
      <c r="AB222" s="1">
        <f t="shared" si="176"/>
        <v>-3.8640102454083086E-2</v>
      </c>
      <c r="AC222" s="1">
        <f t="shared" si="177"/>
        <v>-40181.9838906</v>
      </c>
      <c r="AD222" s="1">
        <f t="shared" si="178"/>
        <v>-9.7728970821218952E-4</v>
      </c>
      <c r="AE222" s="1">
        <f t="shared" si="179"/>
        <v>9.5509517377746648E-7</v>
      </c>
      <c r="AF222" s="1">
        <f t="shared" si="180"/>
        <v>-40181.9838906</v>
      </c>
      <c r="AG222" s="11">
        <f t="shared" si="181"/>
        <v>9.5509517377746648E-7</v>
      </c>
      <c r="AH222" s="1">
        <f t="shared" si="182"/>
        <v>-1.9550497546588028E-2</v>
      </c>
      <c r="AI222" s="1">
        <f t="shared" si="183"/>
        <v>0.76945733513926506</v>
      </c>
      <c r="AJ222" s="1">
        <f t="shared" si="184"/>
        <v>-0.53226935514302132</v>
      </c>
      <c r="AK222" s="1">
        <f t="shared" si="185"/>
        <v>0.30128672228437908</v>
      </c>
      <c r="AL222" s="1">
        <f t="shared" si="186"/>
        <v>2.2239506232146731</v>
      </c>
      <c r="AM222" s="1">
        <f t="shared" si="187"/>
        <v>2.0243683909452166</v>
      </c>
      <c r="AN222" s="1">
        <f t="shared" si="189"/>
        <v>8.1552492532124816</v>
      </c>
      <c r="AO222" s="1">
        <f t="shared" si="189"/>
        <v>8.155248916012475</v>
      </c>
      <c r="AP222" s="1">
        <f t="shared" si="189"/>
        <v>8.1552519114278361</v>
      </c>
      <c r="AQ222" s="1">
        <f t="shared" si="189"/>
        <v>8.1552253015406269</v>
      </c>
      <c r="AR222" s="1">
        <f t="shared" si="189"/>
        <v>8.1554616117531271</v>
      </c>
      <c r="AS222" s="1">
        <f t="shared" si="189"/>
        <v>8.1533567208767757</v>
      </c>
      <c r="AT222" s="1">
        <f t="shared" si="189"/>
        <v>8.1716297036203169</v>
      </c>
      <c r="AU222" s="1">
        <f t="shared" si="188"/>
        <v>7.7929630843298803</v>
      </c>
    </row>
    <row r="223" spans="1:47" ht="12.95" customHeight="1" x14ac:dyDescent="0.2">
      <c r="A223" s="29" t="s">
        <v>105</v>
      </c>
      <c r="B223" s="30" t="s">
        <v>49</v>
      </c>
      <c r="C223" s="31">
        <v>55200.425759999998</v>
      </c>
      <c r="D223" s="31">
        <v>4.0000000000000002E-4</v>
      </c>
      <c r="E223" s="1">
        <f t="shared" si="170"/>
        <v>27940.854668631397</v>
      </c>
      <c r="F223" s="1">
        <f t="shared" ref="F223:F286" si="190">ROUND(2*E223,0)/2</f>
        <v>27941</v>
      </c>
      <c r="G223" s="1">
        <f t="shared" si="171"/>
        <v>-5.8130600002186839E-2</v>
      </c>
      <c r="K223" s="1">
        <f t="shared" si="164"/>
        <v>-5.8130600002186839E-2</v>
      </c>
      <c r="N223" s="1">
        <f t="shared" ca="1" si="167"/>
        <v>-5.6172189627181679E-2</v>
      </c>
      <c r="P223" s="185">
        <f t="shared" si="172"/>
        <v>40181.925759999998</v>
      </c>
      <c r="R223" s="1">
        <f t="shared" si="173"/>
        <v>3.3791666566142446E-3</v>
      </c>
      <c r="S223" s="11">
        <f t="shared" si="165"/>
        <v>1</v>
      </c>
      <c r="Z223" s="1">
        <f t="shared" si="174"/>
        <v>27941</v>
      </c>
      <c r="AA223" s="1">
        <f t="shared" si="175"/>
        <v>-5.7213310292458922E-2</v>
      </c>
      <c r="AB223" s="1">
        <f t="shared" si="176"/>
        <v>-3.8580102455598814E-2</v>
      </c>
      <c r="AC223" s="1">
        <f t="shared" si="177"/>
        <v>-40181.9838906</v>
      </c>
      <c r="AD223" s="1">
        <f t="shared" si="178"/>
        <v>-9.1728970972791701E-4</v>
      </c>
      <c r="AE223" s="1">
        <f t="shared" si="179"/>
        <v>8.4142041157272623E-7</v>
      </c>
      <c r="AF223" s="1">
        <f t="shared" si="180"/>
        <v>-40181.9838906</v>
      </c>
      <c r="AG223" s="11">
        <f t="shared" si="181"/>
        <v>8.4142041157272623E-7</v>
      </c>
      <c r="AH223" s="1">
        <f t="shared" si="182"/>
        <v>-1.9550497546588028E-2</v>
      </c>
      <c r="AI223" s="1">
        <f t="shared" si="183"/>
        <v>0.76945733513926506</v>
      </c>
      <c r="AJ223" s="1">
        <f t="shared" si="184"/>
        <v>-0.53226935514302132</v>
      </c>
      <c r="AK223" s="1">
        <f t="shared" si="185"/>
        <v>0.30128672228437908</v>
      </c>
      <c r="AL223" s="1">
        <f t="shared" si="186"/>
        <v>2.2239506232146731</v>
      </c>
      <c r="AM223" s="1">
        <f t="shared" si="187"/>
        <v>2.0243683909452166</v>
      </c>
      <c r="AN223" s="1">
        <f t="shared" si="189"/>
        <v>8.1552492532124816</v>
      </c>
      <c r="AO223" s="1">
        <f t="shared" si="189"/>
        <v>8.155248916012475</v>
      </c>
      <c r="AP223" s="1">
        <f t="shared" si="189"/>
        <v>8.1552519114278361</v>
      </c>
      <c r="AQ223" s="1">
        <f t="shared" si="189"/>
        <v>8.1552253015406269</v>
      </c>
      <c r="AR223" s="1">
        <f t="shared" si="189"/>
        <v>8.1554616117531271</v>
      </c>
      <c r="AS223" s="1">
        <f t="shared" si="189"/>
        <v>8.1533567208767757</v>
      </c>
      <c r="AT223" s="1">
        <f t="shared" si="189"/>
        <v>8.1716297036203169</v>
      </c>
      <c r="AU223" s="1">
        <f t="shared" si="188"/>
        <v>7.7929630843298803</v>
      </c>
    </row>
    <row r="224" spans="1:47" ht="12.95" customHeight="1" x14ac:dyDescent="0.2">
      <c r="A224" s="23" t="s">
        <v>160</v>
      </c>
      <c r="B224" s="30" t="s">
        <v>49</v>
      </c>
      <c r="C224" s="31">
        <v>55200.425799999997</v>
      </c>
      <c r="D224" s="31" t="s">
        <v>130</v>
      </c>
      <c r="E224" s="1">
        <f t="shared" si="170"/>
        <v>27940.854768634745</v>
      </c>
      <c r="F224" s="1">
        <f t="shared" si="190"/>
        <v>27941</v>
      </c>
      <c r="G224" s="1">
        <f t="shared" si="171"/>
        <v>-5.8090600003197324E-2</v>
      </c>
      <c r="K224" s="1">
        <f t="shared" si="164"/>
        <v>-5.8090600003197324E-2</v>
      </c>
      <c r="N224" s="1">
        <f t="shared" ca="1" si="167"/>
        <v>-5.6172189627181679E-2</v>
      </c>
      <c r="P224" s="185">
        <f t="shared" si="172"/>
        <v>40181.925799999997</v>
      </c>
      <c r="R224" s="1">
        <f t="shared" si="173"/>
        <v>3.374517808731469E-3</v>
      </c>
      <c r="S224" s="11">
        <f t="shared" si="165"/>
        <v>1</v>
      </c>
      <c r="Z224" s="1">
        <f t="shared" si="174"/>
        <v>27941</v>
      </c>
      <c r="AA224" s="1">
        <f t="shared" si="175"/>
        <v>-5.7213310292458922E-2</v>
      </c>
      <c r="AB224" s="1">
        <f t="shared" si="176"/>
        <v>-3.8540102456609299E-2</v>
      </c>
      <c r="AC224" s="1">
        <f t="shared" si="177"/>
        <v>-40181.9838906</v>
      </c>
      <c r="AD224" s="1">
        <f t="shared" si="178"/>
        <v>-8.7728971073840201E-4</v>
      </c>
      <c r="AE224" s="1">
        <f t="shared" si="179"/>
        <v>7.6963723656746907E-7</v>
      </c>
      <c r="AF224" s="1">
        <f t="shared" si="180"/>
        <v>-40181.9838906</v>
      </c>
      <c r="AG224" s="11">
        <f t="shared" si="181"/>
        <v>7.6963723656746907E-7</v>
      </c>
      <c r="AH224" s="1">
        <f t="shared" si="182"/>
        <v>-1.9550497546588028E-2</v>
      </c>
      <c r="AI224" s="1">
        <f t="shared" si="183"/>
        <v>0.76945733513926506</v>
      </c>
      <c r="AJ224" s="1">
        <f t="shared" si="184"/>
        <v>-0.53226935514302132</v>
      </c>
      <c r="AK224" s="1">
        <f t="shared" si="185"/>
        <v>0.30128672228437908</v>
      </c>
      <c r="AL224" s="1">
        <f t="shared" si="186"/>
        <v>2.2239506232146731</v>
      </c>
      <c r="AM224" s="1">
        <f t="shared" si="187"/>
        <v>2.0243683909452166</v>
      </c>
      <c r="AN224" s="1">
        <f t="shared" si="189"/>
        <v>8.1552492532124816</v>
      </c>
      <c r="AO224" s="1">
        <f t="shared" si="189"/>
        <v>8.155248916012475</v>
      </c>
      <c r="AP224" s="1">
        <f t="shared" si="189"/>
        <v>8.1552519114278361</v>
      </c>
      <c r="AQ224" s="1">
        <f t="shared" si="189"/>
        <v>8.1552253015406269</v>
      </c>
      <c r="AR224" s="1">
        <f t="shared" si="189"/>
        <v>8.1554616117531271</v>
      </c>
      <c r="AS224" s="1">
        <f t="shared" si="189"/>
        <v>8.1533567208767757</v>
      </c>
      <c r="AT224" s="1">
        <f t="shared" si="189"/>
        <v>8.1716297036203169</v>
      </c>
      <c r="AU224" s="1">
        <f t="shared" si="188"/>
        <v>7.7929630843298803</v>
      </c>
    </row>
    <row r="225" spans="1:64" ht="12.95" customHeight="1" x14ac:dyDescent="0.2">
      <c r="A225" s="23" t="s">
        <v>159</v>
      </c>
      <c r="B225" s="23" t="s">
        <v>49</v>
      </c>
      <c r="C225" s="31">
        <v>55200.426099999997</v>
      </c>
      <c r="D225" s="31" t="s">
        <v>143</v>
      </c>
      <c r="E225" s="1">
        <f t="shared" si="170"/>
        <v>27940.855518659871</v>
      </c>
      <c r="F225" s="1">
        <f t="shared" si="190"/>
        <v>27941</v>
      </c>
      <c r="G225" s="1">
        <f t="shared" si="171"/>
        <v>-5.7790600003500003E-2</v>
      </c>
      <c r="K225" s="1">
        <f t="shared" si="164"/>
        <v>-5.7790600003500003E-2</v>
      </c>
      <c r="N225" s="1">
        <f t="shared" ref="N225:N256" ca="1" si="191">+C$11+C$12*F225</f>
        <v>-5.6172189627181679E-2</v>
      </c>
      <c r="P225" s="185">
        <f t="shared" si="172"/>
        <v>40181.926099999997</v>
      </c>
      <c r="R225" s="1">
        <f t="shared" si="173"/>
        <v>3.3397534487645346E-3</v>
      </c>
      <c r="S225" s="11">
        <f t="shared" si="165"/>
        <v>1</v>
      </c>
      <c r="Z225" s="1">
        <f t="shared" si="174"/>
        <v>27941</v>
      </c>
      <c r="AA225" s="1">
        <f t="shared" si="175"/>
        <v>-5.7213310292458922E-2</v>
      </c>
      <c r="AB225" s="1">
        <f t="shared" si="176"/>
        <v>-3.8240102456911979E-2</v>
      </c>
      <c r="AC225" s="1">
        <f t="shared" si="177"/>
        <v>-40181.9838906</v>
      </c>
      <c r="AD225" s="1">
        <f t="shared" si="178"/>
        <v>-5.7728971104108184E-4</v>
      </c>
      <c r="AE225" s="1">
        <f t="shared" si="179"/>
        <v>3.3326341047389576E-7</v>
      </c>
      <c r="AF225" s="1">
        <f t="shared" si="180"/>
        <v>-40181.9838906</v>
      </c>
      <c r="AG225" s="11">
        <f t="shared" si="181"/>
        <v>3.3326341047389576E-7</v>
      </c>
      <c r="AH225" s="1">
        <f t="shared" si="182"/>
        <v>-1.9550497546588028E-2</v>
      </c>
      <c r="AI225" s="1">
        <f t="shared" si="183"/>
        <v>0.76945733513926506</v>
      </c>
      <c r="AJ225" s="1">
        <f t="shared" si="184"/>
        <v>-0.53226935514302132</v>
      </c>
      <c r="AK225" s="1">
        <f t="shared" si="185"/>
        <v>0.30128672228437908</v>
      </c>
      <c r="AL225" s="1">
        <f t="shared" si="186"/>
        <v>2.2239506232146731</v>
      </c>
      <c r="AM225" s="1">
        <f t="shared" si="187"/>
        <v>2.0243683909452166</v>
      </c>
      <c r="AN225" s="1">
        <f t="shared" si="189"/>
        <v>8.1552492532124816</v>
      </c>
      <c r="AO225" s="1">
        <f t="shared" si="189"/>
        <v>8.155248916012475</v>
      </c>
      <c r="AP225" s="1">
        <f t="shared" si="189"/>
        <v>8.1552519114278361</v>
      </c>
      <c r="AQ225" s="1">
        <f t="shared" si="189"/>
        <v>8.1552253015406269</v>
      </c>
      <c r="AR225" s="1">
        <f t="shared" si="189"/>
        <v>8.1554616117531271</v>
      </c>
      <c r="AS225" s="1">
        <f t="shared" si="189"/>
        <v>8.1533567208767757</v>
      </c>
      <c r="AT225" s="1">
        <f t="shared" si="189"/>
        <v>8.1716297036203169</v>
      </c>
      <c r="AU225" s="1">
        <f t="shared" si="188"/>
        <v>7.7929630843298803</v>
      </c>
    </row>
    <row r="226" spans="1:64" ht="12.95" customHeight="1" x14ac:dyDescent="0.2">
      <c r="A226" s="29" t="s">
        <v>105</v>
      </c>
      <c r="B226" s="30" t="s">
        <v>49</v>
      </c>
      <c r="C226" s="31">
        <v>55200.426160000003</v>
      </c>
      <c r="D226" s="31">
        <v>4.0000000000000002E-4</v>
      </c>
      <c r="E226" s="1">
        <f t="shared" si="170"/>
        <v>27940.85566866491</v>
      </c>
      <c r="F226" s="1">
        <f t="shared" si="190"/>
        <v>27941</v>
      </c>
      <c r="G226" s="1">
        <f t="shared" si="171"/>
        <v>-5.7730599997739773E-2</v>
      </c>
      <c r="K226" s="1">
        <f t="shared" si="164"/>
        <v>-5.7730599997739773E-2</v>
      </c>
      <c r="N226" s="1">
        <f t="shared" ca="1" si="191"/>
        <v>-5.6172189627181679E-2</v>
      </c>
      <c r="P226" s="185">
        <f t="shared" si="172"/>
        <v>40181.926160000003</v>
      </c>
      <c r="R226" s="1">
        <f t="shared" si="173"/>
        <v>3.3328221760990317E-3</v>
      </c>
      <c r="S226" s="11">
        <f t="shared" si="165"/>
        <v>1</v>
      </c>
      <c r="Z226" s="1">
        <f t="shared" si="174"/>
        <v>27941</v>
      </c>
      <c r="AA226" s="1">
        <f t="shared" si="175"/>
        <v>-5.7213310292458922E-2</v>
      </c>
      <c r="AB226" s="1">
        <f t="shared" si="176"/>
        <v>-3.8180102451151748E-2</v>
      </c>
      <c r="AC226" s="1">
        <f t="shared" si="177"/>
        <v>-40181.9838906</v>
      </c>
      <c r="AD226" s="1">
        <f t="shared" si="178"/>
        <v>-5.1728970528085172E-4</v>
      </c>
      <c r="AE226" s="1">
        <f t="shared" si="179"/>
        <v>2.6758863918955042E-7</v>
      </c>
      <c r="AF226" s="1">
        <f t="shared" si="180"/>
        <v>-40181.9838906</v>
      </c>
      <c r="AG226" s="11">
        <f t="shared" si="181"/>
        <v>2.6758863918955042E-7</v>
      </c>
      <c r="AH226" s="1">
        <f t="shared" si="182"/>
        <v>-1.9550497546588028E-2</v>
      </c>
      <c r="AI226" s="1">
        <f t="shared" si="183"/>
        <v>0.76945733513926506</v>
      </c>
      <c r="AJ226" s="1">
        <f t="shared" si="184"/>
        <v>-0.53226935514302132</v>
      </c>
      <c r="AK226" s="1">
        <f t="shared" si="185"/>
        <v>0.30128672228437908</v>
      </c>
      <c r="AL226" s="1">
        <f t="shared" si="186"/>
        <v>2.2239506232146731</v>
      </c>
      <c r="AM226" s="1">
        <f t="shared" si="187"/>
        <v>2.0243683909452166</v>
      </c>
      <c r="AN226" s="1">
        <f t="shared" si="189"/>
        <v>8.1552492532124816</v>
      </c>
      <c r="AO226" s="1">
        <f t="shared" si="189"/>
        <v>8.155248916012475</v>
      </c>
      <c r="AP226" s="1">
        <f t="shared" si="189"/>
        <v>8.1552519114278361</v>
      </c>
      <c r="AQ226" s="1">
        <f t="shared" si="189"/>
        <v>8.1552253015406269</v>
      </c>
      <c r="AR226" s="1">
        <f t="shared" si="189"/>
        <v>8.1554616117531271</v>
      </c>
      <c r="AS226" s="1">
        <f t="shared" si="189"/>
        <v>8.1533567208767757</v>
      </c>
      <c r="AT226" s="1">
        <f t="shared" si="189"/>
        <v>8.1716297036203169</v>
      </c>
      <c r="AU226" s="1">
        <f t="shared" si="188"/>
        <v>7.7929630843298803</v>
      </c>
    </row>
    <row r="227" spans="1:64" ht="12.95" customHeight="1" x14ac:dyDescent="0.2">
      <c r="A227" s="23" t="s">
        <v>160</v>
      </c>
      <c r="B227" s="30" t="s">
        <v>49</v>
      </c>
      <c r="C227" s="31">
        <v>55200.426200000002</v>
      </c>
      <c r="D227" s="31" t="s">
        <v>130</v>
      </c>
      <c r="E227" s="1">
        <f t="shared" si="170"/>
        <v>27940.855768668258</v>
      </c>
      <c r="F227" s="1">
        <f t="shared" si="190"/>
        <v>27941</v>
      </c>
      <c r="G227" s="1">
        <f t="shared" si="171"/>
        <v>-5.7690599998750258E-2</v>
      </c>
      <c r="K227" s="1">
        <f t="shared" si="164"/>
        <v>-5.7690599998750258E-2</v>
      </c>
      <c r="N227" s="1">
        <f t="shared" ca="1" si="191"/>
        <v>-5.6172189627181679E-2</v>
      </c>
      <c r="P227" s="185">
        <f t="shared" si="172"/>
        <v>40181.926200000002</v>
      </c>
      <c r="R227" s="1">
        <f t="shared" si="173"/>
        <v>3.3282053282158034E-3</v>
      </c>
      <c r="S227" s="11">
        <f t="shared" si="165"/>
        <v>1</v>
      </c>
      <c r="Z227" s="1">
        <f t="shared" si="174"/>
        <v>27941</v>
      </c>
      <c r="AA227" s="1">
        <f t="shared" si="175"/>
        <v>-5.7213310292458922E-2</v>
      </c>
      <c r="AB227" s="1">
        <f t="shared" si="176"/>
        <v>-3.8140102452162233E-2</v>
      </c>
      <c r="AC227" s="1">
        <f t="shared" si="177"/>
        <v>-40181.9838906</v>
      </c>
      <c r="AD227" s="1">
        <f t="shared" si="178"/>
        <v>-4.7728970629133671E-4</v>
      </c>
      <c r="AE227" s="1">
        <f t="shared" si="179"/>
        <v>2.2780546373167045E-7</v>
      </c>
      <c r="AF227" s="1">
        <f t="shared" si="180"/>
        <v>-40181.9838906</v>
      </c>
      <c r="AG227" s="11">
        <f t="shared" si="181"/>
        <v>2.2780546373167045E-7</v>
      </c>
      <c r="AH227" s="1">
        <f t="shared" si="182"/>
        <v>-1.9550497546588028E-2</v>
      </c>
      <c r="AI227" s="1">
        <f t="shared" si="183"/>
        <v>0.76945733513926506</v>
      </c>
      <c r="AJ227" s="1">
        <f t="shared" si="184"/>
        <v>-0.53226935514302132</v>
      </c>
      <c r="AK227" s="1">
        <f t="shared" si="185"/>
        <v>0.30128672228437908</v>
      </c>
      <c r="AL227" s="1">
        <f t="shared" si="186"/>
        <v>2.2239506232146731</v>
      </c>
      <c r="AM227" s="1">
        <f t="shared" si="187"/>
        <v>2.0243683909452166</v>
      </c>
      <c r="AN227" s="1">
        <f t="shared" si="189"/>
        <v>8.1552492532124816</v>
      </c>
      <c r="AO227" s="1">
        <f t="shared" si="189"/>
        <v>8.155248916012475</v>
      </c>
      <c r="AP227" s="1">
        <f t="shared" si="189"/>
        <v>8.1552519114278361</v>
      </c>
      <c r="AQ227" s="1">
        <f t="shared" si="189"/>
        <v>8.1552253015406269</v>
      </c>
      <c r="AR227" s="1">
        <f t="shared" si="189"/>
        <v>8.1554616117531271</v>
      </c>
      <c r="AS227" s="1">
        <f t="shared" si="189"/>
        <v>8.1533567208767757</v>
      </c>
      <c r="AT227" s="1">
        <f t="shared" si="189"/>
        <v>8.1716297036203169</v>
      </c>
      <c r="AU227" s="1">
        <f t="shared" si="188"/>
        <v>7.7929630843298803</v>
      </c>
    </row>
    <row r="228" spans="1:64" ht="12.95" customHeight="1" x14ac:dyDescent="0.2">
      <c r="A228" s="29" t="s">
        <v>104</v>
      </c>
      <c r="B228" s="30" t="s">
        <v>49</v>
      </c>
      <c r="C228" s="31">
        <v>55210.626499999998</v>
      </c>
      <c r="D228" s="31">
        <v>2.0000000000000001E-4</v>
      </c>
      <c r="E228" s="1">
        <f t="shared" si="170"/>
        <v>27966.357372971994</v>
      </c>
      <c r="F228" s="1">
        <f t="shared" si="190"/>
        <v>27966.5</v>
      </c>
      <c r="G228" s="1">
        <f t="shared" si="171"/>
        <v>-5.7048900001973379E-2</v>
      </c>
      <c r="K228" s="1">
        <f t="shared" si="164"/>
        <v>-5.7048900001973379E-2</v>
      </c>
      <c r="N228" s="1">
        <f t="shared" ca="1" si="191"/>
        <v>-5.6091922915415621E-2</v>
      </c>
      <c r="P228" s="185">
        <f t="shared" si="172"/>
        <v>40192.126499999998</v>
      </c>
      <c r="R228" s="1">
        <f t="shared" si="173"/>
        <v>3.2545769914351583E-3</v>
      </c>
      <c r="S228" s="11">
        <f t="shared" si="165"/>
        <v>1</v>
      </c>
      <c r="Z228" s="1">
        <f t="shared" si="174"/>
        <v>27966.5</v>
      </c>
      <c r="AA228" s="1">
        <f t="shared" si="175"/>
        <v>-5.714681750691189E-2</v>
      </c>
      <c r="AB228" s="1">
        <f t="shared" si="176"/>
        <v>-3.7549108380718454E-2</v>
      </c>
      <c r="AC228" s="1">
        <f t="shared" si="177"/>
        <v>-40192.1835489</v>
      </c>
      <c r="AD228" s="1">
        <f t="shared" si="178"/>
        <v>9.7917504938510591E-5</v>
      </c>
      <c r="AE228" s="1">
        <f t="shared" si="179"/>
        <v>9.5878377733832461E-9</v>
      </c>
      <c r="AF228" s="1">
        <f t="shared" si="180"/>
        <v>-40192.1835489</v>
      </c>
      <c r="AG228" s="11">
        <f t="shared" si="181"/>
        <v>9.5878377733832461E-9</v>
      </c>
      <c r="AH228" s="1">
        <f t="shared" si="182"/>
        <v>-1.9499791621254921E-2</v>
      </c>
      <c r="AI228" s="1">
        <f t="shared" si="183"/>
        <v>0.76866268565347329</v>
      </c>
      <c r="AJ228" s="1">
        <f t="shared" si="184"/>
        <v>-0.53003238437639955</v>
      </c>
      <c r="AK228" s="1">
        <f t="shared" si="185"/>
        <v>0.30067699668729236</v>
      </c>
      <c r="AL228" s="1">
        <f t="shared" si="186"/>
        <v>2.2265908123129483</v>
      </c>
      <c r="AM228" s="1">
        <f t="shared" si="187"/>
        <v>2.0311163588111927</v>
      </c>
      <c r="AN228" s="1">
        <f t="shared" si="189"/>
        <v>8.1584256238912225</v>
      </c>
      <c r="AO228" s="1">
        <f t="shared" si="189"/>
        <v>8.1584252591099347</v>
      </c>
      <c r="AP228" s="1">
        <f t="shared" si="189"/>
        <v>8.1584284667609488</v>
      </c>
      <c r="AQ228" s="1">
        <f t="shared" si="189"/>
        <v>8.1584002596278733</v>
      </c>
      <c r="AR228" s="1">
        <f t="shared" si="189"/>
        <v>8.1586482180935782</v>
      </c>
      <c r="AS228" s="1">
        <f t="shared" si="189"/>
        <v>8.1564617633352494</v>
      </c>
      <c r="AT228" s="1">
        <f t="shared" si="189"/>
        <v>8.1752448976100887</v>
      </c>
      <c r="AU228" s="1">
        <f t="shared" si="188"/>
        <v>7.7964988476733925</v>
      </c>
    </row>
    <row r="229" spans="1:64" ht="12.95" customHeight="1" x14ac:dyDescent="0.2">
      <c r="A229" s="23" t="s">
        <v>161</v>
      </c>
      <c r="B229" s="23" t="s">
        <v>51</v>
      </c>
      <c r="C229" s="31">
        <v>55221.029000000002</v>
      </c>
      <c r="D229" s="31" t="s">
        <v>143</v>
      </c>
      <c r="E229" s="1">
        <f t="shared" si="170"/>
        <v>27992.364494210564</v>
      </c>
      <c r="F229" s="1">
        <f t="shared" si="190"/>
        <v>27992.5</v>
      </c>
      <c r="G229" s="1">
        <f t="shared" si="171"/>
        <v>-5.4200499995204154E-2</v>
      </c>
      <c r="K229" s="1">
        <f t="shared" si="164"/>
        <v>-5.4200499995204154E-2</v>
      </c>
      <c r="N229" s="1">
        <f t="shared" ca="1" si="191"/>
        <v>-5.601008234655612E-2</v>
      </c>
      <c r="P229" s="185">
        <f t="shared" si="172"/>
        <v>40202.529000000002</v>
      </c>
      <c r="R229" s="1">
        <f t="shared" si="173"/>
        <v>2.9376941997301255E-3</v>
      </c>
      <c r="S229" s="11">
        <f t="shared" si="165"/>
        <v>1</v>
      </c>
      <c r="Z229" s="1">
        <f t="shared" si="174"/>
        <v>27992.5</v>
      </c>
      <c r="AA229" s="1">
        <f t="shared" si="175"/>
        <v>-5.707881786747282E-2</v>
      </c>
      <c r="AB229" s="1">
        <f t="shared" si="176"/>
        <v>-3.47525569478674E-2</v>
      </c>
      <c r="AC229" s="1">
        <f t="shared" si="177"/>
        <v>-40202.583200499997</v>
      </c>
      <c r="AD229" s="1">
        <f t="shared" si="178"/>
        <v>2.8783178722686653E-3</v>
      </c>
      <c r="AE229" s="1">
        <f t="shared" si="179"/>
        <v>8.2847137738212174E-6</v>
      </c>
      <c r="AF229" s="1">
        <f t="shared" si="180"/>
        <v>-40202.583200499997</v>
      </c>
      <c r="AG229" s="11">
        <f t="shared" si="181"/>
        <v>8.2847137738212174E-6</v>
      </c>
      <c r="AH229" s="1">
        <f t="shared" si="182"/>
        <v>-1.9447943047336755E-2</v>
      </c>
      <c r="AI229" s="1">
        <f t="shared" si="183"/>
        <v>0.76785579629435707</v>
      </c>
      <c r="AJ229" s="1">
        <f t="shared" si="184"/>
        <v>-0.52775250658120754</v>
      </c>
      <c r="AK229" s="1">
        <f t="shared" si="185"/>
        <v>0.3000544584435077</v>
      </c>
      <c r="AL229" s="1">
        <f t="shared" si="186"/>
        <v>2.2292771669793519</v>
      </c>
      <c r="AM229" s="1">
        <f t="shared" si="187"/>
        <v>2.0380195622523205</v>
      </c>
      <c r="AN229" s="1">
        <f t="shared" si="189"/>
        <v>8.161660904358758</v>
      </c>
      <c r="AO229" s="1">
        <f t="shared" si="189"/>
        <v>8.1616605096974784</v>
      </c>
      <c r="AP229" s="1">
        <f t="shared" si="189"/>
        <v>8.1616639447422301</v>
      </c>
      <c r="AQ229" s="1">
        <f t="shared" si="189"/>
        <v>8.1616340456251706</v>
      </c>
      <c r="AR229" s="1">
        <f t="shared" si="189"/>
        <v>8.1618941975307386</v>
      </c>
      <c r="AS229" s="1">
        <f t="shared" si="189"/>
        <v>8.1596234356307846</v>
      </c>
      <c r="AT229" s="1">
        <f t="shared" si="189"/>
        <v>8.1789261026419489</v>
      </c>
      <c r="AU229" s="1">
        <f t="shared" si="188"/>
        <v>7.8001039397099152</v>
      </c>
    </row>
    <row r="230" spans="1:64" ht="12.95" customHeight="1" x14ac:dyDescent="0.2">
      <c r="A230" s="23" t="s">
        <v>161</v>
      </c>
      <c r="B230" s="23" t="s">
        <v>51</v>
      </c>
      <c r="C230" s="31">
        <v>55223.025999999998</v>
      </c>
      <c r="D230" s="31" t="s">
        <v>143</v>
      </c>
      <c r="E230" s="1">
        <f t="shared" si="170"/>
        <v>27997.357161464904</v>
      </c>
      <c r="F230" s="1">
        <f t="shared" si="190"/>
        <v>27997.5</v>
      </c>
      <c r="G230" s="1">
        <f t="shared" si="171"/>
        <v>-5.7133499998599291E-2</v>
      </c>
      <c r="K230" s="1">
        <f t="shared" si="164"/>
        <v>-5.7133499998599291E-2</v>
      </c>
      <c r="N230" s="1">
        <f t="shared" ca="1" si="191"/>
        <v>-5.5994343775621597E-2</v>
      </c>
      <c r="P230" s="185">
        <f t="shared" si="172"/>
        <v>40204.525999999998</v>
      </c>
      <c r="R230" s="1">
        <f t="shared" si="173"/>
        <v>3.264236822089945E-3</v>
      </c>
      <c r="S230" s="11">
        <f t="shared" si="165"/>
        <v>1</v>
      </c>
      <c r="Z230" s="1">
        <f t="shared" si="174"/>
        <v>27997.5</v>
      </c>
      <c r="AA230" s="1">
        <f t="shared" si="175"/>
        <v>-5.7065717585899914E-2</v>
      </c>
      <c r="AB230" s="1">
        <f t="shared" si="176"/>
        <v>-3.769554493147545E-2</v>
      </c>
      <c r="AC230" s="1">
        <f t="shared" si="177"/>
        <v>-40204.583133499997</v>
      </c>
      <c r="AD230" s="1">
        <f t="shared" si="178"/>
        <v>-6.7782412699377015E-5</v>
      </c>
      <c r="AE230" s="1">
        <f t="shared" si="179"/>
        <v>4.5944554713486665E-9</v>
      </c>
      <c r="AF230" s="1">
        <f t="shared" si="180"/>
        <v>-40204.583133499997</v>
      </c>
      <c r="AG230" s="11">
        <f t="shared" si="181"/>
        <v>4.5944554713486665E-9</v>
      </c>
      <c r="AH230" s="1">
        <f t="shared" si="182"/>
        <v>-1.9437955067123838E-2</v>
      </c>
      <c r="AI230" s="1">
        <f t="shared" si="183"/>
        <v>0.76770101093990295</v>
      </c>
      <c r="AJ230" s="1">
        <f t="shared" si="184"/>
        <v>-0.52731418039890077</v>
      </c>
      <c r="AK230" s="1">
        <f t="shared" si="185"/>
        <v>0.29993464125974284</v>
      </c>
      <c r="AL230" s="1">
        <f t="shared" si="186"/>
        <v>2.2297931275229579</v>
      </c>
      <c r="AM230" s="1">
        <f t="shared" si="187"/>
        <v>2.0393497691173406</v>
      </c>
      <c r="AN230" s="1">
        <f t="shared" si="189"/>
        <v>8.1622826845241985</v>
      </c>
      <c r="AO230" s="1">
        <f t="shared" si="189"/>
        <v>8.1622822839067215</v>
      </c>
      <c r="AP230" s="1">
        <f t="shared" si="189"/>
        <v>8.1622857639839719</v>
      </c>
      <c r="AQ230" s="1">
        <f t="shared" si="189"/>
        <v>8.1622555320368502</v>
      </c>
      <c r="AR230" s="1">
        <f t="shared" si="189"/>
        <v>8.1625180656886087</v>
      </c>
      <c r="AS230" s="1">
        <f t="shared" si="189"/>
        <v>8.1602309593078033</v>
      </c>
      <c r="AT230" s="1">
        <f t="shared" si="189"/>
        <v>8.1796334622696918</v>
      </c>
      <c r="AU230" s="1">
        <f t="shared" si="188"/>
        <v>7.8007972266400163</v>
      </c>
    </row>
    <row r="231" spans="1:64" ht="12.95" customHeight="1" x14ac:dyDescent="0.2">
      <c r="A231" s="29" t="s">
        <v>106</v>
      </c>
      <c r="B231" s="30" t="s">
        <v>49</v>
      </c>
      <c r="C231" s="31">
        <v>55257.625</v>
      </c>
      <c r="D231" s="31">
        <v>2.9999999999999997E-4</v>
      </c>
      <c r="E231" s="1">
        <f t="shared" si="170"/>
        <v>28083.857559228236</v>
      </c>
      <c r="F231" s="1">
        <f t="shared" si="190"/>
        <v>28084</v>
      </c>
      <c r="G231" s="1">
        <f t="shared" si="171"/>
        <v>-5.697439999494236E-2</v>
      </c>
      <c r="K231" s="1">
        <f t="shared" si="164"/>
        <v>-5.697439999494236E-2</v>
      </c>
      <c r="N231" s="1">
        <f t="shared" ca="1" si="191"/>
        <v>-5.572206649845439E-2</v>
      </c>
      <c r="P231" s="185">
        <f t="shared" si="172"/>
        <v>40239.125</v>
      </c>
      <c r="R231" s="1">
        <f t="shared" si="173"/>
        <v>3.246082254783688E-3</v>
      </c>
      <c r="S231" s="11">
        <f t="shared" si="165"/>
        <v>1</v>
      </c>
      <c r="Z231" s="1">
        <f t="shared" si="174"/>
        <v>28084</v>
      </c>
      <c r="AA231" s="1">
        <f t="shared" si="175"/>
        <v>-5.6837894816994652E-2</v>
      </c>
      <c r="AB231" s="1">
        <f t="shared" si="176"/>
        <v>-3.7710101796904857E-2</v>
      </c>
      <c r="AC231" s="1">
        <f t="shared" si="177"/>
        <v>-40239.181974399995</v>
      </c>
      <c r="AD231" s="1">
        <f t="shared" si="178"/>
        <v>-1.3650517794770722E-4</v>
      </c>
      <c r="AE231" s="1">
        <f t="shared" si="179"/>
        <v>1.8633663606535215E-8</v>
      </c>
      <c r="AF231" s="1">
        <f t="shared" si="180"/>
        <v>-40239.181974399995</v>
      </c>
      <c r="AG231" s="11">
        <f t="shared" si="181"/>
        <v>1.8633663606535215E-8</v>
      </c>
      <c r="AH231" s="1">
        <f t="shared" si="182"/>
        <v>-1.9264298198037499E-2</v>
      </c>
      <c r="AI231" s="1">
        <f t="shared" si="183"/>
        <v>0.76504279899769978</v>
      </c>
      <c r="AJ231" s="1">
        <f t="shared" si="184"/>
        <v>-0.51973698299434434</v>
      </c>
      <c r="AK231" s="1">
        <f t="shared" si="185"/>
        <v>0.29785688349124717</v>
      </c>
      <c r="AL231" s="1">
        <f t="shared" si="186"/>
        <v>2.2386865102886486</v>
      </c>
      <c r="AM231" s="1">
        <f t="shared" si="187"/>
        <v>2.0625001045631515</v>
      </c>
      <c r="AN231" s="1">
        <f t="shared" ref="AN231:AT240" si="192">$AU231+$AB$7*SIN(AO231)</f>
        <v>8.1730197345682409</v>
      </c>
      <c r="AO231" s="1">
        <f t="shared" si="192"/>
        <v>8.1730192194620006</v>
      </c>
      <c r="AP231" s="1">
        <f t="shared" si="192"/>
        <v>8.1730235483733864</v>
      </c>
      <c r="AQ231" s="1">
        <f t="shared" si="192"/>
        <v>8.1729871667853082</v>
      </c>
      <c r="AR231" s="1">
        <f t="shared" si="192"/>
        <v>8.1732928049887459</v>
      </c>
      <c r="AS231" s="1">
        <f t="shared" si="192"/>
        <v>8.1707163129545588</v>
      </c>
      <c r="AT231" s="1">
        <f t="shared" si="192"/>
        <v>8.191841955007904</v>
      </c>
      <c r="AU231" s="1">
        <f t="shared" si="188"/>
        <v>7.8127910905307552</v>
      </c>
    </row>
    <row r="232" spans="1:64" ht="12.95" customHeight="1" x14ac:dyDescent="0.2">
      <c r="A232" s="29" t="s">
        <v>106</v>
      </c>
      <c r="B232" s="30" t="s">
        <v>49</v>
      </c>
      <c r="C232" s="31">
        <v>55261.625099999997</v>
      </c>
      <c r="D232" s="31">
        <v>4.0000000000000002E-4</v>
      </c>
      <c r="E232" s="1">
        <f t="shared" si="170"/>
        <v>28093.858144247828</v>
      </c>
      <c r="F232" s="1">
        <f t="shared" si="190"/>
        <v>28094</v>
      </c>
      <c r="G232" s="1">
        <f t="shared" si="171"/>
        <v>-5.6740400003036484E-2</v>
      </c>
      <c r="K232" s="1">
        <f t="shared" si="164"/>
        <v>-5.6740400003036484E-2</v>
      </c>
      <c r="N232" s="1">
        <f t="shared" ca="1" si="191"/>
        <v>-5.5690589356585357E-2</v>
      </c>
      <c r="P232" s="185">
        <f t="shared" si="172"/>
        <v>40243.125099999997</v>
      </c>
      <c r="R232" s="1">
        <f t="shared" si="173"/>
        <v>3.2194729925045826E-3</v>
      </c>
      <c r="S232" s="11">
        <f t="shared" si="165"/>
        <v>1</v>
      </c>
      <c r="Z232" s="1">
        <f t="shared" si="174"/>
        <v>28094</v>
      </c>
      <c r="AA232" s="1">
        <f t="shared" si="175"/>
        <v>-5.6811412970115202E-2</v>
      </c>
      <c r="AB232" s="1">
        <f t="shared" si="176"/>
        <v>-3.7496282306086676E-2</v>
      </c>
      <c r="AC232" s="1">
        <f t="shared" si="177"/>
        <v>-40243.181840400001</v>
      </c>
      <c r="AD232" s="1">
        <f t="shared" si="178"/>
        <v>7.1012967078717959E-5</v>
      </c>
      <c r="AE232" s="1">
        <f t="shared" si="179"/>
        <v>5.0428414933230808E-9</v>
      </c>
      <c r="AF232" s="1">
        <f t="shared" si="180"/>
        <v>-40243.181840400001</v>
      </c>
      <c r="AG232" s="11">
        <f t="shared" si="181"/>
        <v>5.0428414933230808E-9</v>
      </c>
      <c r="AH232" s="1">
        <f t="shared" si="182"/>
        <v>-1.9244117696949805E-2</v>
      </c>
      <c r="AI232" s="1">
        <f t="shared" si="183"/>
        <v>0.76473786541840794</v>
      </c>
      <c r="AJ232" s="1">
        <f t="shared" si="184"/>
        <v>-0.51886173294903204</v>
      </c>
      <c r="AK232" s="1">
        <f t="shared" si="185"/>
        <v>0.29761609058998562</v>
      </c>
      <c r="AL232" s="1">
        <f t="shared" si="186"/>
        <v>2.2397106828906308</v>
      </c>
      <c r="AM232" s="1">
        <f t="shared" si="187"/>
        <v>2.0651934030394972</v>
      </c>
      <c r="AN232" s="1">
        <f t="shared" si="192"/>
        <v>8.1742586174707093</v>
      </c>
      <c r="AO232" s="1">
        <f t="shared" si="192"/>
        <v>8.1742580876548665</v>
      </c>
      <c r="AP232" s="1">
        <f t="shared" si="192"/>
        <v>8.1742625235506026</v>
      </c>
      <c r="AQ232" s="1">
        <f t="shared" si="192"/>
        <v>8.1742253820770312</v>
      </c>
      <c r="AR232" s="1">
        <f t="shared" si="192"/>
        <v>8.1745362370192289</v>
      </c>
      <c r="AS232" s="1">
        <f t="shared" si="192"/>
        <v>8.1719254919475368</v>
      </c>
      <c r="AT232" s="1">
        <f t="shared" si="192"/>
        <v>8.193249825743111</v>
      </c>
      <c r="AU232" s="1">
        <f t="shared" si="188"/>
        <v>7.8141776643909555</v>
      </c>
    </row>
    <row r="233" spans="1:64" ht="12.95" customHeight="1" x14ac:dyDescent="0.2">
      <c r="A233" s="35" t="s">
        <v>107</v>
      </c>
      <c r="B233" s="41" t="s">
        <v>49</v>
      </c>
      <c r="C233" s="35">
        <v>55481.618499999997</v>
      </c>
      <c r="D233" s="35">
        <v>2.0000000000000001E-4</v>
      </c>
      <c r="E233" s="1">
        <f t="shared" si="170"/>
        <v>28643.860069312315</v>
      </c>
      <c r="F233" s="1">
        <f t="shared" si="190"/>
        <v>28644</v>
      </c>
      <c r="G233" s="1">
        <f t="shared" si="171"/>
        <v>-5.5970400004298426E-2</v>
      </c>
      <c r="K233" s="1">
        <f t="shared" si="164"/>
        <v>-5.5970400004298426E-2</v>
      </c>
      <c r="N233" s="1">
        <f t="shared" ca="1" si="191"/>
        <v>-5.3959346553788118E-2</v>
      </c>
      <c r="P233" s="185">
        <f t="shared" si="172"/>
        <v>40463.118499999997</v>
      </c>
      <c r="R233" s="1">
        <f t="shared" si="173"/>
        <v>3.1326856766411694E-3</v>
      </c>
      <c r="S233" s="11">
        <f t="shared" si="165"/>
        <v>1</v>
      </c>
      <c r="Z233" s="1">
        <f t="shared" si="174"/>
        <v>28644</v>
      </c>
      <c r="AA233" s="1">
        <f t="shared" si="175"/>
        <v>-5.5310699788141945E-2</v>
      </c>
      <c r="AB233" s="1">
        <f t="shared" si="176"/>
        <v>-3.7867848669648985E-2</v>
      </c>
      <c r="AC233" s="1">
        <f t="shared" si="177"/>
        <v>-40463.174470400001</v>
      </c>
      <c r="AD233" s="1">
        <f t="shared" si="178"/>
        <v>-6.5970021615648078E-4</v>
      </c>
      <c r="AE233" s="1">
        <f t="shared" si="179"/>
        <v>4.3520437519690744E-7</v>
      </c>
      <c r="AF233" s="1">
        <f t="shared" si="180"/>
        <v>-40463.174470400001</v>
      </c>
      <c r="AG233" s="11">
        <f t="shared" si="181"/>
        <v>4.3520437519690744E-7</v>
      </c>
      <c r="AH233" s="1">
        <f t="shared" si="182"/>
        <v>-1.8102551334649445E-2</v>
      </c>
      <c r="AI233" s="1">
        <f t="shared" si="183"/>
        <v>0.74869964645295739</v>
      </c>
      <c r="AJ233" s="1">
        <f t="shared" si="184"/>
        <v>-0.47098020977783944</v>
      </c>
      <c r="AK233" s="1">
        <f t="shared" si="185"/>
        <v>0.28420369746554153</v>
      </c>
      <c r="AL233" s="1">
        <f t="shared" si="186"/>
        <v>2.2948279506858995</v>
      </c>
      <c r="AM233" s="1">
        <f t="shared" si="187"/>
        <v>2.2190879693490286</v>
      </c>
      <c r="AN233" s="1">
        <f t="shared" si="192"/>
        <v>8.2416587985204526</v>
      </c>
      <c r="AO233" s="1">
        <f t="shared" si="192"/>
        <v>8.2416568058203623</v>
      </c>
      <c r="AP233" s="1">
        <f t="shared" si="192"/>
        <v>8.241670700037055</v>
      </c>
      <c r="AQ233" s="1">
        <f t="shared" si="192"/>
        <v>8.2415738119611017</v>
      </c>
      <c r="AR233" s="1">
        <f t="shared" si="192"/>
        <v>8.2422489602828275</v>
      </c>
      <c r="AS233" s="1">
        <f t="shared" si="192"/>
        <v>8.2375208409723193</v>
      </c>
      <c r="AT233" s="1">
        <f t="shared" si="192"/>
        <v>8.2695597842385435</v>
      </c>
      <c r="AU233" s="1">
        <f t="shared" si="188"/>
        <v>7.8904392267020071</v>
      </c>
    </row>
    <row r="234" spans="1:64" ht="12.95" customHeight="1" x14ac:dyDescent="0.2">
      <c r="A234" s="23" t="s">
        <v>161</v>
      </c>
      <c r="B234" s="23" t="s">
        <v>51</v>
      </c>
      <c r="C234" s="31">
        <v>55551.016900000002</v>
      </c>
      <c r="D234" s="31" t="s">
        <v>143</v>
      </c>
      <c r="E234" s="1">
        <f t="shared" si="170"/>
        <v>28817.361881623041</v>
      </c>
      <c r="F234" s="1">
        <f t="shared" si="190"/>
        <v>28817.5</v>
      </c>
      <c r="G234" s="1">
        <f t="shared" si="171"/>
        <v>-5.5245499999728054E-2</v>
      </c>
      <c r="K234" s="1">
        <f t="shared" si="164"/>
        <v>-5.5245499999728054E-2</v>
      </c>
      <c r="N234" s="1">
        <f t="shared" ca="1" si="191"/>
        <v>-5.3413218142360261E-2</v>
      </c>
      <c r="P234" s="185">
        <f t="shared" si="172"/>
        <v>40532.516900000002</v>
      </c>
      <c r="R234" s="1">
        <f t="shared" si="173"/>
        <v>3.0520652702199524E-3</v>
      </c>
      <c r="S234" s="11">
        <f t="shared" si="165"/>
        <v>1</v>
      </c>
      <c r="Z234" s="1">
        <f t="shared" si="174"/>
        <v>28817.5</v>
      </c>
      <c r="AA234" s="1">
        <f t="shared" si="175"/>
        <v>-5.4820046916112364E-2</v>
      </c>
      <c r="AB234" s="1">
        <f t="shared" si="176"/>
        <v>-3.7515182919739605E-2</v>
      </c>
      <c r="AC234" s="1">
        <f t="shared" si="177"/>
        <v>-40532.572145500002</v>
      </c>
      <c r="AD234" s="1">
        <f t="shared" si="178"/>
        <v>-4.2545308361569001E-4</v>
      </c>
      <c r="AE234" s="1">
        <f t="shared" si="179"/>
        <v>1.8101032635809932E-7</v>
      </c>
      <c r="AF234" s="1">
        <f t="shared" si="180"/>
        <v>-40532.572145500002</v>
      </c>
      <c r="AG234" s="11">
        <f t="shared" si="181"/>
        <v>1.8101032635809932E-7</v>
      </c>
      <c r="AH234" s="1">
        <f t="shared" si="182"/>
        <v>-1.7730317079988449E-2</v>
      </c>
      <c r="AI234" s="1">
        <f t="shared" si="183"/>
        <v>0.74392812981262013</v>
      </c>
      <c r="AJ234" s="1">
        <f t="shared" si="184"/>
        <v>-0.45599084265560658</v>
      </c>
      <c r="AK234" s="1">
        <f t="shared" si="185"/>
        <v>0.27991214093835121</v>
      </c>
      <c r="AL234" s="1">
        <f t="shared" si="186"/>
        <v>2.3117443445484995</v>
      </c>
      <c r="AM234" s="1">
        <f t="shared" si="187"/>
        <v>2.2701570585699749</v>
      </c>
      <c r="AN234" s="1">
        <f t="shared" si="192"/>
        <v>8.2626311691788885</v>
      </c>
      <c r="AO234" s="1">
        <f t="shared" si="192"/>
        <v>8.262628350086457</v>
      </c>
      <c r="AP234" s="1">
        <f t="shared" si="192"/>
        <v>8.2626470500690878</v>
      </c>
      <c r="AQ234" s="1">
        <f t="shared" si="192"/>
        <v>8.2625229917399992</v>
      </c>
      <c r="AR234" s="1">
        <f t="shared" si="192"/>
        <v>8.2633453491596427</v>
      </c>
      <c r="AS234" s="1">
        <f t="shared" si="192"/>
        <v>8.2578646322430505</v>
      </c>
      <c r="AT234" s="1">
        <f t="shared" si="192"/>
        <v>8.2931745118296067</v>
      </c>
      <c r="AU234" s="1">
        <f t="shared" si="188"/>
        <v>7.9144962831764936</v>
      </c>
    </row>
    <row r="235" spans="1:64" ht="12.95" customHeight="1" x14ac:dyDescent="0.2">
      <c r="A235" s="35" t="s">
        <v>109</v>
      </c>
      <c r="B235" s="41" t="s">
        <v>51</v>
      </c>
      <c r="C235" s="35">
        <v>55582.618399999999</v>
      </c>
      <c r="D235" s="35">
        <v>1E-3</v>
      </c>
      <c r="E235" s="1">
        <f t="shared" si="170"/>
        <v>28896.368278337326</v>
      </c>
      <c r="F235" s="1">
        <f t="shared" si="190"/>
        <v>28896.5</v>
      </c>
      <c r="G235" s="1">
        <f t="shared" si="171"/>
        <v>-5.2686900002299808E-2</v>
      </c>
      <c r="K235" s="1">
        <f t="shared" si="164"/>
        <v>-5.2686900002299808E-2</v>
      </c>
      <c r="N235" s="1">
        <f t="shared" ca="1" si="191"/>
        <v>-5.3164548721594831E-2</v>
      </c>
      <c r="P235" s="185">
        <f t="shared" si="172"/>
        <v>40564.118399999999</v>
      </c>
      <c r="R235" s="1">
        <f t="shared" si="173"/>
        <v>2.7759094318523395E-3</v>
      </c>
      <c r="S235" s="11">
        <f t="shared" si="165"/>
        <v>1</v>
      </c>
      <c r="Z235" s="1">
        <f t="shared" si="174"/>
        <v>28896.5</v>
      </c>
      <c r="AA235" s="1">
        <f t="shared" si="175"/>
        <v>-5.4594026152270811E-2</v>
      </c>
      <c r="AB235" s="1">
        <f t="shared" si="176"/>
        <v>-3.5127869697320693E-2</v>
      </c>
      <c r="AC235" s="1">
        <f t="shared" si="177"/>
        <v>-40564.171086900002</v>
      </c>
      <c r="AD235" s="1">
        <f t="shared" si="178"/>
        <v>1.9071261499710029E-3</v>
      </c>
      <c r="AE235" s="1">
        <f t="shared" si="179"/>
        <v>3.6371301519032205E-6</v>
      </c>
      <c r="AF235" s="1">
        <f t="shared" si="180"/>
        <v>-40564.171086900002</v>
      </c>
      <c r="AG235" s="11">
        <f t="shared" si="181"/>
        <v>3.6371301519032205E-6</v>
      </c>
      <c r="AH235" s="1">
        <f t="shared" si="182"/>
        <v>-1.7559030304979111E-2</v>
      </c>
      <c r="AI235" s="1">
        <f t="shared" si="183"/>
        <v>0.74179940624750496</v>
      </c>
      <c r="AJ235" s="1">
        <f t="shared" si="184"/>
        <v>-0.44918554809093852</v>
      </c>
      <c r="AK235" s="1">
        <f t="shared" si="185"/>
        <v>0.27794974857303384</v>
      </c>
      <c r="AL235" s="1">
        <f t="shared" si="186"/>
        <v>2.3193760300006079</v>
      </c>
      <c r="AM235" s="1">
        <f t="shared" si="187"/>
        <v>2.2938435791684788</v>
      </c>
      <c r="AN235" s="1">
        <f t="shared" si="192"/>
        <v>8.2721365292316253</v>
      </c>
      <c r="AO235" s="1">
        <f t="shared" si="192"/>
        <v>8.2721332565710206</v>
      </c>
      <c r="AP235" s="1">
        <f t="shared" si="192"/>
        <v>8.2721544998472432</v>
      </c>
      <c r="AQ235" s="1">
        <f t="shared" si="192"/>
        <v>8.2720165888052879</v>
      </c>
      <c r="AR235" s="1">
        <f t="shared" si="192"/>
        <v>8.2729111436739977</v>
      </c>
      <c r="AS235" s="1">
        <f t="shared" si="192"/>
        <v>8.2670762132558675</v>
      </c>
      <c r="AT235" s="1">
        <f t="shared" si="192"/>
        <v>8.3038544094327609</v>
      </c>
      <c r="AU235" s="1">
        <f t="shared" si="188"/>
        <v>7.9254502166720826</v>
      </c>
    </row>
    <row r="236" spans="1:64" ht="12.95" customHeight="1" x14ac:dyDescent="0.2">
      <c r="A236" s="31" t="s">
        <v>110</v>
      </c>
      <c r="B236" s="30" t="s">
        <v>51</v>
      </c>
      <c r="C236" s="31">
        <v>55602.616000000002</v>
      </c>
      <c r="D236" s="31">
        <v>1E-4</v>
      </c>
      <c r="E236" s="1">
        <f t="shared" si="170"/>
        <v>28946.363953192438</v>
      </c>
      <c r="F236" s="1">
        <f t="shared" si="190"/>
        <v>28946.5</v>
      </c>
      <c r="G236" s="1">
        <f t="shared" si="171"/>
        <v>-5.4416899998614099E-2</v>
      </c>
      <c r="K236" s="1">
        <f t="shared" si="164"/>
        <v>-5.4416899998614099E-2</v>
      </c>
      <c r="N236" s="1">
        <f t="shared" ca="1" si="191"/>
        <v>-5.3007163012249628E-2</v>
      </c>
      <c r="P236" s="185">
        <f t="shared" si="172"/>
        <v>40584.116000000002</v>
      </c>
      <c r="R236" s="1">
        <f t="shared" si="173"/>
        <v>2.9611990054591673E-3</v>
      </c>
      <c r="S236" s="11">
        <f t="shared" si="165"/>
        <v>1</v>
      </c>
      <c r="Z236" s="1">
        <f t="shared" si="174"/>
        <v>28946.5</v>
      </c>
      <c r="AA236" s="1">
        <f t="shared" si="175"/>
        <v>-5.4450145924566318E-2</v>
      </c>
      <c r="AB236" s="1">
        <f t="shared" si="176"/>
        <v>-3.696684486220625E-2</v>
      </c>
      <c r="AC236" s="1">
        <f t="shared" si="177"/>
        <v>-40584.1704169</v>
      </c>
      <c r="AD236" s="1">
        <f t="shared" si="178"/>
        <v>3.3245925952218869E-5</v>
      </c>
      <c r="AE236" s="1">
        <f t="shared" si="179"/>
        <v>1.1052915924204201E-9</v>
      </c>
      <c r="AF236" s="1">
        <f t="shared" si="180"/>
        <v>-40584.1704169</v>
      </c>
      <c r="AG236" s="11">
        <f t="shared" si="181"/>
        <v>1.1052915924204201E-9</v>
      </c>
      <c r="AH236" s="1">
        <f t="shared" si="182"/>
        <v>-1.7450055136407846E-2</v>
      </c>
      <c r="AI236" s="1">
        <f t="shared" si="183"/>
        <v>0.74046609196560498</v>
      </c>
      <c r="AJ236" s="1">
        <f t="shared" si="184"/>
        <v>-0.4448849747970316</v>
      </c>
      <c r="AK236" s="1">
        <f t="shared" si="185"/>
        <v>0.27670518594046611</v>
      </c>
      <c r="AL236" s="1">
        <f t="shared" si="186"/>
        <v>2.3241837460443424</v>
      </c>
      <c r="AM236" s="1">
        <f t="shared" si="187"/>
        <v>2.3089793500115645</v>
      </c>
      <c r="AN236" s="1">
        <f t="shared" si="192"/>
        <v>8.2781385773695426</v>
      </c>
      <c r="AO236" s="1">
        <f t="shared" si="192"/>
        <v>8.2781349900480325</v>
      </c>
      <c r="AP236" s="1">
        <f t="shared" si="192"/>
        <v>8.2781579658858</v>
      </c>
      <c r="AQ236" s="1">
        <f t="shared" si="192"/>
        <v>8.2780107915318126</v>
      </c>
      <c r="AR236" s="1">
        <f t="shared" si="192"/>
        <v>8.2789527047982538</v>
      </c>
      <c r="AS236" s="1">
        <f t="shared" si="192"/>
        <v>8.2728901047861356</v>
      </c>
      <c r="AT236" s="1">
        <f t="shared" si="192"/>
        <v>8.310590373865244</v>
      </c>
      <c r="AU236" s="1">
        <f t="shared" si="188"/>
        <v>7.9323830859730862</v>
      </c>
    </row>
    <row r="237" spans="1:64" ht="12.95" customHeight="1" x14ac:dyDescent="0.2">
      <c r="A237" s="23" t="s">
        <v>162</v>
      </c>
      <c r="B237" s="23" t="s">
        <v>51</v>
      </c>
      <c r="C237" s="31">
        <v>55618.608</v>
      </c>
      <c r="D237" s="31" t="s">
        <v>163</v>
      </c>
      <c r="E237" s="1">
        <f t="shared" si="170"/>
        <v>28986.345292567305</v>
      </c>
      <c r="F237" s="1">
        <f t="shared" si="190"/>
        <v>28986.5</v>
      </c>
      <c r="G237" s="1">
        <f t="shared" si="171"/>
        <v>-6.1880900000687689E-2</v>
      </c>
      <c r="I237" s="1">
        <f>G237</f>
        <v>-6.1880900000687689E-2</v>
      </c>
      <c r="N237" s="1">
        <f t="shared" ca="1" si="191"/>
        <v>-5.2881254444773471E-2</v>
      </c>
      <c r="P237" s="185">
        <f t="shared" si="172"/>
        <v>40600.108</v>
      </c>
      <c r="R237" s="1">
        <f t="shared" si="173"/>
        <v>3.8292457848951096E-3</v>
      </c>
      <c r="S237" s="11">
        <f>S$14</f>
        <v>0.05</v>
      </c>
      <c r="Z237" s="1">
        <f t="shared" si="174"/>
        <v>28986.5</v>
      </c>
      <c r="AA237" s="1">
        <f t="shared" si="175"/>
        <v>-5.4334583645772996E-2</v>
      </c>
      <c r="AB237" s="1">
        <f t="shared" si="176"/>
        <v>-4.4518336140948231E-2</v>
      </c>
      <c r="AC237" s="1">
        <f t="shared" si="177"/>
        <v>-40600.169880900001</v>
      </c>
      <c r="AD237" s="1">
        <f t="shared" si="178"/>
        <v>-7.5463163549146922E-3</v>
      </c>
      <c r="AE237" s="1">
        <f t="shared" si="179"/>
        <v>2.8473445264226485E-6</v>
      </c>
      <c r="AF237" s="1">
        <f t="shared" si="180"/>
        <v>-40600.169880900001</v>
      </c>
      <c r="AG237" s="11">
        <f t="shared" si="181"/>
        <v>5.6946890528452968E-5</v>
      </c>
      <c r="AH237" s="1">
        <f t="shared" si="182"/>
        <v>-1.7362563859739454E-2</v>
      </c>
      <c r="AI237" s="1">
        <f t="shared" si="183"/>
        <v>0.73940717682426271</v>
      </c>
      <c r="AJ237" s="1">
        <f t="shared" si="184"/>
        <v>-0.44144823327108385</v>
      </c>
      <c r="AK237" s="1">
        <f t="shared" si="185"/>
        <v>0.27570816066132797</v>
      </c>
      <c r="AL237" s="1">
        <f t="shared" si="186"/>
        <v>2.3280175196158077</v>
      </c>
      <c r="AM237" s="1">
        <f t="shared" si="187"/>
        <v>2.3211698702857917</v>
      </c>
      <c r="AN237" s="1">
        <f t="shared" si="192"/>
        <v>8.2829324716290742</v>
      </c>
      <c r="AO237" s="1">
        <f t="shared" si="192"/>
        <v>8.2829286163404667</v>
      </c>
      <c r="AP237" s="1">
        <f t="shared" si="192"/>
        <v>8.2829530493151804</v>
      </c>
      <c r="AQ237" s="1">
        <f t="shared" si="192"/>
        <v>8.2827981827274257</v>
      </c>
      <c r="AR237" s="1">
        <f t="shared" si="192"/>
        <v>8.2837789075643968</v>
      </c>
      <c r="AS237" s="1">
        <f t="shared" si="192"/>
        <v>8.2775323049724783</v>
      </c>
      <c r="AT237" s="1">
        <f t="shared" si="192"/>
        <v>8.3159660565240738</v>
      </c>
      <c r="AU237" s="1">
        <f t="shared" si="188"/>
        <v>7.9379293814138912</v>
      </c>
      <c r="AW237" s="1">
        <v>-18000</v>
      </c>
      <c r="AX237" s="1">
        <f>AB$3+AB$4*AW237+AB$5*AW237^2+AZ237</f>
        <v>-6.4984035772642709E-4</v>
      </c>
      <c r="AY237" s="1">
        <f>AB$3+AB$4*AW237+AB$5*AW237^2</f>
        <v>2.0098620890187394E-2</v>
      </c>
      <c r="AZ237" s="1">
        <f>$AB$6*($AB$11/BA237*BB237+$AB$12)</f>
        <v>-2.0748461247913821E-2</v>
      </c>
      <c r="BA237" s="1">
        <f>1+$AB$7*COS(BC237)</f>
        <v>0.79003806242775898</v>
      </c>
      <c r="BB237" s="1">
        <f>SIN(BC237+RADIANS($AB$9))</f>
        <v>-0.58747760583008612</v>
      </c>
      <c r="BC237" s="1">
        <f>2*ATAN(BD237)</f>
        <v>2.1572912560556321</v>
      </c>
      <c r="BD237" s="1">
        <f>SQRT((1+$AB$7)/(1-$AB$7))*TAN(BE237/2)</f>
        <v>1.8651361024297546</v>
      </c>
      <c r="BE237" s="1">
        <f t="shared" ref="BE237:BK237" si="193">$BL237+$AB$7*SIN(BF237)</f>
        <v>1.7929534672249912</v>
      </c>
      <c r="BF237" s="1">
        <f t="shared" si="193"/>
        <v>1.7929534440688633</v>
      </c>
      <c r="BG237" s="1">
        <f t="shared" si="193"/>
        <v>1.7929537210930337</v>
      </c>
      <c r="BH237" s="1">
        <f t="shared" si="193"/>
        <v>1.7929504069419284</v>
      </c>
      <c r="BI237" s="1">
        <f t="shared" si="193"/>
        <v>1.7929900522707134</v>
      </c>
      <c r="BJ237" s="1">
        <f t="shared" si="193"/>
        <v>1.7925153403239316</v>
      </c>
      <c r="BK237" s="1">
        <f t="shared" si="193"/>
        <v>1.7981354824078704</v>
      </c>
      <c r="BL237" s="1">
        <f>RADIANS($AB$9)+$AB$18*(AW237-AB$15)</f>
        <v>1.4229041131806883</v>
      </c>
    </row>
    <row r="238" spans="1:64" ht="12.95" customHeight="1" x14ac:dyDescent="0.2">
      <c r="A238" s="31" t="s">
        <v>110</v>
      </c>
      <c r="B238" s="30" t="s">
        <v>51</v>
      </c>
      <c r="C238" s="31">
        <v>55631.6152</v>
      </c>
      <c r="D238" s="31">
        <v>1E-4</v>
      </c>
      <c r="E238" s="1">
        <f t="shared" si="170"/>
        <v>29018.864381956799</v>
      </c>
      <c r="F238" s="1">
        <f t="shared" si="190"/>
        <v>29019</v>
      </c>
      <c r="G238" s="1">
        <f t="shared" si="171"/>
        <v>-5.4245399995124899E-2</v>
      </c>
      <c r="K238" s="1">
        <f>G238</f>
        <v>-5.4245399995124899E-2</v>
      </c>
      <c r="N238" s="1">
        <f t="shared" ca="1" si="191"/>
        <v>-5.2778953733699091E-2</v>
      </c>
      <c r="P238" s="185">
        <f t="shared" si="172"/>
        <v>40613.1152</v>
      </c>
      <c r="R238" s="1">
        <f t="shared" si="173"/>
        <v>2.9425634206310964E-3</v>
      </c>
      <c r="S238" s="11">
        <f>S$16</f>
        <v>1</v>
      </c>
      <c r="Z238" s="1">
        <f t="shared" si="174"/>
        <v>29019</v>
      </c>
      <c r="AA238" s="1">
        <f t="shared" si="175"/>
        <v>-5.424039165636528E-2</v>
      </c>
      <c r="AB238" s="1">
        <f t="shared" si="176"/>
        <v>-3.6954124251596984E-2</v>
      </c>
      <c r="AC238" s="1">
        <f t="shared" si="177"/>
        <v>-40613.169445399995</v>
      </c>
      <c r="AD238" s="1">
        <f t="shared" si="178"/>
        <v>-5.0083387596183693E-6</v>
      </c>
      <c r="AE238" s="1">
        <f t="shared" si="179"/>
        <v>2.5083457131095665E-11</v>
      </c>
      <c r="AF238" s="1">
        <f t="shared" si="180"/>
        <v>-40613.169445399995</v>
      </c>
      <c r="AG238" s="11">
        <f t="shared" si="181"/>
        <v>2.5083457131095665E-11</v>
      </c>
      <c r="AH238" s="1">
        <f t="shared" si="182"/>
        <v>-1.7291275743527911E-2</v>
      </c>
      <c r="AI238" s="1">
        <f t="shared" si="183"/>
        <v>0.73855184076207259</v>
      </c>
      <c r="AJ238" s="1">
        <f t="shared" si="184"/>
        <v>-0.43865833526238734</v>
      </c>
      <c r="AK238" s="1">
        <f t="shared" si="185"/>
        <v>0.27489719783412314</v>
      </c>
      <c r="AL238" s="1">
        <f t="shared" si="186"/>
        <v>2.3311244104622646</v>
      </c>
      <c r="AM238" s="1">
        <f t="shared" si="187"/>
        <v>2.3311289333980749</v>
      </c>
      <c r="AN238" s="1">
        <f t="shared" si="192"/>
        <v>8.2868224754819231</v>
      </c>
      <c r="AO238" s="1">
        <f t="shared" si="192"/>
        <v>8.2868183914375546</v>
      </c>
      <c r="AP238" s="1">
        <f t="shared" si="192"/>
        <v>8.2868440560445027</v>
      </c>
      <c r="AQ238" s="1">
        <f t="shared" si="192"/>
        <v>8.2866827530122844</v>
      </c>
      <c r="AR238" s="1">
        <f t="shared" si="192"/>
        <v>8.2876956153770625</v>
      </c>
      <c r="AS238" s="1">
        <f t="shared" si="192"/>
        <v>8.2812983258631139</v>
      </c>
      <c r="AT238" s="1">
        <f t="shared" si="192"/>
        <v>8.3203252357414765</v>
      </c>
      <c r="AU238" s="1">
        <f t="shared" si="188"/>
        <v>7.9424357464595428</v>
      </c>
    </row>
    <row r="239" spans="1:64" ht="12.95" customHeight="1" x14ac:dyDescent="0.2">
      <c r="A239" s="23" t="s">
        <v>162</v>
      </c>
      <c r="B239" s="23" t="s">
        <v>51</v>
      </c>
      <c r="C239" s="31">
        <v>55866.208599999998</v>
      </c>
      <c r="D239" s="31" t="s">
        <v>143</v>
      </c>
      <c r="E239" s="1">
        <f t="shared" si="170"/>
        <v>29605.367529812247</v>
      </c>
      <c r="F239" s="1">
        <f t="shared" si="190"/>
        <v>29605.5</v>
      </c>
      <c r="G239" s="1">
        <f t="shared" si="171"/>
        <v>-5.2986299997428432E-2</v>
      </c>
      <c r="K239" s="1">
        <f>G239</f>
        <v>-5.2986299997428432E-2</v>
      </c>
      <c r="N239" s="1">
        <f t="shared" ca="1" si="191"/>
        <v>-5.0932819363079848E-2</v>
      </c>
      <c r="P239" s="185">
        <f t="shared" si="172"/>
        <v>40847.708599999998</v>
      </c>
      <c r="R239" s="1">
        <f t="shared" si="173"/>
        <v>2.8075479874174842E-3</v>
      </c>
      <c r="S239" s="11">
        <f>S$16</f>
        <v>1</v>
      </c>
      <c r="Z239" s="1">
        <f t="shared" si="174"/>
        <v>29605.5</v>
      </c>
      <c r="AA239" s="1">
        <f t="shared" si="175"/>
        <v>-5.2496491796598252E-2</v>
      </c>
      <c r="AB239" s="1">
        <f t="shared" si="176"/>
        <v>-3.7010777574408883E-2</v>
      </c>
      <c r="AC239" s="1">
        <f t="shared" si="177"/>
        <v>-40847.761586299996</v>
      </c>
      <c r="AD239" s="1">
        <f t="shared" si="178"/>
        <v>-4.8980820083018017E-4</v>
      </c>
      <c r="AE239" s="1">
        <f t="shared" si="179"/>
        <v>2.3991207360049812E-7</v>
      </c>
      <c r="AF239" s="1">
        <f t="shared" si="180"/>
        <v>-40847.761586299996</v>
      </c>
      <c r="AG239" s="11">
        <f t="shared" si="181"/>
        <v>2.3991207360049812E-7</v>
      </c>
      <c r="AH239" s="1">
        <f t="shared" si="182"/>
        <v>-1.5975522423019549E-2</v>
      </c>
      <c r="AI239" s="1">
        <f t="shared" si="183"/>
        <v>0.72386686311344894</v>
      </c>
      <c r="AJ239" s="1">
        <f t="shared" si="184"/>
        <v>-0.38870522405765701</v>
      </c>
      <c r="AK239" s="1">
        <f t="shared" si="185"/>
        <v>0.26014246108458916</v>
      </c>
      <c r="AL239" s="1">
        <f t="shared" si="186"/>
        <v>2.3860036763829151</v>
      </c>
      <c r="AM239" s="1">
        <f t="shared" si="187"/>
        <v>2.5197954478360041</v>
      </c>
      <c r="AN239" s="1">
        <f t="shared" si="192"/>
        <v>8.3562733148128459</v>
      </c>
      <c r="AO239" s="1">
        <f t="shared" si="192"/>
        <v>8.3562630529907853</v>
      </c>
      <c r="AP239" s="1">
        <f t="shared" si="192"/>
        <v>8.356319236171931</v>
      </c>
      <c r="AQ239" s="1">
        <f t="shared" si="192"/>
        <v>8.3560115644339579</v>
      </c>
      <c r="AR239" s="1">
        <f t="shared" si="192"/>
        <v>8.3576943377586037</v>
      </c>
      <c r="AS239" s="1">
        <f t="shared" si="192"/>
        <v>8.3484266139276979</v>
      </c>
      <c r="AT239" s="1">
        <f t="shared" si="192"/>
        <v>8.3976765352310334</v>
      </c>
      <c r="AU239" s="1">
        <f t="shared" si="188"/>
        <v>8.0237583033603297</v>
      </c>
    </row>
    <row r="240" spans="1:64" ht="12.95" customHeight="1" x14ac:dyDescent="0.2">
      <c r="A240" s="23" t="s">
        <v>164</v>
      </c>
      <c r="B240" s="23" t="s">
        <v>49</v>
      </c>
      <c r="C240" s="31">
        <v>55932.002699999997</v>
      </c>
      <c r="D240" s="31" t="s">
        <v>143</v>
      </c>
      <c r="E240" s="1">
        <f t="shared" si="170"/>
        <v>29769.85829025272</v>
      </c>
      <c r="F240" s="1">
        <f t="shared" si="190"/>
        <v>29770</v>
      </c>
      <c r="G240" s="1">
        <f t="shared" si="171"/>
        <v>-5.6682000002183486E-2</v>
      </c>
      <c r="K240" s="1">
        <f>G240</f>
        <v>-5.6682000002183486E-2</v>
      </c>
      <c r="N240" s="1">
        <f t="shared" ca="1" si="191"/>
        <v>-5.0415020379334138E-2</v>
      </c>
      <c r="P240" s="185">
        <f t="shared" si="172"/>
        <v>40913.502699999997</v>
      </c>
      <c r="R240" s="1">
        <f t="shared" si="173"/>
        <v>3.2128491242475288E-3</v>
      </c>
      <c r="S240" s="11">
        <f>S$16</f>
        <v>1</v>
      </c>
      <c r="Z240" s="1">
        <f t="shared" si="174"/>
        <v>29770</v>
      </c>
      <c r="AA240" s="1">
        <f t="shared" si="175"/>
        <v>-5.1993049861874689E-2</v>
      </c>
      <c r="AB240" s="1">
        <f t="shared" si="176"/>
        <v>-4.1084791103054165E-2</v>
      </c>
      <c r="AC240" s="1">
        <f t="shared" si="177"/>
        <v>-40913.559381999999</v>
      </c>
      <c r="AD240" s="1">
        <f t="shared" si="178"/>
        <v>-4.6889501403087966E-3</v>
      </c>
      <c r="AE240" s="1">
        <f t="shared" si="179"/>
        <v>2.1986253418301883E-5</v>
      </c>
      <c r="AF240" s="1">
        <f t="shared" si="180"/>
        <v>-40913.559381999999</v>
      </c>
      <c r="AG240" s="11">
        <f t="shared" si="181"/>
        <v>2.1986253418301883E-5</v>
      </c>
      <c r="AH240" s="1">
        <f t="shared" si="182"/>
        <v>-1.5597208899129319E-2</v>
      </c>
      <c r="AI240" s="1">
        <f t="shared" si="183"/>
        <v>0.71999380954574388</v>
      </c>
      <c r="AJ240" s="1">
        <f t="shared" si="184"/>
        <v>-0.37483387617196451</v>
      </c>
      <c r="AK240" s="1">
        <f t="shared" si="185"/>
        <v>0.25596902674591038</v>
      </c>
      <c r="AL240" s="1">
        <f t="shared" si="186"/>
        <v>2.4010119874106857</v>
      </c>
      <c r="AM240" s="1">
        <f t="shared" si="187"/>
        <v>2.5760102742901196</v>
      </c>
      <c r="AN240" s="1">
        <f t="shared" si="192"/>
        <v>8.375508526550032</v>
      </c>
      <c r="AO240" s="1">
        <f t="shared" si="192"/>
        <v>8.3754956890012995</v>
      </c>
      <c r="AP240" s="1">
        <f t="shared" si="192"/>
        <v>8.3755636081705749</v>
      </c>
      <c r="AQ240" s="1">
        <f t="shared" si="192"/>
        <v>8.375204179425026</v>
      </c>
      <c r="AR240" s="1">
        <f t="shared" si="192"/>
        <v>8.3771037333384406</v>
      </c>
      <c r="AS240" s="1">
        <f t="shared" si="192"/>
        <v>8.3669924630324317</v>
      </c>
      <c r="AT240" s="1">
        <f t="shared" si="192"/>
        <v>8.4189264815482776</v>
      </c>
      <c r="AU240" s="1">
        <f t="shared" si="188"/>
        <v>8.0465674433606349</v>
      </c>
    </row>
    <row r="241" spans="1:64" ht="12.95" customHeight="1" x14ac:dyDescent="0.2">
      <c r="A241" s="23" t="s">
        <v>165</v>
      </c>
      <c r="B241" s="23" t="s">
        <v>49</v>
      </c>
      <c r="C241" s="31">
        <v>55937.6057</v>
      </c>
      <c r="D241" s="31" t="s">
        <v>143</v>
      </c>
      <c r="E241" s="1">
        <f t="shared" si="170"/>
        <v>29783.866259519695</v>
      </c>
      <c r="F241" s="1">
        <f t="shared" si="190"/>
        <v>29784</v>
      </c>
      <c r="G241" s="1">
        <f t="shared" si="171"/>
        <v>-5.3494399995543063E-2</v>
      </c>
      <c r="K241" s="1">
        <f>G241</f>
        <v>-5.3494399995543063E-2</v>
      </c>
      <c r="N241" s="1">
        <f t="shared" ca="1" si="191"/>
        <v>-5.0370952380717482E-2</v>
      </c>
      <c r="P241" s="185">
        <f t="shared" si="172"/>
        <v>40919.1057</v>
      </c>
      <c r="R241" s="1">
        <f t="shared" si="173"/>
        <v>2.8616508308831577E-3</v>
      </c>
      <c r="S241" s="11">
        <f>S$16</f>
        <v>1</v>
      </c>
      <c r="Z241" s="1">
        <f t="shared" si="174"/>
        <v>29784</v>
      </c>
      <c r="AA241" s="1">
        <f t="shared" si="175"/>
        <v>-5.1949927258194112E-2</v>
      </c>
      <c r="AB241" s="1">
        <f t="shared" si="176"/>
        <v>-3.7929562462504007E-2</v>
      </c>
      <c r="AC241" s="1">
        <f t="shared" si="177"/>
        <v>-40919.159194399996</v>
      </c>
      <c r="AD241" s="1">
        <f t="shared" si="178"/>
        <v>-1.5444727373489509E-3</v>
      </c>
      <c r="AE241" s="1">
        <f t="shared" si="179"/>
        <v>2.3853960364141615E-6</v>
      </c>
      <c r="AF241" s="1">
        <f t="shared" si="180"/>
        <v>-40919.159194399996</v>
      </c>
      <c r="AG241" s="11">
        <f t="shared" si="181"/>
        <v>2.3853960364141615E-6</v>
      </c>
      <c r="AH241" s="1">
        <f t="shared" si="182"/>
        <v>-1.5564837533039059E-2</v>
      </c>
      <c r="AI241" s="1">
        <f t="shared" si="183"/>
        <v>0.71966897591536938</v>
      </c>
      <c r="AJ241" s="1">
        <f t="shared" si="184"/>
        <v>-0.37365624406680409</v>
      </c>
      <c r="AK241" s="1">
        <f t="shared" si="185"/>
        <v>0.2556132357324557</v>
      </c>
      <c r="AL241" s="1">
        <f t="shared" si="186"/>
        <v>2.4022819047262165</v>
      </c>
      <c r="AM241" s="1">
        <f t="shared" si="187"/>
        <v>2.5808666540193501</v>
      </c>
      <c r="AN241" s="1">
        <f t="shared" ref="AN241:AT250" si="194">$AU241+$AB$7*SIN(AO241)</f>
        <v>8.3771408302015331</v>
      </c>
      <c r="AO241" s="1">
        <f t="shared" si="194"/>
        <v>8.3771277534951984</v>
      </c>
      <c r="AP241" s="1">
        <f t="shared" si="194"/>
        <v>8.3771967420500051</v>
      </c>
      <c r="AQ241" s="1">
        <f t="shared" si="194"/>
        <v>8.3768326871928345</v>
      </c>
      <c r="AR241" s="1">
        <f t="shared" si="194"/>
        <v>8.3787512312558814</v>
      </c>
      <c r="AS241" s="1">
        <f t="shared" si="194"/>
        <v>8.3685676513585943</v>
      </c>
      <c r="AT241" s="1">
        <f t="shared" si="194"/>
        <v>8.4207260307634098</v>
      </c>
      <c r="AU241" s="1">
        <f t="shared" si="188"/>
        <v>8.0485086467649172</v>
      </c>
    </row>
    <row r="242" spans="1:64" ht="12.95" customHeight="1" x14ac:dyDescent="0.2">
      <c r="A242" s="23" t="s">
        <v>164</v>
      </c>
      <c r="B242" s="23" t="s">
        <v>49</v>
      </c>
      <c r="C242" s="31">
        <v>55940.0052</v>
      </c>
      <c r="D242" s="31" t="s">
        <v>143</v>
      </c>
      <c r="E242" s="1">
        <f t="shared" si="170"/>
        <v>29789.865210484553</v>
      </c>
      <c r="F242" s="1">
        <f t="shared" si="190"/>
        <v>29790</v>
      </c>
      <c r="G242" s="1">
        <f t="shared" si="171"/>
        <v>-5.3914000003715046E-2</v>
      </c>
      <c r="K242" s="1">
        <f>G242</f>
        <v>-5.3914000003715046E-2</v>
      </c>
      <c r="N242" s="1">
        <f t="shared" ca="1" si="191"/>
        <v>-5.0352066095596046E-2</v>
      </c>
      <c r="P242" s="185">
        <f t="shared" si="172"/>
        <v>40921.5052</v>
      </c>
      <c r="R242" s="1">
        <f t="shared" si="173"/>
        <v>2.9067193964005858E-3</v>
      </c>
      <c r="S242" s="11">
        <f>S$16</f>
        <v>1</v>
      </c>
      <c r="Z242" s="1">
        <f t="shared" si="174"/>
        <v>29790</v>
      </c>
      <c r="AA242" s="1">
        <f t="shared" si="175"/>
        <v>-5.1931433013130364E-2</v>
      </c>
      <c r="AB242" s="1">
        <f t="shared" si="176"/>
        <v>-3.8363044143992803E-2</v>
      </c>
      <c r="AC242" s="1">
        <f t="shared" si="177"/>
        <v>-40921.559114000003</v>
      </c>
      <c r="AD242" s="1">
        <f t="shared" si="178"/>
        <v>-1.9825669905846818E-3</v>
      </c>
      <c r="AE242" s="1">
        <f t="shared" si="179"/>
        <v>3.930571872156002E-6</v>
      </c>
      <c r="AF242" s="1">
        <f t="shared" si="180"/>
        <v>-40921.559114000003</v>
      </c>
      <c r="AG242" s="11">
        <f t="shared" si="181"/>
        <v>3.930571872156002E-6</v>
      </c>
      <c r="AH242" s="1">
        <f t="shared" si="182"/>
        <v>-1.5550955859722243E-2</v>
      </c>
      <c r="AI242" s="1">
        <f t="shared" si="183"/>
        <v>0.71952998937599744</v>
      </c>
      <c r="AJ242" s="1">
        <f t="shared" si="184"/>
        <v>-0.37315168509460506</v>
      </c>
      <c r="AK242" s="1">
        <f t="shared" si="185"/>
        <v>0.25546072591794922</v>
      </c>
      <c r="AL242" s="1">
        <f t="shared" si="186"/>
        <v>2.4028258046169362</v>
      </c>
      <c r="AM242" s="1">
        <f t="shared" si="187"/>
        <v>2.5829514912565759</v>
      </c>
      <c r="AN242" s="1">
        <f t="shared" si="194"/>
        <v>8.3778401638013733</v>
      </c>
      <c r="AO242" s="1">
        <f t="shared" si="194"/>
        <v>8.3778269836080099</v>
      </c>
      <c r="AP242" s="1">
        <f t="shared" si="194"/>
        <v>8.3778964339240503</v>
      </c>
      <c r="AQ242" s="1">
        <f t="shared" si="194"/>
        <v>8.3775303858101644</v>
      </c>
      <c r="AR242" s="1">
        <f t="shared" si="194"/>
        <v>8.3794570938683837</v>
      </c>
      <c r="AS242" s="1">
        <f t="shared" si="194"/>
        <v>8.3692425022804962</v>
      </c>
      <c r="AT242" s="1">
        <f t="shared" si="194"/>
        <v>8.4214968367379477</v>
      </c>
      <c r="AU242" s="1">
        <f t="shared" si="188"/>
        <v>8.0493405910810374</v>
      </c>
    </row>
    <row r="243" spans="1:64" ht="12.95" customHeight="1" x14ac:dyDescent="0.2">
      <c r="A243" s="23" t="s">
        <v>164</v>
      </c>
      <c r="B243" s="23" t="s">
        <v>49</v>
      </c>
      <c r="C243" s="31">
        <v>55947.608</v>
      </c>
      <c r="D243" s="31" t="s">
        <v>163</v>
      </c>
      <c r="E243" s="1">
        <f t="shared" si="170"/>
        <v>29808.872847240385</v>
      </c>
      <c r="F243" s="1">
        <f t="shared" si="190"/>
        <v>29809</v>
      </c>
      <c r="G243" s="1">
        <f t="shared" si="171"/>
        <v>-5.0859399998444133E-2</v>
      </c>
      <c r="I243" s="1">
        <f>G243</f>
        <v>-5.0859399998444133E-2</v>
      </c>
      <c r="N243" s="1">
        <f t="shared" ca="1" si="191"/>
        <v>-5.029225952604488E-2</v>
      </c>
      <c r="P243" s="185">
        <f t="shared" si="172"/>
        <v>40929.108</v>
      </c>
      <c r="R243" s="1">
        <f t="shared" si="173"/>
        <v>2.5866785682017389E-3</v>
      </c>
      <c r="S243" s="11">
        <f>S$14</f>
        <v>0.05</v>
      </c>
      <c r="Z243" s="1">
        <f t="shared" si="174"/>
        <v>29809</v>
      </c>
      <c r="AA243" s="1">
        <f t="shared" si="175"/>
        <v>-5.187281605615407E-2</v>
      </c>
      <c r="AB243" s="1">
        <f t="shared" si="176"/>
        <v>-3.5352435228627695E-2</v>
      </c>
      <c r="AC243" s="1">
        <f t="shared" si="177"/>
        <v>-40929.158859399999</v>
      </c>
      <c r="AD243" s="1">
        <f t="shared" si="178"/>
        <v>1.0134160577099371E-3</v>
      </c>
      <c r="AE243" s="1">
        <f t="shared" si="179"/>
        <v>5.1350605301217533E-8</v>
      </c>
      <c r="AF243" s="1">
        <f t="shared" si="180"/>
        <v>-40929.158859399999</v>
      </c>
      <c r="AG243" s="11">
        <f t="shared" si="181"/>
        <v>1.0270121060243507E-6</v>
      </c>
      <c r="AH243" s="1">
        <f t="shared" si="182"/>
        <v>-1.550696476981644E-2</v>
      </c>
      <c r="AI243" s="1">
        <f t="shared" si="183"/>
        <v>0.71909076564526564</v>
      </c>
      <c r="AJ243" s="1">
        <f t="shared" si="184"/>
        <v>-0.37155447184733659</v>
      </c>
      <c r="AK243" s="1">
        <f t="shared" si="185"/>
        <v>0.25497766843429776</v>
      </c>
      <c r="AL243" s="1">
        <f t="shared" si="186"/>
        <v>2.4045467708576678</v>
      </c>
      <c r="AM243" s="1">
        <f t="shared" si="187"/>
        <v>2.5895675129217297</v>
      </c>
      <c r="AN243" s="1">
        <f t="shared" si="194"/>
        <v>8.380053831054056</v>
      </c>
      <c r="AO243" s="1">
        <f t="shared" si="194"/>
        <v>8.3800403192019495</v>
      </c>
      <c r="AP243" s="1">
        <f t="shared" si="194"/>
        <v>8.3801112454818103</v>
      </c>
      <c r="AQ243" s="1">
        <f t="shared" si="194"/>
        <v>8.3797388432807427</v>
      </c>
      <c r="AR243" s="1">
        <f t="shared" si="194"/>
        <v>8.3816915038437116</v>
      </c>
      <c r="AS243" s="1">
        <f t="shared" si="194"/>
        <v>8.3713786245519248</v>
      </c>
      <c r="AT243" s="1">
        <f t="shared" si="194"/>
        <v>8.4239360232076841</v>
      </c>
      <c r="AU243" s="1">
        <f t="shared" si="188"/>
        <v>8.051975081415419</v>
      </c>
      <c r="AW243" s="1">
        <v>-17000</v>
      </c>
      <c r="AX243" s="1">
        <f>AB$3+AB$4*AW243+AB$5*AW243^2+AZ243</f>
        <v>-1.7870464820734268E-3</v>
      </c>
      <c r="AY243" s="1">
        <f>AB$3+AB$4*AW243+AB$5*AW243^2</f>
        <v>1.700679812832975E-2</v>
      </c>
      <c r="AZ243" s="1">
        <f>$AB$6*($AB$11/BA243*BB243+$AB$12)</f>
        <v>-1.8793844610403176E-2</v>
      </c>
      <c r="BA243" s="1">
        <f>1+$AB$7*COS(BC243)</f>
        <v>0.75813812179523232</v>
      </c>
      <c r="BB243" s="1">
        <f>SIN(BC243+RADIANS($AB$9))</f>
        <v>-0.49960591902074647</v>
      </c>
      <c r="BC243" s="1">
        <f>2*ATAN(BD243)</f>
        <v>2.2620857775179277</v>
      </c>
      <c r="BD243" s="1">
        <f>SQRT((1+$AB$7)/(1-$AB$7))*TAN(BE243/2)</f>
        <v>2.1254917823370412</v>
      </c>
      <c r="BE243" s="1">
        <f t="shared" ref="BE243:BK243" si="195">$BL243+$AB$7*SIN(BF243)</f>
        <v>1.9182624204091563</v>
      </c>
      <c r="BF243" s="1">
        <f t="shared" si="195"/>
        <v>1.9182614748415541</v>
      </c>
      <c r="BG243" s="1">
        <f t="shared" si="195"/>
        <v>1.9182687944060268</v>
      </c>
      <c r="BH243" s="1">
        <f t="shared" si="195"/>
        <v>1.9182121303726145</v>
      </c>
      <c r="BI243" s="1">
        <f t="shared" si="195"/>
        <v>1.9186505609967639</v>
      </c>
      <c r="BJ243" s="1">
        <f t="shared" si="195"/>
        <v>1.9152443060098925</v>
      </c>
      <c r="BK243" s="1">
        <f t="shared" si="195"/>
        <v>1.9409179748220136</v>
      </c>
      <c r="BL243" s="1">
        <f>RADIANS($AB$9)+$AB$18*(AW243-AB$15)</f>
        <v>1.5615614992007836</v>
      </c>
    </row>
    <row r="244" spans="1:64" ht="12.95" customHeight="1" x14ac:dyDescent="0.2">
      <c r="A244" s="23" t="s">
        <v>160</v>
      </c>
      <c r="B244" s="30" t="s">
        <v>51</v>
      </c>
      <c r="C244" s="31">
        <v>55957.407800000001</v>
      </c>
      <c r="D244" s="31" t="s">
        <v>130</v>
      </c>
      <c r="E244" s="1">
        <f t="shared" si="170"/>
        <v>29833.373168001133</v>
      </c>
      <c r="F244" s="1">
        <f t="shared" si="190"/>
        <v>29833.5</v>
      </c>
      <c r="G244" s="1">
        <f t="shared" si="171"/>
        <v>-5.0731099996482953E-2</v>
      </c>
      <c r="K244" s="1">
        <f t="shared" ref="K244:K275" si="196">G244</f>
        <v>-5.0731099996482953E-2</v>
      </c>
      <c r="N244" s="1">
        <f t="shared" ca="1" si="191"/>
        <v>-5.0215140528465721E-2</v>
      </c>
      <c r="P244" s="185">
        <f t="shared" si="172"/>
        <v>40938.907800000001</v>
      </c>
      <c r="R244" s="1">
        <f t="shared" si="173"/>
        <v>2.5736445068531527E-3</v>
      </c>
      <c r="S244" s="11">
        <f t="shared" ref="S244:S275" si="197">S$16</f>
        <v>1</v>
      </c>
      <c r="Z244" s="1">
        <f t="shared" si="174"/>
        <v>29833.5</v>
      </c>
      <c r="AA244" s="1">
        <f t="shared" si="175"/>
        <v>-5.1797115049949785E-2</v>
      </c>
      <c r="AB244" s="1">
        <f t="shared" si="176"/>
        <v>-3.5280933057425287E-2</v>
      </c>
      <c r="AC244" s="1">
        <f t="shared" si="177"/>
        <v>-40938.958531099997</v>
      </c>
      <c r="AD244" s="1">
        <f t="shared" si="178"/>
        <v>1.0660150534668317E-3</v>
      </c>
      <c r="AE244" s="1">
        <f t="shared" si="179"/>
        <v>1.1363880942178921E-6</v>
      </c>
      <c r="AF244" s="1">
        <f t="shared" si="180"/>
        <v>-40938.958531099997</v>
      </c>
      <c r="AG244" s="11">
        <f t="shared" si="181"/>
        <v>1.1363880942178921E-6</v>
      </c>
      <c r="AH244" s="1">
        <f t="shared" si="182"/>
        <v>-1.5450166939057665E-2</v>
      </c>
      <c r="AI244" s="1">
        <f t="shared" si="183"/>
        <v>0.71852641342073698</v>
      </c>
      <c r="AJ244" s="1">
        <f t="shared" si="184"/>
        <v>-0.36949615865591412</v>
      </c>
      <c r="AK244" s="1">
        <f t="shared" si="185"/>
        <v>0.2543545348606151</v>
      </c>
      <c r="AL244" s="1">
        <f t="shared" si="186"/>
        <v>2.4067628176339095</v>
      </c>
      <c r="AM244" s="1">
        <f t="shared" si="187"/>
        <v>2.5981303588106059</v>
      </c>
      <c r="AN244" s="1">
        <f t="shared" si="194"/>
        <v>8.382906307171309</v>
      </c>
      <c r="AO244" s="1">
        <f t="shared" si="194"/>
        <v>8.3828923587139705</v>
      </c>
      <c r="AP244" s="1">
        <f t="shared" si="194"/>
        <v>8.3829652191370396</v>
      </c>
      <c r="AQ244" s="1">
        <f t="shared" si="194"/>
        <v>8.382584529037409</v>
      </c>
      <c r="AR244" s="1">
        <f t="shared" si="194"/>
        <v>8.3845708771882475</v>
      </c>
      <c r="AS244" s="1">
        <f t="shared" si="194"/>
        <v>8.3741310772011115</v>
      </c>
      <c r="AT244" s="1">
        <f t="shared" si="194"/>
        <v>8.427077479434077</v>
      </c>
      <c r="AU244" s="1">
        <f t="shared" si="188"/>
        <v>8.0553721873729103</v>
      </c>
    </row>
    <row r="245" spans="1:64" ht="12.95" customHeight="1" x14ac:dyDescent="0.2">
      <c r="A245" s="23" t="s">
        <v>166</v>
      </c>
      <c r="B245" s="23" t="s">
        <v>51</v>
      </c>
      <c r="C245" s="31">
        <v>55957.407829999996</v>
      </c>
      <c r="D245" s="31" t="s">
        <v>143</v>
      </c>
      <c r="E245" s="1">
        <f t="shared" si="170"/>
        <v>29833.373243003633</v>
      </c>
      <c r="F245" s="1">
        <f t="shared" si="190"/>
        <v>29833.5</v>
      </c>
      <c r="G245" s="1">
        <f t="shared" si="171"/>
        <v>-5.0701100000878796E-2</v>
      </c>
      <c r="K245" s="1">
        <f t="shared" si="196"/>
        <v>-5.0701100000878796E-2</v>
      </c>
      <c r="N245" s="1">
        <f t="shared" ca="1" si="191"/>
        <v>-5.0215140528465721E-2</v>
      </c>
      <c r="P245" s="185">
        <f t="shared" si="172"/>
        <v>40938.907829999996</v>
      </c>
      <c r="R245" s="1">
        <f t="shared" si="173"/>
        <v>2.5706015412991119E-3</v>
      </c>
      <c r="S245" s="11">
        <f t="shared" si="197"/>
        <v>1</v>
      </c>
      <c r="Z245" s="1">
        <f t="shared" si="174"/>
        <v>29833.5</v>
      </c>
      <c r="AA245" s="1">
        <f t="shared" si="175"/>
        <v>-5.1797115049949785E-2</v>
      </c>
      <c r="AB245" s="1">
        <f t="shared" si="176"/>
        <v>-3.525093306182113E-2</v>
      </c>
      <c r="AC245" s="1">
        <f t="shared" si="177"/>
        <v>-40938.958531099997</v>
      </c>
      <c r="AD245" s="1">
        <f t="shared" si="178"/>
        <v>1.0960150490709891E-3</v>
      </c>
      <c r="AE245" s="1">
        <f t="shared" si="179"/>
        <v>1.2012489877900827E-6</v>
      </c>
      <c r="AF245" s="1">
        <f t="shared" si="180"/>
        <v>-40938.958531099997</v>
      </c>
      <c r="AG245" s="11">
        <f t="shared" si="181"/>
        <v>1.2012489877900827E-6</v>
      </c>
      <c r="AH245" s="1">
        <f t="shared" si="182"/>
        <v>-1.5450166939057665E-2</v>
      </c>
      <c r="AI245" s="1">
        <f t="shared" si="183"/>
        <v>0.71852641342073698</v>
      </c>
      <c r="AJ245" s="1">
        <f t="shared" si="184"/>
        <v>-0.36949615865591412</v>
      </c>
      <c r="AK245" s="1">
        <f t="shared" si="185"/>
        <v>0.2543545348606151</v>
      </c>
      <c r="AL245" s="1">
        <f t="shared" si="186"/>
        <v>2.4067628176339095</v>
      </c>
      <c r="AM245" s="1">
        <f t="shared" si="187"/>
        <v>2.5981303588106059</v>
      </c>
      <c r="AN245" s="1">
        <f t="shared" si="194"/>
        <v>8.382906307171309</v>
      </c>
      <c r="AO245" s="1">
        <f t="shared" si="194"/>
        <v>8.3828923587139705</v>
      </c>
      <c r="AP245" s="1">
        <f t="shared" si="194"/>
        <v>8.3829652191370396</v>
      </c>
      <c r="AQ245" s="1">
        <f t="shared" si="194"/>
        <v>8.382584529037409</v>
      </c>
      <c r="AR245" s="1">
        <f t="shared" si="194"/>
        <v>8.3845708771882475</v>
      </c>
      <c r="AS245" s="1">
        <f t="shared" si="194"/>
        <v>8.3741310772011115</v>
      </c>
      <c r="AT245" s="1">
        <f t="shared" si="194"/>
        <v>8.427077479434077</v>
      </c>
      <c r="AU245" s="1">
        <f t="shared" si="188"/>
        <v>8.0553721873729103</v>
      </c>
    </row>
    <row r="246" spans="1:64" ht="12.95" customHeight="1" x14ac:dyDescent="0.2">
      <c r="A246" s="23" t="s">
        <v>165</v>
      </c>
      <c r="B246" s="23" t="s">
        <v>51</v>
      </c>
      <c r="C246" s="31">
        <v>55962.606699999997</v>
      </c>
      <c r="D246" s="31" t="s">
        <v>143</v>
      </c>
      <c r="E246" s="1">
        <f t="shared" si="170"/>
        <v>29846.370853423585</v>
      </c>
      <c r="F246" s="1">
        <f t="shared" si="190"/>
        <v>29846.5</v>
      </c>
      <c r="G246" s="1">
        <f t="shared" si="171"/>
        <v>-5.1656900002853945E-2</v>
      </c>
      <c r="K246" s="1">
        <f t="shared" si="196"/>
        <v>-5.1656900002853945E-2</v>
      </c>
      <c r="N246" s="1">
        <f t="shared" ca="1" si="191"/>
        <v>-5.0174220244035977E-2</v>
      </c>
      <c r="P246" s="185">
        <f t="shared" si="172"/>
        <v>40944.106699999997</v>
      </c>
      <c r="R246" s="1">
        <f t="shared" si="173"/>
        <v>2.668435317904852E-3</v>
      </c>
      <c r="S246" s="11">
        <f t="shared" si="197"/>
        <v>1</v>
      </c>
      <c r="Z246" s="1">
        <f t="shared" si="174"/>
        <v>29846.5</v>
      </c>
      <c r="AA246" s="1">
        <f t="shared" si="175"/>
        <v>-5.1756894296443812E-2</v>
      </c>
      <c r="AB246" s="1">
        <f t="shared" si="176"/>
        <v>-3.6236903660811753E-2</v>
      </c>
      <c r="AC246" s="1">
        <f t="shared" si="177"/>
        <v>-40944.158356899999</v>
      </c>
      <c r="AD246" s="1">
        <f t="shared" si="178"/>
        <v>9.9994293589866778E-5</v>
      </c>
      <c r="AE246" s="1">
        <f t="shared" si="179"/>
        <v>9.9988587505364725E-9</v>
      </c>
      <c r="AF246" s="1">
        <f t="shared" si="180"/>
        <v>-40944.158356899999</v>
      </c>
      <c r="AG246" s="11">
        <f t="shared" si="181"/>
        <v>9.9988587505364725E-9</v>
      </c>
      <c r="AH246" s="1">
        <f t="shared" si="182"/>
        <v>-1.541999634204219E-2</v>
      </c>
      <c r="AI246" s="1">
        <f t="shared" si="183"/>
        <v>0.71822788053408271</v>
      </c>
      <c r="AJ246" s="1">
        <f t="shared" si="184"/>
        <v>-0.36840456580813663</v>
      </c>
      <c r="AK246" s="1">
        <f t="shared" si="185"/>
        <v>0.25402378242526541</v>
      </c>
      <c r="AL246" s="1">
        <f t="shared" si="186"/>
        <v>2.4079372691877574</v>
      </c>
      <c r="AM246" s="1">
        <f t="shared" si="187"/>
        <v>2.6026884786021149</v>
      </c>
      <c r="AN246" s="1">
        <f t="shared" si="194"/>
        <v>8.3844189586788733</v>
      </c>
      <c r="AO246" s="1">
        <f t="shared" si="194"/>
        <v>8.3844047744235528</v>
      </c>
      <c r="AP246" s="1">
        <f t="shared" si="194"/>
        <v>8.3844786753471165</v>
      </c>
      <c r="AQ246" s="1">
        <f t="shared" si="194"/>
        <v>8.3840935443814324</v>
      </c>
      <c r="AR246" s="1">
        <f t="shared" si="194"/>
        <v>8.3860978685582221</v>
      </c>
      <c r="AS246" s="1">
        <f t="shared" si="194"/>
        <v>8.3755906437404946</v>
      </c>
      <c r="AT246" s="1">
        <f t="shared" si="194"/>
        <v>8.4287426324621144</v>
      </c>
      <c r="AU246" s="1">
        <f t="shared" si="188"/>
        <v>8.0571747333911716</v>
      </c>
    </row>
    <row r="247" spans="1:64" ht="12.95" customHeight="1" x14ac:dyDescent="0.2">
      <c r="A247" s="23" t="s">
        <v>167</v>
      </c>
      <c r="B247" s="23" t="s">
        <v>49</v>
      </c>
      <c r="C247" s="31">
        <v>56203.6</v>
      </c>
      <c r="D247" s="31" t="s">
        <v>143</v>
      </c>
      <c r="E247" s="1">
        <f t="shared" si="170"/>
        <v>30448.874287288621</v>
      </c>
      <c r="F247" s="1">
        <f t="shared" si="190"/>
        <v>30449</v>
      </c>
      <c r="G247" s="1">
        <f t="shared" si="171"/>
        <v>-5.0283399999898393E-2</v>
      </c>
      <c r="K247" s="1">
        <f t="shared" si="196"/>
        <v>-5.0283399999898393E-2</v>
      </c>
      <c r="N247" s="1">
        <f t="shared" ca="1" si="191"/>
        <v>-4.8277722446426266E-2</v>
      </c>
      <c r="P247" s="185">
        <f t="shared" si="172"/>
        <v>41185.1</v>
      </c>
      <c r="R247" s="1">
        <f t="shared" si="173"/>
        <v>2.5284203155497816E-3</v>
      </c>
      <c r="S247" s="11">
        <f t="shared" si="197"/>
        <v>1</v>
      </c>
      <c r="Z247" s="1">
        <f t="shared" si="174"/>
        <v>30449</v>
      </c>
      <c r="AA247" s="1">
        <f t="shared" si="175"/>
        <v>-4.9854112649989811E-2</v>
      </c>
      <c r="AB247" s="1">
        <f t="shared" si="176"/>
        <v>-3.6285261277328264E-2</v>
      </c>
      <c r="AC247" s="1">
        <f t="shared" si="177"/>
        <v>-41185.150283399998</v>
      </c>
      <c r="AD247" s="1">
        <f t="shared" si="178"/>
        <v>-4.2928734990858169E-4</v>
      </c>
      <c r="AE247" s="1">
        <f t="shared" si="179"/>
        <v>1.8428762879153306E-7</v>
      </c>
      <c r="AF247" s="1">
        <f t="shared" si="180"/>
        <v>-41185.150283399998</v>
      </c>
      <c r="AG247" s="11">
        <f t="shared" si="181"/>
        <v>1.8428762879153306E-7</v>
      </c>
      <c r="AH247" s="1">
        <f t="shared" si="182"/>
        <v>-1.3998138722570131E-2</v>
      </c>
      <c r="AI247" s="1">
        <f t="shared" si="183"/>
        <v>0.70507055274839736</v>
      </c>
      <c r="AJ247" s="1">
        <f t="shared" si="184"/>
        <v>-0.3182566774685443</v>
      </c>
      <c r="AK247" s="1">
        <f t="shared" si="185"/>
        <v>0.23862152143052365</v>
      </c>
      <c r="AL247" s="1">
        <f t="shared" si="186"/>
        <v>2.4613395880031828</v>
      </c>
      <c r="AM247" s="1">
        <f t="shared" si="187"/>
        <v>2.825822648151969</v>
      </c>
      <c r="AN247" s="1">
        <f t="shared" si="194"/>
        <v>8.4538581424787136</v>
      </c>
      <c r="AO247" s="1">
        <f t="shared" si="194"/>
        <v>8.4538295573072517</v>
      </c>
      <c r="AP247" s="1">
        <f t="shared" si="194"/>
        <v>8.4539630186287216</v>
      </c>
      <c r="AQ247" s="1">
        <f t="shared" si="194"/>
        <v>8.4533396777551477</v>
      </c>
      <c r="AR247" s="1">
        <f t="shared" si="194"/>
        <v>8.456246186436438</v>
      </c>
      <c r="AS247" s="1">
        <f t="shared" si="194"/>
        <v>8.442586276266816</v>
      </c>
      <c r="AT247" s="1">
        <f t="shared" si="194"/>
        <v>8.5045996746068244</v>
      </c>
      <c r="AU247" s="1">
        <f t="shared" si="188"/>
        <v>8.1407158084682791</v>
      </c>
    </row>
    <row r="248" spans="1:64" ht="12.95" customHeight="1" x14ac:dyDescent="0.2">
      <c r="A248" s="51" t="s">
        <v>168</v>
      </c>
      <c r="B248" s="52" t="s">
        <v>49</v>
      </c>
      <c r="C248" s="53">
        <v>56258.799899999998</v>
      </c>
      <c r="D248" s="53">
        <v>2.3E-3</v>
      </c>
      <c r="E248" s="1">
        <f t="shared" si="170"/>
        <v>30586.878660435123</v>
      </c>
      <c r="F248" s="1">
        <f t="shared" si="190"/>
        <v>30587</v>
      </c>
      <c r="G248" s="1">
        <f t="shared" si="171"/>
        <v>-4.8534200002904981E-2</v>
      </c>
      <c r="K248" s="1">
        <f t="shared" si="196"/>
        <v>-4.8534200002904981E-2</v>
      </c>
      <c r="N248" s="1">
        <f t="shared" ca="1" si="191"/>
        <v>-4.7843337888633514E-2</v>
      </c>
      <c r="P248" s="185">
        <f t="shared" si="172"/>
        <v>41240.299899999998</v>
      </c>
      <c r="R248" s="1">
        <f t="shared" si="173"/>
        <v>2.3555685699219817E-3</v>
      </c>
      <c r="S248" s="11">
        <f t="shared" si="197"/>
        <v>1</v>
      </c>
      <c r="Z248" s="1">
        <f t="shared" si="174"/>
        <v>30587</v>
      </c>
      <c r="AA248" s="1">
        <f t="shared" si="175"/>
        <v>-4.940809987683293E-2</v>
      </c>
      <c r="AB248" s="1">
        <f t="shared" si="176"/>
        <v>-3.4867749065442398E-2</v>
      </c>
      <c r="AC248" s="1">
        <f t="shared" si="177"/>
        <v>-41240.348434200001</v>
      </c>
      <c r="AD248" s="1">
        <f t="shared" si="178"/>
        <v>8.7389987392794827E-4</v>
      </c>
      <c r="AE248" s="1">
        <f t="shared" si="179"/>
        <v>7.6370098965128393E-7</v>
      </c>
      <c r="AF248" s="1">
        <f t="shared" si="180"/>
        <v>-41240.348434200001</v>
      </c>
      <c r="AG248" s="11">
        <f t="shared" si="181"/>
        <v>7.6370098965128393E-7</v>
      </c>
      <c r="AH248" s="1">
        <f t="shared" si="182"/>
        <v>-1.3666450937462585E-2</v>
      </c>
      <c r="AI248" s="1">
        <f t="shared" si="183"/>
        <v>0.70223741785352711</v>
      </c>
      <c r="AJ248" s="1">
        <f t="shared" si="184"/>
        <v>-0.30689450114664851</v>
      </c>
      <c r="AK248" s="1">
        <f t="shared" si="185"/>
        <v>0.23507669816342644</v>
      </c>
      <c r="AL248" s="1">
        <f t="shared" si="186"/>
        <v>2.4733012167239909</v>
      </c>
      <c r="AM248" s="1">
        <f t="shared" si="187"/>
        <v>2.8804864105202665</v>
      </c>
      <c r="AN248" s="1">
        <f t="shared" si="194"/>
        <v>8.4695867470466979</v>
      </c>
      <c r="AO248" s="1">
        <f t="shared" si="194"/>
        <v>8.4695538086104314</v>
      </c>
      <c r="AP248" s="1">
        <f t="shared" si="194"/>
        <v>8.4697041555669141</v>
      </c>
      <c r="AQ248" s="1">
        <f t="shared" si="194"/>
        <v>8.4690176391066565</v>
      </c>
      <c r="AR248" s="1">
        <f t="shared" si="194"/>
        <v>8.4721470173817899</v>
      </c>
      <c r="AS248" s="1">
        <f t="shared" si="194"/>
        <v>8.4577677771707922</v>
      </c>
      <c r="AT248" s="1">
        <f t="shared" si="194"/>
        <v>8.5216148524771924</v>
      </c>
      <c r="AU248" s="1">
        <f t="shared" si="188"/>
        <v>8.1598505277390529</v>
      </c>
    </row>
    <row r="249" spans="1:64" ht="12.95" customHeight="1" x14ac:dyDescent="0.2">
      <c r="A249" s="23" t="s">
        <v>169</v>
      </c>
      <c r="B249" s="23" t="s">
        <v>51</v>
      </c>
      <c r="C249" s="31">
        <v>56300.995999999999</v>
      </c>
      <c r="D249" s="31" t="s">
        <v>143</v>
      </c>
      <c r="E249" s="1">
        <f t="shared" si="170"/>
        <v>30692.372444476889</v>
      </c>
      <c r="F249" s="1">
        <f t="shared" si="190"/>
        <v>30692.5</v>
      </c>
      <c r="G249" s="1">
        <f t="shared" si="171"/>
        <v>-5.1020500002778135E-2</v>
      </c>
      <c r="K249" s="1">
        <f t="shared" si="196"/>
        <v>-5.1020500002778135E-2</v>
      </c>
      <c r="N249" s="1">
        <f t="shared" ca="1" si="191"/>
        <v>-4.7511254041915127E-2</v>
      </c>
      <c r="P249" s="185">
        <f t="shared" si="172"/>
        <v>41282.495999999999</v>
      </c>
      <c r="R249" s="1">
        <f t="shared" si="173"/>
        <v>2.6030914205334836E-3</v>
      </c>
      <c r="S249" s="11">
        <f t="shared" si="197"/>
        <v>1</v>
      </c>
      <c r="Z249" s="1">
        <f t="shared" si="174"/>
        <v>30692.5</v>
      </c>
      <c r="AA249" s="1">
        <f t="shared" si="175"/>
        <v>-4.9064694937604687E-2</v>
      </c>
      <c r="AB249" s="1">
        <f t="shared" si="176"/>
        <v>-3.7609004724325532E-2</v>
      </c>
      <c r="AC249" s="1">
        <f t="shared" si="177"/>
        <v>-41282.547020500002</v>
      </c>
      <c r="AD249" s="1">
        <f t="shared" si="178"/>
        <v>-1.9558050651734479E-3</v>
      </c>
      <c r="AE249" s="1">
        <f t="shared" si="179"/>
        <v>3.8251734529581146E-6</v>
      </c>
      <c r="AF249" s="1">
        <f t="shared" si="180"/>
        <v>-41282.547020500002</v>
      </c>
      <c r="AG249" s="11">
        <f t="shared" si="181"/>
        <v>3.8251734529581146E-6</v>
      </c>
      <c r="AH249" s="1">
        <f t="shared" si="182"/>
        <v>-1.3411495278452604E-2</v>
      </c>
      <c r="AI249" s="1">
        <f t="shared" si="183"/>
        <v>0.70011513183617657</v>
      </c>
      <c r="AJ249" s="1">
        <f t="shared" si="184"/>
        <v>-0.29823975310445411</v>
      </c>
      <c r="AK249" s="1">
        <f t="shared" si="185"/>
        <v>0.23236323976119788</v>
      </c>
      <c r="AL249" s="1">
        <f t="shared" si="186"/>
        <v>2.4823816194136841</v>
      </c>
      <c r="AM249" s="1">
        <f t="shared" si="187"/>
        <v>2.9232572295219974</v>
      </c>
      <c r="AN249" s="1">
        <f t="shared" si="194"/>
        <v>8.4815689248334944</v>
      </c>
      <c r="AO249" s="1">
        <f t="shared" si="194"/>
        <v>8.4815323693932125</v>
      </c>
      <c r="AP249" s="1">
        <f t="shared" si="194"/>
        <v>8.4816964576571916</v>
      </c>
      <c r="AQ249" s="1">
        <f t="shared" si="194"/>
        <v>8.4809596154191986</v>
      </c>
      <c r="AR249" s="1">
        <f t="shared" si="194"/>
        <v>8.484262582174436</v>
      </c>
      <c r="AS249" s="1">
        <f t="shared" si="194"/>
        <v>8.4693370265425205</v>
      </c>
      <c r="AT249" s="1">
        <f t="shared" si="194"/>
        <v>8.5345334551466703</v>
      </c>
      <c r="AU249" s="1">
        <f t="shared" si="188"/>
        <v>8.1744788819641734</v>
      </c>
    </row>
    <row r="250" spans="1:64" ht="12.95" customHeight="1" x14ac:dyDescent="0.2">
      <c r="A250" s="23" t="s">
        <v>169</v>
      </c>
      <c r="B250" s="23" t="s">
        <v>51</v>
      </c>
      <c r="C250" s="31">
        <v>56300.996200000001</v>
      </c>
      <c r="D250" s="31" t="s">
        <v>143</v>
      </c>
      <c r="E250" s="1">
        <f t="shared" si="170"/>
        <v>30692.372944493647</v>
      </c>
      <c r="F250" s="1">
        <f t="shared" si="190"/>
        <v>30692.5</v>
      </c>
      <c r="G250" s="1">
        <f t="shared" si="171"/>
        <v>-5.0820500000554603E-2</v>
      </c>
      <c r="K250" s="1">
        <f t="shared" si="196"/>
        <v>-5.0820500000554603E-2</v>
      </c>
      <c r="N250" s="1">
        <f t="shared" ca="1" si="191"/>
        <v>-4.7511254041915127E-2</v>
      </c>
      <c r="P250" s="185">
        <f t="shared" si="172"/>
        <v>41282.496200000001</v>
      </c>
      <c r="R250" s="1">
        <f t="shared" si="173"/>
        <v>2.5827232203063702E-3</v>
      </c>
      <c r="S250" s="11">
        <f t="shared" si="197"/>
        <v>1</v>
      </c>
      <c r="Z250" s="1">
        <f t="shared" si="174"/>
        <v>30692.5</v>
      </c>
      <c r="AA250" s="1">
        <f t="shared" si="175"/>
        <v>-4.9064694937604687E-2</v>
      </c>
      <c r="AB250" s="1">
        <f t="shared" si="176"/>
        <v>-3.7409004722101999E-2</v>
      </c>
      <c r="AC250" s="1">
        <f t="shared" si="177"/>
        <v>-41282.547020500002</v>
      </c>
      <c r="AD250" s="1">
        <f t="shared" si="178"/>
        <v>-1.7558050629499153E-3</v>
      </c>
      <c r="AE250" s="1">
        <f t="shared" si="179"/>
        <v>3.082851419080556E-6</v>
      </c>
      <c r="AF250" s="1">
        <f t="shared" si="180"/>
        <v>-41282.547020500002</v>
      </c>
      <c r="AG250" s="11">
        <f t="shared" si="181"/>
        <v>3.082851419080556E-6</v>
      </c>
      <c r="AH250" s="1">
        <f t="shared" si="182"/>
        <v>-1.3411495278452604E-2</v>
      </c>
      <c r="AI250" s="1">
        <f t="shared" si="183"/>
        <v>0.70011513183617657</v>
      </c>
      <c r="AJ250" s="1">
        <f t="shared" si="184"/>
        <v>-0.29823975310445411</v>
      </c>
      <c r="AK250" s="1">
        <f t="shared" si="185"/>
        <v>0.23236323976119788</v>
      </c>
      <c r="AL250" s="1">
        <f t="shared" si="186"/>
        <v>2.4823816194136841</v>
      </c>
      <c r="AM250" s="1">
        <f t="shared" si="187"/>
        <v>2.9232572295219974</v>
      </c>
      <c r="AN250" s="1">
        <f t="shared" si="194"/>
        <v>8.4815689248334944</v>
      </c>
      <c r="AO250" s="1">
        <f t="shared" si="194"/>
        <v>8.4815323693932125</v>
      </c>
      <c r="AP250" s="1">
        <f t="shared" si="194"/>
        <v>8.4816964576571916</v>
      </c>
      <c r="AQ250" s="1">
        <f t="shared" si="194"/>
        <v>8.4809596154191986</v>
      </c>
      <c r="AR250" s="1">
        <f t="shared" si="194"/>
        <v>8.484262582174436</v>
      </c>
      <c r="AS250" s="1">
        <f t="shared" si="194"/>
        <v>8.4693370265425205</v>
      </c>
      <c r="AT250" s="1">
        <f t="shared" si="194"/>
        <v>8.5345334551466703</v>
      </c>
      <c r="AU250" s="1">
        <f t="shared" si="188"/>
        <v>8.1744788819641734</v>
      </c>
    </row>
    <row r="251" spans="1:64" ht="12.95" customHeight="1" x14ac:dyDescent="0.2">
      <c r="A251" s="23" t="s">
        <v>169</v>
      </c>
      <c r="B251" s="23" t="s">
        <v>49</v>
      </c>
      <c r="C251" s="31">
        <v>56301.996800000001</v>
      </c>
      <c r="D251" s="31" t="s">
        <v>143</v>
      </c>
      <c r="E251" s="1">
        <f t="shared" si="170"/>
        <v>30694.874528296703</v>
      </c>
      <c r="F251" s="1">
        <f t="shared" si="190"/>
        <v>30695</v>
      </c>
      <c r="G251" s="1">
        <f t="shared" si="171"/>
        <v>-5.0187000000732951E-2</v>
      </c>
      <c r="K251" s="1">
        <f t="shared" si="196"/>
        <v>-5.0187000000732951E-2</v>
      </c>
      <c r="N251" s="1">
        <f t="shared" ca="1" si="191"/>
        <v>-4.7503384756447872E-2</v>
      </c>
      <c r="P251" s="185">
        <f t="shared" si="172"/>
        <v>41283.496800000001</v>
      </c>
      <c r="R251" s="1">
        <f t="shared" si="173"/>
        <v>2.5187349690735691E-3</v>
      </c>
      <c r="S251" s="11">
        <f t="shared" si="197"/>
        <v>1</v>
      </c>
      <c r="Z251" s="1">
        <f t="shared" si="174"/>
        <v>30695</v>
      </c>
      <c r="AA251" s="1">
        <f t="shared" si="175"/>
        <v>-4.9056532209363651E-2</v>
      </c>
      <c r="AB251" s="1">
        <f t="shared" si="176"/>
        <v>-3.6781560474402467E-2</v>
      </c>
      <c r="AC251" s="1">
        <f t="shared" si="177"/>
        <v>-41283.546987000002</v>
      </c>
      <c r="AD251" s="1">
        <f t="shared" si="178"/>
        <v>-1.1304677913692995E-3</v>
      </c>
      <c r="AE251" s="1">
        <f t="shared" si="179"/>
        <v>1.2779574273233821E-6</v>
      </c>
      <c r="AF251" s="1">
        <f t="shared" si="180"/>
        <v>-41283.546987000002</v>
      </c>
      <c r="AG251" s="11">
        <f t="shared" si="181"/>
        <v>1.2779574273233821E-6</v>
      </c>
      <c r="AH251" s="1">
        <f t="shared" si="182"/>
        <v>-1.3405439526330488E-2</v>
      </c>
      <c r="AI251" s="1">
        <f t="shared" si="183"/>
        <v>0.70006529409768903</v>
      </c>
      <c r="AJ251" s="1">
        <f t="shared" si="184"/>
        <v>-0.29803499673910083</v>
      </c>
      <c r="AK251" s="1">
        <f t="shared" si="185"/>
        <v>0.23229890559631991</v>
      </c>
      <c r="AL251" s="1">
        <f t="shared" si="186"/>
        <v>2.4825961311349176</v>
      </c>
      <c r="AM251" s="1">
        <f t="shared" si="187"/>
        <v>2.9242813542395094</v>
      </c>
      <c r="AN251" s="1">
        <f t="shared" ref="AN251:AT260" si="198">$AU251+$AB$7*SIN(AO251)</f>
        <v>8.4818524249764042</v>
      </c>
      <c r="AO251" s="1">
        <f t="shared" si="198"/>
        <v>8.4818157807293666</v>
      </c>
      <c r="AP251" s="1">
        <f t="shared" si="198"/>
        <v>8.4819802033625429</v>
      </c>
      <c r="AQ251" s="1">
        <f t="shared" si="198"/>
        <v>8.4812421478166584</v>
      </c>
      <c r="AR251" s="1">
        <f t="shared" si="198"/>
        <v>8.4845492588500218</v>
      </c>
      <c r="AS251" s="1">
        <f t="shared" si="198"/>
        <v>8.4696108039987337</v>
      </c>
      <c r="AT251" s="1">
        <f t="shared" si="198"/>
        <v>8.5348386471925934</v>
      </c>
      <c r="AU251" s="1">
        <f t="shared" si="188"/>
        <v>8.1748255254292239</v>
      </c>
    </row>
    <row r="252" spans="1:64" ht="12.95" customHeight="1" x14ac:dyDescent="0.2">
      <c r="A252" s="23" t="s">
        <v>170</v>
      </c>
      <c r="B252" s="23" t="s">
        <v>51</v>
      </c>
      <c r="C252" s="31">
        <v>56340.594899999996</v>
      </c>
      <c r="D252" s="31" t="s">
        <v>143</v>
      </c>
      <c r="E252" s="1">
        <f t="shared" si="170"/>
        <v>30791.37301099586</v>
      </c>
      <c r="F252" s="1">
        <f t="shared" si="190"/>
        <v>30791.5</v>
      </c>
      <c r="G252" s="1">
        <f t="shared" si="171"/>
        <v>-5.0793900001735892E-2</v>
      </c>
      <c r="K252" s="1">
        <f t="shared" si="196"/>
        <v>-5.0793900001735892E-2</v>
      </c>
      <c r="N252" s="1">
        <f t="shared" ca="1" si="191"/>
        <v>-4.7199630337411633E-2</v>
      </c>
      <c r="P252" s="185">
        <f t="shared" si="172"/>
        <v>41322.094899999996</v>
      </c>
      <c r="R252" s="1">
        <f t="shared" si="173"/>
        <v>2.5800202773863454E-3</v>
      </c>
      <c r="S252" s="11">
        <f t="shared" si="197"/>
        <v>1</v>
      </c>
      <c r="Z252" s="1">
        <f t="shared" si="174"/>
        <v>30791.5</v>
      </c>
      <c r="AA252" s="1">
        <f t="shared" si="175"/>
        <v>-4.8740571438801353E-2</v>
      </c>
      <c r="AB252" s="1">
        <f t="shared" si="176"/>
        <v>-3.7622701986428239E-2</v>
      </c>
      <c r="AC252" s="1">
        <f t="shared" si="177"/>
        <v>-41322.145693899998</v>
      </c>
      <c r="AD252" s="1">
        <f t="shared" si="178"/>
        <v>-2.0533285629345394E-3</v>
      </c>
      <c r="AE252" s="1">
        <f t="shared" si="179"/>
        <v>4.2161581873628202E-6</v>
      </c>
      <c r="AF252" s="1">
        <f t="shared" si="180"/>
        <v>-41322.145693899998</v>
      </c>
      <c r="AG252" s="11">
        <f t="shared" si="181"/>
        <v>4.2161581873628202E-6</v>
      </c>
      <c r="AH252" s="1">
        <f t="shared" si="182"/>
        <v>-1.317119801530765E-2</v>
      </c>
      <c r="AI252" s="1">
        <f t="shared" si="183"/>
        <v>0.69815745256083905</v>
      </c>
      <c r="AJ252" s="1">
        <f t="shared" si="184"/>
        <v>-0.29014318440296388</v>
      </c>
      <c r="AK252" s="1">
        <f t="shared" si="185"/>
        <v>0.22981445973086986</v>
      </c>
      <c r="AL252" s="1">
        <f t="shared" si="186"/>
        <v>2.4908531123894053</v>
      </c>
      <c r="AM252" s="1">
        <f t="shared" si="187"/>
        <v>2.9641964242814285</v>
      </c>
      <c r="AN252" s="1">
        <f t="shared" si="198"/>
        <v>8.4927802195600215</v>
      </c>
      <c r="AO252" s="1">
        <f t="shared" si="198"/>
        <v>8.4927400363063175</v>
      </c>
      <c r="AP252" s="1">
        <f t="shared" si="198"/>
        <v>8.4929176742855468</v>
      </c>
      <c r="AQ252" s="1">
        <f t="shared" si="198"/>
        <v>8.4921320690705162</v>
      </c>
      <c r="AR252" s="1">
        <f t="shared" si="198"/>
        <v>8.4956001519200992</v>
      </c>
      <c r="AS252" s="1">
        <f t="shared" si="198"/>
        <v>8.4801656920333901</v>
      </c>
      <c r="AT252" s="1">
        <f t="shared" si="198"/>
        <v>8.5465860457930791</v>
      </c>
      <c r="AU252" s="1">
        <f t="shared" si="188"/>
        <v>8.1882059631801631</v>
      </c>
    </row>
    <row r="253" spans="1:64" ht="12.95" customHeight="1" x14ac:dyDescent="0.2">
      <c r="A253" s="23" t="s">
        <v>170</v>
      </c>
      <c r="B253" s="23" t="s">
        <v>51</v>
      </c>
      <c r="C253" s="31">
        <v>56340.595399999998</v>
      </c>
      <c r="D253" s="31" t="s">
        <v>143</v>
      </c>
      <c r="E253" s="1">
        <f t="shared" si="170"/>
        <v>30791.374261037741</v>
      </c>
      <c r="F253" s="1">
        <f t="shared" si="190"/>
        <v>30791.5</v>
      </c>
      <c r="G253" s="1">
        <f t="shared" si="171"/>
        <v>-5.0293899999815039E-2</v>
      </c>
      <c r="K253" s="1">
        <f t="shared" si="196"/>
        <v>-5.0293899999815039E-2</v>
      </c>
      <c r="N253" s="1">
        <f t="shared" ca="1" si="191"/>
        <v>-4.7199630337411633E-2</v>
      </c>
      <c r="P253" s="185">
        <f t="shared" si="172"/>
        <v>41322.095399999998</v>
      </c>
      <c r="R253" s="1">
        <f t="shared" si="173"/>
        <v>2.5294763771913954E-3</v>
      </c>
      <c r="S253" s="11">
        <f t="shared" si="197"/>
        <v>1</v>
      </c>
      <c r="Z253" s="1">
        <f t="shared" si="174"/>
        <v>30791.5</v>
      </c>
      <c r="AA253" s="1">
        <f t="shared" si="175"/>
        <v>-4.8740571438801353E-2</v>
      </c>
      <c r="AB253" s="1">
        <f t="shared" si="176"/>
        <v>-3.7122701984507386E-2</v>
      </c>
      <c r="AC253" s="1">
        <f t="shared" si="177"/>
        <v>-41322.145693899998</v>
      </c>
      <c r="AD253" s="1">
        <f t="shared" si="178"/>
        <v>-1.5533285610136865E-3</v>
      </c>
      <c r="AE253" s="1">
        <f t="shared" si="179"/>
        <v>2.41282961846085E-6</v>
      </c>
      <c r="AF253" s="1">
        <f t="shared" si="180"/>
        <v>-41322.145693899998</v>
      </c>
      <c r="AG253" s="11">
        <f t="shared" si="181"/>
        <v>2.41282961846085E-6</v>
      </c>
      <c r="AH253" s="1">
        <f t="shared" si="182"/>
        <v>-1.317119801530765E-2</v>
      </c>
      <c r="AI253" s="1">
        <f t="shared" si="183"/>
        <v>0.69815745256083905</v>
      </c>
      <c r="AJ253" s="1">
        <f t="shared" si="184"/>
        <v>-0.29014318440296388</v>
      </c>
      <c r="AK253" s="1">
        <f t="shared" si="185"/>
        <v>0.22981445973086986</v>
      </c>
      <c r="AL253" s="1">
        <f t="shared" si="186"/>
        <v>2.4908531123894053</v>
      </c>
      <c r="AM253" s="1">
        <f t="shared" si="187"/>
        <v>2.9641964242814285</v>
      </c>
      <c r="AN253" s="1">
        <f t="shared" si="198"/>
        <v>8.4927802195600215</v>
      </c>
      <c r="AO253" s="1">
        <f t="shared" si="198"/>
        <v>8.4927400363063175</v>
      </c>
      <c r="AP253" s="1">
        <f t="shared" si="198"/>
        <v>8.4929176742855468</v>
      </c>
      <c r="AQ253" s="1">
        <f t="shared" si="198"/>
        <v>8.4921320690705162</v>
      </c>
      <c r="AR253" s="1">
        <f t="shared" si="198"/>
        <v>8.4956001519200992</v>
      </c>
      <c r="AS253" s="1">
        <f t="shared" si="198"/>
        <v>8.4801656920333901</v>
      </c>
      <c r="AT253" s="1">
        <f t="shared" si="198"/>
        <v>8.5465860457930791</v>
      </c>
      <c r="AU253" s="1">
        <f t="shared" si="188"/>
        <v>8.1882059631801631</v>
      </c>
    </row>
    <row r="254" spans="1:64" ht="12.95" customHeight="1" x14ac:dyDescent="0.2">
      <c r="A254" s="23" t="s">
        <v>170</v>
      </c>
      <c r="B254" s="23" t="s">
        <v>49</v>
      </c>
      <c r="C254" s="31">
        <v>56355.594299999997</v>
      </c>
      <c r="D254" s="31" t="s">
        <v>143</v>
      </c>
      <c r="E254" s="1">
        <f t="shared" si="170"/>
        <v>30828.872767237695</v>
      </c>
      <c r="F254" s="1">
        <f t="shared" si="190"/>
        <v>30829</v>
      </c>
      <c r="G254" s="1">
        <f t="shared" si="171"/>
        <v>-5.0891400002001319E-2</v>
      </c>
      <c r="K254" s="1">
        <f t="shared" si="196"/>
        <v>-5.0891400002001319E-2</v>
      </c>
      <c r="N254" s="1">
        <f t="shared" ca="1" si="191"/>
        <v>-4.708159105540273E-2</v>
      </c>
      <c r="P254" s="185">
        <f t="shared" si="172"/>
        <v>41337.094299999997</v>
      </c>
      <c r="R254" s="1">
        <f t="shared" si="173"/>
        <v>2.5899345941636999E-3</v>
      </c>
      <c r="S254" s="11">
        <f t="shared" si="197"/>
        <v>1</v>
      </c>
      <c r="Z254" s="1">
        <f t="shared" si="174"/>
        <v>30829</v>
      </c>
      <c r="AA254" s="1">
        <f t="shared" si="175"/>
        <v>-4.8617330052708276E-2</v>
      </c>
      <c r="AB254" s="1">
        <f t="shared" si="176"/>
        <v>-3.7811482059412607E-2</v>
      </c>
      <c r="AC254" s="1">
        <f t="shared" si="177"/>
        <v>-41337.145191399999</v>
      </c>
      <c r="AD254" s="1">
        <f t="shared" si="178"/>
        <v>-2.2740699492930436E-3</v>
      </c>
      <c r="AE254" s="1">
        <f t="shared" si="179"/>
        <v>5.1713941342776661E-6</v>
      </c>
      <c r="AF254" s="1">
        <f t="shared" si="180"/>
        <v>-41337.145191399999</v>
      </c>
      <c r="AG254" s="11">
        <f t="shared" si="181"/>
        <v>5.1713941342776661E-6</v>
      </c>
      <c r="AH254" s="1">
        <f t="shared" si="182"/>
        <v>-1.307991794258871E-2</v>
      </c>
      <c r="AI254" s="1">
        <f t="shared" si="183"/>
        <v>0.69742437282476599</v>
      </c>
      <c r="AJ254" s="1">
        <f t="shared" si="184"/>
        <v>-0.28708262197888174</v>
      </c>
      <c r="AK254" s="1">
        <f t="shared" si="185"/>
        <v>0.22884841967002417</v>
      </c>
      <c r="AL254" s="1">
        <f t="shared" si="186"/>
        <v>2.4940497046787171</v>
      </c>
      <c r="AM254" s="1">
        <f t="shared" si="187"/>
        <v>2.9799125574115162</v>
      </c>
      <c r="AN254" s="1">
        <f t="shared" si="198"/>
        <v>8.4970187801748249</v>
      </c>
      <c r="AO254" s="1">
        <f t="shared" si="198"/>
        <v>8.4969771627562665</v>
      </c>
      <c r="AP254" s="1">
        <f t="shared" si="198"/>
        <v>8.4971600981614763</v>
      </c>
      <c r="AQ254" s="1">
        <f t="shared" si="198"/>
        <v>8.4963556453615858</v>
      </c>
      <c r="AR254" s="1">
        <f t="shared" si="198"/>
        <v>8.4998867782045675</v>
      </c>
      <c r="AS254" s="1">
        <f t="shared" si="198"/>
        <v>8.4842606608395599</v>
      </c>
      <c r="AT254" s="1">
        <f t="shared" si="198"/>
        <v>8.5511337693170102</v>
      </c>
      <c r="AU254" s="1">
        <f t="shared" si="188"/>
        <v>8.1934056151559158</v>
      </c>
    </row>
    <row r="255" spans="1:64" ht="12.95" customHeight="1" x14ac:dyDescent="0.2">
      <c r="A255" s="23" t="s">
        <v>169</v>
      </c>
      <c r="B255" s="23" t="s">
        <v>51</v>
      </c>
      <c r="C255" s="31">
        <v>56612.187400000003</v>
      </c>
      <c r="D255" s="31" t="s">
        <v>143</v>
      </c>
      <c r="E255" s="1">
        <f t="shared" si="170"/>
        <v>31470.377007629762</v>
      </c>
      <c r="F255" s="1">
        <f t="shared" si="190"/>
        <v>31470.5</v>
      </c>
      <c r="G255" s="1">
        <f t="shared" si="171"/>
        <v>-4.9195299994607922E-2</v>
      </c>
      <c r="K255" s="1">
        <f t="shared" si="196"/>
        <v>-4.9195299994607922E-2</v>
      </c>
      <c r="N255" s="1">
        <f t="shared" ca="1" si="191"/>
        <v>-4.506233240450376E-2</v>
      </c>
      <c r="P255" s="185">
        <f t="shared" si="172"/>
        <v>41593.687400000003</v>
      </c>
      <c r="R255" s="1">
        <f t="shared" si="173"/>
        <v>2.4201775415594704E-3</v>
      </c>
      <c r="S255" s="11">
        <f t="shared" si="197"/>
        <v>1</v>
      </c>
      <c r="Z255" s="1">
        <f t="shared" si="174"/>
        <v>31470.5</v>
      </c>
      <c r="AA255" s="1">
        <f t="shared" si="175"/>
        <v>-4.6471175808462974E-2</v>
      </c>
      <c r="AB255" s="1">
        <f t="shared" si="176"/>
        <v>-3.7697004106770259E-2</v>
      </c>
      <c r="AC255" s="1">
        <f t="shared" si="177"/>
        <v>-41593.736595299997</v>
      </c>
      <c r="AD255" s="1">
        <f t="shared" si="178"/>
        <v>-2.7241241861449481E-3</v>
      </c>
      <c r="AE255" s="1">
        <f t="shared" si="179"/>
        <v>7.4208525815398753E-6</v>
      </c>
      <c r="AF255" s="1">
        <f t="shared" si="180"/>
        <v>-41593.736595299997</v>
      </c>
      <c r="AG255" s="11">
        <f t="shared" si="181"/>
        <v>7.4208525815398753E-6</v>
      </c>
      <c r="AH255" s="1">
        <f t="shared" si="182"/>
        <v>-1.1498295887837663E-2</v>
      </c>
      <c r="AI255" s="1">
        <f t="shared" si="183"/>
        <v>0.68557992671905144</v>
      </c>
      <c r="AJ255" s="1">
        <f t="shared" si="184"/>
        <v>-0.23526608481990821</v>
      </c>
      <c r="AK255" s="1">
        <f t="shared" si="185"/>
        <v>0.21228195133820643</v>
      </c>
      <c r="AL255" s="1">
        <f t="shared" si="186"/>
        <v>2.5477372390646895</v>
      </c>
      <c r="AM255" s="1">
        <f t="shared" si="187"/>
        <v>3.2682605433509213</v>
      </c>
      <c r="AN255" s="1">
        <f t="shared" si="198"/>
        <v>8.5688632526163104</v>
      </c>
      <c r="AO255" s="1">
        <f t="shared" si="198"/>
        <v>8.5687918495862476</v>
      </c>
      <c r="AP255" s="1">
        <f t="shared" si="198"/>
        <v>8.5690789430261383</v>
      </c>
      <c r="AQ255" s="1">
        <f t="shared" si="198"/>
        <v>8.5679240358773132</v>
      </c>
      <c r="AR255" s="1">
        <f t="shared" si="198"/>
        <v>8.5725606522447624</v>
      </c>
      <c r="AS255" s="1">
        <f t="shared" si="198"/>
        <v>8.5537929262051122</v>
      </c>
      <c r="AT255" s="1">
        <f t="shared" si="198"/>
        <v>8.6274479763211342</v>
      </c>
      <c r="AU255" s="1">
        <f t="shared" si="188"/>
        <v>8.2823543282878074</v>
      </c>
    </row>
    <row r="256" spans="1:64" ht="12.95" customHeight="1" x14ac:dyDescent="0.2">
      <c r="A256" s="29" t="s">
        <v>171</v>
      </c>
      <c r="B256" s="30" t="s">
        <v>51</v>
      </c>
      <c r="C256" s="31">
        <v>56618.988499999999</v>
      </c>
      <c r="D256" s="31">
        <v>2.0000000000000001E-4</v>
      </c>
      <c r="E256" s="1">
        <f t="shared" si="170"/>
        <v>31487.380327240964</v>
      </c>
      <c r="F256" s="1">
        <f t="shared" si="190"/>
        <v>31487.5</v>
      </c>
      <c r="G256" s="1">
        <f t="shared" si="171"/>
        <v>-4.7867499997664709E-2</v>
      </c>
      <c r="K256" s="1">
        <f t="shared" si="196"/>
        <v>-4.7867499997664709E-2</v>
      </c>
      <c r="N256" s="1">
        <f t="shared" ca="1" si="191"/>
        <v>-4.5008821263326393E-2</v>
      </c>
      <c r="P256" s="185">
        <f t="shared" si="172"/>
        <v>41600.488499999999</v>
      </c>
      <c r="R256" s="1">
        <f t="shared" si="173"/>
        <v>2.2912975560264309E-3</v>
      </c>
      <c r="S256" s="11">
        <f t="shared" si="197"/>
        <v>1</v>
      </c>
      <c r="Z256" s="1">
        <f t="shared" si="174"/>
        <v>31487.5</v>
      </c>
      <c r="AA256" s="1">
        <f t="shared" si="175"/>
        <v>-4.6413369314814823E-2</v>
      </c>
      <c r="AB256" s="1">
        <f t="shared" si="176"/>
        <v>-3.6411593312194943E-2</v>
      </c>
      <c r="AC256" s="1">
        <f t="shared" si="177"/>
        <v>-41600.536367499997</v>
      </c>
      <c r="AD256" s="1">
        <f t="shared" si="178"/>
        <v>-1.4541306828498857E-3</v>
      </c>
      <c r="AE256" s="1">
        <f t="shared" si="179"/>
        <v>2.1144960428054746E-6</v>
      </c>
      <c r="AF256" s="1">
        <f t="shared" si="180"/>
        <v>-41600.536367499997</v>
      </c>
      <c r="AG256" s="11">
        <f t="shared" si="181"/>
        <v>2.1144960428054746E-6</v>
      </c>
      <c r="AH256" s="1">
        <f t="shared" si="182"/>
        <v>-1.1455906685469763E-2</v>
      </c>
      <c r="AI256" s="1">
        <f t="shared" si="183"/>
        <v>0.6852833999216088</v>
      </c>
      <c r="AJ256" s="1">
        <f t="shared" si="184"/>
        <v>-0.2339068021916739</v>
      </c>
      <c r="AK256" s="1">
        <f t="shared" si="185"/>
        <v>0.21184208972971266</v>
      </c>
      <c r="AL256" s="1">
        <f t="shared" si="186"/>
        <v>2.5491355410726624</v>
      </c>
      <c r="AM256" s="1">
        <f t="shared" si="187"/>
        <v>3.2764464007470142</v>
      </c>
      <c r="AN256" s="1">
        <f t="shared" si="198"/>
        <v>8.5707507793781623</v>
      </c>
      <c r="AO256" s="1">
        <f t="shared" si="198"/>
        <v>8.5706784510392708</v>
      </c>
      <c r="AP256" s="1">
        <f t="shared" si="198"/>
        <v>8.5709686343277038</v>
      </c>
      <c r="AQ256" s="1">
        <f t="shared" si="198"/>
        <v>8.5698038263112704</v>
      </c>
      <c r="AR256" s="1">
        <f t="shared" si="198"/>
        <v>8.5744700441673327</v>
      </c>
      <c r="AS256" s="1">
        <f t="shared" si="198"/>
        <v>8.5556235337650417</v>
      </c>
      <c r="AT256" s="1">
        <f t="shared" si="198"/>
        <v>8.6294327308849574</v>
      </c>
      <c r="AU256" s="1">
        <f t="shared" si="188"/>
        <v>8.2847115038501489</v>
      </c>
    </row>
    <row r="257" spans="1:47" ht="12.95" customHeight="1" x14ac:dyDescent="0.2">
      <c r="A257" s="51" t="s">
        <v>172</v>
      </c>
      <c r="B257" s="52" t="s">
        <v>49</v>
      </c>
      <c r="C257" s="53">
        <v>56620.787900000003</v>
      </c>
      <c r="D257" s="53">
        <v>1E-4</v>
      </c>
      <c r="E257" s="1">
        <f t="shared" si="170"/>
        <v>31491.878977945769</v>
      </c>
      <c r="F257" s="1">
        <f t="shared" si="190"/>
        <v>31492</v>
      </c>
      <c r="G257" s="1">
        <f t="shared" si="171"/>
        <v>-4.8407199996290728E-2</v>
      </c>
      <c r="K257" s="1">
        <f t="shared" si="196"/>
        <v>-4.8407199996290728E-2</v>
      </c>
      <c r="N257" s="1">
        <f t="shared" ref="N257:N288" ca="1" si="199">+C$11+C$12*F257</f>
        <v>-4.4994656549485326E-2</v>
      </c>
      <c r="P257" s="185">
        <f t="shared" si="172"/>
        <v>41602.287900000003</v>
      </c>
      <c r="R257" s="1">
        <f t="shared" si="173"/>
        <v>2.3432570114808892E-3</v>
      </c>
      <c r="S257" s="11">
        <f t="shared" si="197"/>
        <v>1</v>
      </c>
      <c r="Z257" s="1">
        <f t="shared" si="174"/>
        <v>31492</v>
      </c>
      <c r="AA257" s="1">
        <f t="shared" si="175"/>
        <v>-4.6398059869985686E-2</v>
      </c>
      <c r="AB257" s="1">
        <f t="shared" si="176"/>
        <v>-3.6962517758547524E-2</v>
      </c>
      <c r="AC257" s="1">
        <f t="shared" si="177"/>
        <v>-41602.336307199999</v>
      </c>
      <c r="AD257" s="1">
        <f t="shared" si="178"/>
        <v>-2.0091401263050424E-3</v>
      </c>
      <c r="AE257" s="1">
        <f t="shared" si="179"/>
        <v>4.0366440471290419E-6</v>
      </c>
      <c r="AF257" s="1">
        <f t="shared" si="180"/>
        <v>-41602.336307199999</v>
      </c>
      <c r="AG257" s="11">
        <f t="shared" si="181"/>
        <v>4.0366440471290419E-6</v>
      </c>
      <c r="AH257" s="1">
        <f t="shared" si="182"/>
        <v>-1.1444682237743205E-2</v>
      </c>
      <c r="AI257" s="1">
        <f t="shared" si="183"/>
        <v>0.68520505329675974</v>
      </c>
      <c r="AJ257" s="1">
        <f t="shared" si="184"/>
        <v>-0.23354711190899202</v>
      </c>
      <c r="AK257" s="1">
        <f t="shared" si="185"/>
        <v>0.21172565001921204</v>
      </c>
      <c r="AL257" s="1">
        <f t="shared" si="186"/>
        <v>2.5495054777633173</v>
      </c>
      <c r="AM257" s="1">
        <f t="shared" si="187"/>
        <v>3.2786183392683066</v>
      </c>
      <c r="AN257" s="1">
        <f t="shared" si="198"/>
        <v>8.57125028258959</v>
      </c>
      <c r="AO257" s="1">
        <f t="shared" si="198"/>
        <v>8.5711777081509446</v>
      </c>
      <c r="AP257" s="1">
        <f t="shared" si="198"/>
        <v>8.5714687119892528</v>
      </c>
      <c r="AQ257" s="1">
        <f t="shared" si="198"/>
        <v>8.5703012788282322</v>
      </c>
      <c r="AR257" s="1">
        <f t="shared" si="198"/>
        <v>8.5749753317535209</v>
      </c>
      <c r="AS257" s="1">
        <f t="shared" si="198"/>
        <v>8.5561080128488278</v>
      </c>
      <c r="AT257" s="1">
        <f t="shared" si="198"/>
        <v>8.6299577863995438</v>
      </c>
      <c r="AU257" s="1">
        <f t="shared" si="188"/>
        <v>8.2853354620872395</v>
      </c>
    </row>
    <row r="258" spans="1:47" ht="12.95" customHeight="1" x14ac:dyDescent="0.2">
      <c r="A258" s="54" t="s">
        <v>173</v>
      </c>
      <c r="B258" s="55" t="s">
        <v>49</v>
      </c>
      <c r="C258" s="54">
        <v>56663.986500000115</v>
      </c>
      <c r="D258" s="54" t="s">
        <v>174</v>
      </c>
      <c r="E258" s="1">
        <f t="shared" si="170"/>
        <v>31599.879095950004</v>
      </c>
      <c r="F258" s="1">
        <f t="shared" si="190"/>
        <v>31600</v>
      </c>
      <c r="G258" s="1">
        <f t="shared" si="171"/>
        <v>-4.83599998842692E-2</v>
      </c>
      <c r="K258" s="1">
        <f t="shared" si="196"/>
        <v>-4.83599998842692E-2</v>
      </c>
      <c r="N258" s="1">
        <f t="shared" ca="1" si="199"/>
        <v>-4.4654703417299685E-2</v>
      </c>
      <c r="P258" s="185">
        <f t="shared" si="172"/>
        <v>41645.486500000115</v>
      </c>
      <c r="R258" s="1">
        <f t="shared" si="173"/>
        <v>2.3386895888065171E-3</v>
      </c>
      <c r="S258" s="11">
        <f t="shared" si="197"/>
        <v>1</v>
      </c>
      <c r="Z258" s="1">
        <f t="shared" si="174"/>
        <v>31600</v>
      </c>
      <c r="AA258" s="1">
        <f t="shared" si="175"/>
        <v>-4.6029670932505165E-2</v>
      </c>
      <c r="AB258" s="1">
        <f t="shared" si="176"/>
        <v>-3.7185170681032817E-2</v>
      </c>
      <c r="AC258" s="1">
        <f t="shared" si="177"/>
        <v>-41645.53486</v>
      </c>
      <c r="AD258" s="1">
        <f t="shared" si="178"/>
        <v>-2.3303289517640352E-3</v>
      </c>
      <c r="AE258" s="1">
        <f t="shared" si="179"/>
        <v>5.4304330234296674E-6</v>
      </c>
      <c r="AF258" s="1">
        <f t="shared" si="180"/>
        <v>-41645.53486</v>
      </c>
      <c r="AG258" s="11">
        <f t="shared" si="181"/>
        <v>5.4304330234296674E-6</v>
      </c>
      <c r="AH258" s="1">
        <f t="shared" si="182"/>
        <v>-1.1174829203236387E-2</v>
      </c>
      <c r="AI258" s="1">
        <f t="shared" si="183"/>
        <v>0.68334293979343508</v>
      </c>
      <c r="AJ258" s="1">
        <f t="shared" si="184"/>
        <v>-0.22492958585034883</v>
      </c>
      <c r="AK258" s="1">
        <f t="shared" si="185"/>
        <v>0.20893040843134739</v>
      </c>
      <c r="AL258" s="1">
        <f t="shared" si="186"/>
        <v>2.5583587977286362</v>
      </c>
      <c r="AM258" s="1">
        <f t="shared" si="187"/>
        <v>3.3313949739323165</v>
      </c>
      <c r="AN258" s="1">
        <f t="shared" si="198"/>
        <v>8.5832213798877213</v>
      </c>
      <c r="AO258" s="1">
        <f t="shared" si="198"/>
        <v>8.5831427535195672</v>
      </c>
      <c r="AP258" s="1">
        <f t="shared" si="198"/>
        <v>8.5834537769546877</v>
      </c>
      <c r="AQ258" s="1">
        <f t="shared" si="198"/>
        <v>8.5822228234063989</v>
      </c>
      <c r="AR258" s="1">
        <f t="shared" si="198"/>
        <v>8.5870847585139298</v>
      </c>
      <c r="AS258" s="1">
        <f t="shared" si="198"/>
        <v>8.5677240129695456</v>
      </c>
      <c r="AT258" s="1">
        <f t="shared" si="198"/>
        <v>8.6425189571824585</v>
      </c>
      <c r="AU258" s="1">
        <f t="shared" si="188"/>
        <v>8.3003104597774087</v>
      </c>
    </row>
    <row r="259" spans="1:47" ht="12.95" customHeight="1" x14ac:dyDescent="0.2">
      <c r="A259" s="54" t="s">
        <v>173</v>
      </c>
      <c r="B259" s="55" t="s">
        <v>49</v>
      </c>
      <c r="C259" s="54">
        <v>56663.987100000028</v>
      </c>
      <c r="D259" s="54" t="s">
        <v>56</v>
      </c>
      <c r="E259" s="1">
        <f t="shared" si="170"/>
        <v>31599.880596000035</v>
      </c>
      <c r="F259" s="1">
        <f t="shared" si="190"/>
        <v>31600</v>
      </c>
      <c r="G259" s="1">
        <f t="shared" si="171"/>
        <v>-4.7759999972186051E-2</v>
      </c>
      <c r="K259" s="1">
        <f t="shared" si="196"/>
        <v>-4.7759999972186051E-2</v>
      </c>
      <c r="N259" s="1">
        <f t="shared" ca="1" si="199"/>
        <v>-4.4654703417299685E-2</v>
      </c>
      <c r="P259" s="185">
        <f t="shared" si="172"/>
        <v>41645.487100000028</v>
      </c>
      <c r="R259" s="1">
        <f t="shared" si="173"/>
        <v>2.2810175973432116E-3</v>
      </c>
      <c r="S259" s="11">
        <f t="shared" si="197"/>
        <v>1</v>
      </c>
      <c r="Z259" s="1">
        <f t="shared" si="174"/>
        <v>31600</v>
      </c>
      <c r="AA259" s="1">
        <f t="shared" si="175"/>
        <v>-4.6029670932505165E-2</v>
      </c>
      <c r="AB259" s="1">
        <f t="shared" si="176"/>
        <v>-3.6585170768949668E-2</v>
      </c>
      <c r="AC259" s="1">
        <f t="shared" si="177"/>
        <v>-41645.53486</v>
      </c>
      <c r="AD259" s="1">
        <f t="shared" si="178"/>
        <v>-1.7303290396808862E-3</v>
      </c>
      <c r="AE259" s="1">
        <f t="shared" si="179"/>
        <v>2.9940385855629781E-6</v>
      </c>
      <c r="AF259" s="1">
        <f t="shared" si="180"/>
        <v>-41645.53486</v>
      </c>
      <c r="AG259" s="11">
        <f t="shared" si="181"/>
        <v>2.9940385855629781E-6</v>
      </c>
      <c r="AH259" s="1">
        <f t="shared" si="182"/>
        <v>-1.1174829203236387E-2</v>
      </c>
      <c r="AI259" s="1">
        <f t="shared" si="183"/>
        <v>0.68334293979343508</v>
      </c>
      <c r="AJ259" s="1">
        <f t="shared" si="184"/>
        <v>-0.22492958585034883</v>
      </c>
      <c r="AK259" s="1">
        <f t="shared" si="185"/>
        <v>0.20893040843134739</v>
      </c>
      <c r="AL259" s="1">
        <f t="shared" si="186"/>
        <v>2.5583587977286362</v>
      </c>
      <c r="AM259" s="1">
        <f t="shared" si="187"/>
        <v>3.3313949739323165</v>
      </c>
      <c r="AN259" s="1">
        <f t="shared" si="198"/>
        <v>8.5832213798877213</v>
      </c>
      <c r="AO259" s="1">
        <f t="shared" si="198"/>
        <v>8.5831427535195672</v>
      </c>
      <c r="AP259" s="1">
        <f t="shared" si="198"/>
        <v>8.5834537769546877</v>
      </c>
      <c r="AQ259" s="1">
        <f t="shared" si="198"/>
        <v>8.5822228234063989</v>
      </c>
      <c r="AR259" s="1">
        <f t="shared" si="198"/>
        <v>8.5870847585139298</v>
      </c>
      <c r="AS259" s="1">
        <f t="shared" si="198"/>
        <v>8.5677240129695456</v>
      </c>
      <c r="AT259" s="1">
        <f t="shared" si="198"/>
        <v>8.6425189571824585</v>
      </c>
      <c r="AU259" s="1">
        <f t="shared" si="188"/>
        <v>8.3003104597774087</v>
      </c>
    </row>
    <row r="260" spans="1:47" ht="12.95" customHeight="1" x14ac:dyDescent="0.2">
      <c r="A260" s="54" t="s">
        <v>173</v>
      </c>
      <c r="B260" s="55" t="s">
        <v>49</v>
      </c>
      <c r="C260" s="54">
        <v>56663.987100000028</v>
      </c>
      <c r="D260" s="54" t="s">
        <v>175</v>
      </c>
      <c r="E260" s="1">
        <f t="shared" si="170"/>
        <v>31599.880596000035</v>
      </c>
      <c r="F260" s="1">
        <f t="shared" si="190"/>
        <v>31600</v>
      </c>
      <c r="G260" s="1">
        <f t="shared" si="171"/>
        <v>-4.7759999972186051E-2</v>
      </c>
      <c r="K260" s="1">
        <f t="shared" si="196"/>
        <v>-4.7759999972186051E-2</v>
      </c>
      <c r="N260" s="1">
        <f t="shared" ca="1" si="199"/>
        <v>-4.4654703417299685E-2</v>
      </c>
      <c r="P260" s="185">
        <f t="shared" si="172"/>
        <v>41645.487100000028</v>
      </c>
      <c r="R260" s="1">
        <f t="shared" si="173"/>
        <v>2.2810175973432116E-3</v>
      </c>
      <c r="S260" s="11">
        <f t="shared" si="197"/>
        <v>1</v>
      </c>
      <c r="Z260" s="1">
        <f t="shared" si="174"/>
        <v>31600</v>
      </c>
      <c r="AA260" s="1">
        <f t="shared" si="175"/>
        <v>-4.6029670932505165E-2</v>
      </c>
      <c r="AB260" s="1">
        <f t="shared" si="176"/>
        <v>-3.6585170768949668E-2</v>
      </c>
      <c r="AC260" s="1">
        <f t="shared" si="177"/>
        <v>-41645.53486</v>
      </c>
      <c r="AD260" s="1">
        <f t="shared" si="178"/>
        <v>-1.7303290396808862E-3</v>
      </c>
      <c r="AE260" s="1">
        <f t="shared" si="179"/>
        <v>2.9940385855629781E-6</v>
      </c>
      <c r="AF260" s="1">
        <f t="shared" si="180"/>
        <v>-41645.53486</v>
      </c>
      <c r="AG260" s="11">
        <f t="shared" si="181"/>
        <v>2.9940385855629781E-6</v>
      </c>
      <c r="AH260" s="1">
        <f t="shared" si="182"/>
        <v>-1.1174829203236387E-2</v>
      </c>
      <c r="AI260" s="1">
        <f t="shared" si="183"/>
        <v>0.68334293979343508</v>
      </c>
      <c r="AJ260" s="1">
        <f t="shared" si="184"/>
        <v>-0.22492958585034883</v>
      </c>
      <c r="AK260" s="1">
        <f t="shared" si="185"/>
        <v>0.20893040843134739</v>
      </c>
      <c r="AL260" s="1">
        <f t="shared" si="186"/>
        <v>2.5583587977286362</v>
      </c>
      <c r="AM260" s="1">
        <f t="shared" si="187"/>
        <v>3.3313949739323165</v>
      </c>
      <c r="AN260" s="1">
        <f t="shared" si="198"/>
        <v>8.5832213798877213</v>
      </c>
      <c r="AO260" s="1">
        <f t="shared" si="198"/>
        <v>8.5831427535195672</v>
      </c>
      <c r="AP260" s="1">
        <f t="shared" si="198"/>
        <v>8.5834537769546877</v>
      </c>
      <c r="AQ260" s="1">
        <f t="shared" si="198"/>
        <v>8.5822228234063989</v>
      </c>
      <c r="AR260" s="1">
        <f t="shared" si="198"/>
        <v>8.5870847585139298</v>
      </c>
      <c r="AS260" s="1">
        <f t="shared" si="198"/>
        <v>8.5677240129695456</v>
      </c>
      <c r="AT260" s="1">
        <f t="shared" si="198"/>
        <v>8.6425189571824585</v>
      </c>
      <c r="AU260" s="1">
        <f t="shared" si="188"/>
        <v>8.3003104597774087</v>
      </c>
    </row>
    <row r="261" spans="1:47" ht="12.95" customHeight="1" x14ac:dyDescent="0.2">
      <c r="A261" s="29" t="s">
        <v>171</v>
      </c>
      <c r="B261" s="30" t="s">
        <v>51</v>
      </c>
      <c r="C261" s="31">
        <v>56688.587</v>
      </c>
      <c r="D261" s="31">
        <v>1E-4</v>
      </c>
      <c r="E261" s="1">
        <f t="shared" si="170"/>
        <v>31661.382406310611</v>
      </c>
      <c r="F261" s="1">
        <f t="shared" si="190"/>
        <v>31661.5</v>
      </c>
      <c r="G261" s="1">
        <f t="shared" si="171"/>
        <v>-4.7035900002811104E-2</v>
      </c>
      <c r="K261" s="1">
        <f t="shared" si="196"/>
        <v>-4.7035900002811104E-2</v>
      </c>
      <c r="N261" s="1">
        <f t="shared" ca="1" si="199"/>
        <v>-4.4461118994805093E-2</v>
      </c>
      <c r="P261" s="185">
        <f t="shared" si="172"/>
        <v>41670.087</v>
      </c>
      <c r="R261" s="1">
        <f t="shared" si="173"/>
        <v>2.2123758890744455E-3</v>
      </c>
      <c r="S261" s="11">
        <f t="shared" si="197"/>
        <v>1</v>
      </c>
      <c r="Z261" s="1">
        <f t="shared" si="174"/>
        <v>31661.5</v>
      </c>
      <c r="AA261" s="1">
        <f t="shared" si="175"/>
        <v>-4.5819077441866668E-2</v>
      </c>
      <c r="AB261" s="1">
        <f t="shared" si="176"/>
        <v>-3.6015128041640622E-2</v>
      </c>
      <c r="AC261" s="1">
        <f t="shared" si="177"/>
        <v>-41670.134035900002</v>
      </c>
      <c r="AD261" s="1">
        <f t="shared" si="178"/>
        <v>-1.2168225609444361E-3</v>
      </c>
      <c r="AE261" s="1">
        <f t="shared" si="179"/>
        <v>1.4806571448233758E-6</v>
      </c>
      <c r="AF261" s="1">
        <f t="shared" si="180"/>
        <v>-41670.134035900002</v>
      </c>
      <c r="AG261" s="11">
        <f t="shared" si="181"/>
        <v>1.4806571448233758E-6</v>
      </c>
      <c r="AH261" s="1">
        <f t="shared" si="182"/>
        <v>-1.1020771961170484E-2</v>
      </c>
      <c r="AI261" s="1">
        <f t="shared" si="183"/>
        <v>0.68229807562892542</v>
      </c>
      <c r="AJ261" s="1">
        <f t="shared" si="184"/>
        <v>-0.22003527859253683</v>
      </c>
      <c r="AK261" s="1">
        <f t="shared" si="185"/>
        <v>0.20733812142698149</v>
      </c>
      <c r="AL261" s="1">
        <f t="shared" si="186"/>
        <v>2.5633789320659464</v>
      </c>
      <c r="AM261" s="1">
        <f t="shared" si="187"/>
        <v>3.3620183877271983</v>
      </c>
      <c r="AN261" s="1">
        <f t="shared" ref="AN261:AT270" si="200">$AU261+$AB$7*SIN(AO261)</f>
        <v>8.5900238329088374</v>
      </c>
      <c r="AO261" s="1">
        <f t="shared" si="200"/>
        <v>8.5899416364896162</v>
      </c>
      <c r="AP261" s="1">
        <f t="shared" si="200"/>
        <v>8.5902643324436863</v>
      </c>
      <c r="AQ261" s="1">
        <f t="shared" si="200"/>
        <v>8.5889967951884767</v>
      </c>
      <c r="AR261" s="1">
        <f t="shared" si="200"/>
        <v>8.5939654873490863</v>
      </c>
      <c r="AS261" s="1">
        <f t="shared" si="200"/>
        <v>8.5743290938657761</v>
      </c>
      <c r="AT261" s="1">
        <f t="shared" si="200"/>
        <v>8.6496375194104278</v>
      </c>
      <c r="AU261" s="1">
        <f t="shared" si="188"/>
        <v>8.3088378890176458</v>
      </c>
    </row>
    <row r="262" spans="1:47" ht="12.95" customHeight="1" x14ac:dyDescent="0.2">
      <c r="A262" s="51" t="s">
        <v>168</v>
      </c>
      <c r="B262" s="52" t="s">
        <v>49</v>
      </c>
      <c r="C262" s="53">
        <v>56976.779900000001</v>
      </c>
      <c r="D262" s="53">
        <v>2.0000000000000001E-4</v>
      </c>
      <c r="E262" s="1">
        <f t="shared" si="170"/>
        <v>32381.888793274578</v>
      </c>
      <c r="F262" s="1">
        <f t="shared" si="190"/>
        <v>32382</v>
      </c>
      <c r="G262" s="1">
        <f t="shared" si="171"/>
        <v>-4.4481199998699594E-2</v>
      </c>
      <c r="K262" s="1">
        <f t="shared" si="196"/>
        <v>-4.4481199998699594E-2</v>
      </c>
      <c r="N262" s="1">
        <f t="shared" ca="1" si="199"/>
        <v>-4.2193190923140708E-2</v>
      </c>
      <c r="P262" s="185">
        <f t="shared" si="172"/>
        <v>41958.279900000001</v>
      </c>
      <c r="R262" s="1">
        <f t="shared" si="173"/>
        <v>1.9785771533243129E-3</v>
      </c>
      <c r="S262" s="11">
        <f t="shared" si="197"/>
        <v>1</v>
      </c>
      <c r="Z262" s="1">
        <f t="shared" si="174"/>
        <v>32382</v>
      </c>
      <c r="AA262" s="1">
        <f t="shared" si="175"/>
        <v>-4.3310200177321193E-2</v>
      </c>
      <c r="AB262" s="1">
        <f t="shared" si="176"/>
        <v>-3.5283958175093943E-2</v>
      </c>
      <c r="AC262" s="1">
        <f t="shared" si="177"/>
        <v>-41958.3243812</v>
      </c>
      <c r="AD262" s="1">
        <f t="shared" si="178"/>
        <v>-1.1709998213784018E-3</v>
      </c>
      <c r="AE262" s="1">
        <f t="shared" si="179"/>
        <v>1.3712405816682489E-6</v>
      </c>
      <c r="AF262" s="1">
        <f t="shared" si="180"/>
        <v>-41958.3243812</v>
      </c>
      <c r="AG262" s="11">
        <f t="shared" si="181"/>
        <v>1.3712405816682489E-6</v>
      </c>
      <c r="AH262" s="1">
        <f t="shared" si="182"/>
        <v>-9.1972418236056473E-3</v>
      </c>
      <c r="AI262" s="1">
        <f t="shared" si="183"/>
        <v>0.67086521051332848</v>
      </c>
      <c r="AJ262" s="1">
        <f t="shared" si="184"/>
        <v>-0.16338930724390441</v>
      </c>
      <c r="AK262" s="1">
        <f t="shared" si="185"/>
        <v>0.18866345617399816</v>
      </c>
      <c r="AL262" s="1">
        <f t="shared" si="186"/>
        <v>2.621104410146367</v>
      </c>
      <c r="AM262" s="1">
        <f t="shared" si="187"/>
        <v>3.7554037024345086</v>
      </c>
      <c r="AN262" s="1">
        <f t="shared" si="200"/>
        <v>8.6689773710970712</v>
      </c>
      <c r="AO262" s="1">
        <f t="shared" si="200"/>
        <v>8.6688471572664518</v>
      </c>
      <c r="AP262" s="1">
        <f t="shared" si="200"/>
        <v>8.6693187661482032</v>
      </c>
      <c r="AQ262" s="1">
        <f t="shared" si="200"/>
        <v>8.6676096945924925</v>
      </c>
      <c r="AR262" s="1">
        <f t="shared" si="200"/>
        <v>8.6737902163481149</v>
      </c>
      <c r="AS262" s="1">
        <f t="shared" si="200"/>
        <v>8.6512654952265073</v>
      </c>
      <c r="AT262" s="1">
        <f t="shared" si="200"/>
        <v>8.7312177079816529</v>
      </c>
      <c r="AU262" s="1">
        <f t="shared" si="188"/>
        <v>8.4087405356451228</v>
      </c>
    </row>
    <row r="263" spans="1:47" ht="12.95" customHeight="1" x14ac:dyDescent="0.2">
      <c r="A263" s="51" t="s">
        <v>176</v>
      </c>
      <c r="B263" s="52" t="s">
        <v>49</v>
      </c>
      <c r="C263" s="53">
        <v>56976.779900000001</v>
      </c>
      <c r="D263" s="53">
        <v>2.0000000000000001E-4</v>
      </c>
      <c r="E263" s="1">
        <f t="shared" si="170"/>
        <v>32381.888793274578</v>
      </c>
      <c r="F263" s="1">
        <f t="shared" si="190"/>
        <v>32382</v>
      </c>
      <c r="G263" s="1">
        <f t="shared" si="171"/>
        <v>-4.4481199998699594E-2</v>
      </c>
      <c r="K263" s="1">
        <f t="shared" si="196"/>
        <v>-4.4481199998699594E-2</v>
      </c>
      <c r="N263" s="1">
        <f t="shared" ca="1" si="199"/>
        <v>-4.2193190923140708E-2</v>
      </c>
      <c r="P263" s="185">
        <f t="shared" si="172"/>
        <v>41958.279900000001</v>
      </c>
      <c r="R263" s="1">
        <f t="shared" si="173"/>
        <v>1.9785771533243129E-3</v>
      </c>
      <c r="S263" s="11">
        <f t="shared" si="197"/>
        <v>1</v>
      </c>
      <c r="Z263" s="1">
        <f t="shared" si="174"/>
        <v>32382</v>
      </c>
      <c r="AA263" s="1">
        <f t="shared" si="175"/>
        <v>-4.3310200177321193E-2</v>
      </c>
      <c r="AB263" s="1">
        <f t="shared" si="176"/>
        <v>-3.5283958175093943E-2</v>
      </c>
      <c r="AC263" s="1">
        <f t="shared" si="177"/>
        <v>-41958.3243812</v>
      </c>
      <c r="AD263" s="1">
        <f t="shared" si="178"/>
        <v>-1.1709998213784018E-3</v>
      </c>
      <c r="AE263" s="1">
        <f t="shared" si="179"/>
        <v>1.3712405816682489E-6</v>
      </c>
      <c r="AF263" s="1">
        <f t="shared" si="180"/>
        <v>-41958.3243812</v>
      </c>
      <c r="AG263" s="11">
        <f t="shared" si="181"/>
        <v>1.3712405816682489E-6</v>
      </c>
      <c r="AH263" s="1">
        <f t="shared" si="182"/>
        <v>-9.1972418236056473E-3</v>
      </c>
      <c r="AI263" s="1">
        <f t="shared" si="183"/>
        <v>0.67086521051332848</v>
      </c>
      <c r="AJ263" s="1">
        <f t="shared" si="184"/>
        <v>-0.16338930724390441</v>
      </c>
      <c r="AK263" s="1">
        <f t="shared" si="185"/>
        <v>0.18866345617399816</v>
      </c>
      <c r="AL263" s="1">
        <f t="shared" si="186"/>
        <v>2.621104410146367</v>
      </c>
      <c r="AM263" s="1">
        <f t="shared" si="187"/>
        <v>3.7554037024345086</v>
      </c>
      <c r="AN263" s="1">
        <f t="shared" si="200"/>
        <v>8.6689773710970712</v>
      </c>
      <c r="AO263" s="1">
        <f t="shared" si="200"/>
        <v>8.6688471572664518</v>
      </c>
      <c r="AP263" s="1">
        <f t="shared" si="200"/>
        <v>8.6693187661482032</v>
      </c>
      <c r="AQ263" s="1">
        <f t="shared" si="200"/>
        <v>8.6676096945924925</v>
      </c>
      <c r="AR263" s="1">
        <f t="shared" si="200"/>
        <v>8.6737902163481149</v>
      </c>
      <c r="AS263" s="1">
        <f t="shared" si="200"/>
        <v>8.6512654952265073</v>
      </c>
      <c r="AT263" s="1">
        <f t="shared" si="200"/>
        <v>8.7312177079816529</v>
      </c>
      <c r="AU263" s="1">
        <f t="shared" si="188"/>
        <v>8.4087405356451228</v>
      </c>
    </row>
    <row r="264" spans="1:47" ht="12.95" customHeight="1" x14ac:dyDescent="0.2">
      <c r="A264" s="51" t="s">
        <v>168</v>
      </c>
      <c r="B264" s="52" t="s">
        <v>49</v>
      </c>
      <c r="C264" s="53">
        <v>56998.78</v>
      </c>
      <c r="D264" s="53">
        <v>5.0000000000000001E-4</v>
      </c>
      <c r="E264" s="1">
        <f t="shared" si="170"/>
        <v>32436.890885844674</v>
      </c>
      <c r="F264" s="1">
        <f t="shared" si="190"/>
        <v>32437</v>
      </c>
      <c r="G264" s="1">
        <f t="shared" si="171"/>
        <v>-4.3644199999107514E-2</v>
      </c>
      <c r="K264" s="1">
        <f t="shared" si="196"/>
        <v>-4.3644199999107514E-2</v>
      </c>
      <c r="N264" s="1">
        <f t="shared" ca="1" si="199"/>
        <v>-4.2020066642860981E-2</v>
      </c>
      <c r="P264" s="185">
        <f t="shared" si="172"/>
        <v>41980.28</v>
      </c>
      <c r="R264" s="1">
        <f t="shared" si="173"/>
        <v>1.9048161935620962E-3</v>
      </c>
      <c r="S264" s="11">
        <f t="shared" si="197"/>
        <v>1</v>
      </c>
      <c r="Z264" s="1">
        <f t="shared" si="174"/>
        <v>32437</v>
      </c>
      <c r="AA264" s="1">
        <f t="shared" si="175"/>
        <v>-4.3115696612161802E-2</v>
      </c>
      <c r="AB264" s="1">
        <f t="shared" si="176"/>
        <v>-3.4587404057640977E-2</v>
      </c>
      <c r="AC264" s="1">
        <f t="shared" si="177"/>
        <v>-41980.323644199998</v>
      </c>
      <c r="AD264" s="1">
        <f t="shared" si="178"/>
        <v>-5.285033869457112E-4</v>
      </c>
      <c r="AE264" s="1">
        <f t="shared" si="179"/>
        <v>2.7931583001308814E-7</v>
      </c>
      <c r="AF264" s="1">
        <f t="shared" si="180"/>
        <v>-41980.323644199998</v>
      </c>
      <c r="AG264" s="11">
        <f t="shared" si="181"/>
        <v>2.7931583001308814E-7</v>
      </c>
      <c r="AH264" s="1">
        <f t="shared" si="182"/>
        <v>-9.0567959414665361E-3</v>
      </c>
      <c r="AI264" s="1">
        <f t="shared" si="183"/>
        <v>0.67005163227936315</v>
      </c>
      <c r="AJ264" s="1">
        <f t="shared" si="184"/>
        <v>-0.1591172767448856</v>
      </c>
      <c r="AK264" s="1">
        <f t="shared" si="185"/>
        <v>0.18723697280302604</v>
      </c>
      <c r="AL264" s="1">
        <f t="shared" si="186"/>
        <v>2.6254330934937657</v>
      </c>
      <c r="AM264" s="1">
        <f t="shared" si="187"/>
        <v>3.7883597958513069</v>
      </c>
      <c r="AN264" s="1">
        <f t="shared" si="200"/>
        <v>8.6749510326567449</v>
      </c>
      <c r="AO264" s="1">
        <f t="shared" si="200"/>
        <v>8.674816736072323</v>
      </c>
      <c r="AP264" s="1">
        <f t="shared" si="200"/>
        <v>8.6753004170424131</v>
      </c>
      <c r="AQ264" s="1">
        <f t="shared" si="200"/>
        <v>8.6735573749966317</v>
      </c>
      <c r="AR264" s="1">
        <f t="shared" si="200"/>
        <v>8.6798255830574362</v>
      </c>
      <c r="AS264" s="1">
        <f t="shared" si="200"/>
        <v>8.6571097033265954</v>
      </c>
      <c r="AT264" s="1">
        <f t="shared" si="200"/>
        <v>8.7373105658486701</v>
      </c>
      <c r="AU264" s="1">
        <f t="shared" si="188"/>
        <v>8.4163666918762292</v>
      </c>
    </row>
    <row r="265" spans="1:47" ht="12.95" customHeight="1" x14ac:dyDescent="0.2">
      <c r="A265" s="51" t="s">
        <v>176</v>
      </c>
      <c r="B265" s="52" t="s">
        <v>49</v>
      </c>
      <c r="C265" s="53">
        <v>56998.78</v>
      </c>
      <c r="D265" s="53">
        <v>5.0000000000000001E-4</v>
      </c>
      <c r="E265" s="1">
        <f t="shared" si="170"/>
        <v>32436.890885844674</v>
      </c>
      <c r="F265" s="1">
        <f t="shared" si="190"/>
        <v>32437</v>
      </c>
      <c r="G265" s="1">
        <f t="shared" si="171"/>
        <v>-4.3644199999107514E-2</v>
      </c>
      <c r="K265" s="1">
        <f t="shared" si="196"/>
        <v>-4.3644199999107514E-2</v>
      </c>
      <c r="N265" s="1">
        <f t="shared" ca="1" si="199"/>
        <v>-4.2020066642860981E-2</v>
      </c>
      <c r="P265" s="185">
        <f t="shared" si="172"/>
        <v>41980.28</v>
      </c>
      <c r="R265" s="1">
        <f t="shared" si="173"/>
        <v>1.9048161935620962E-3</v>
      </c>
      <c r="S265" s="11">
        <f t="shared" si="197"/>
        <v>1</v>
      </c>
      <c r="Z265" s="1">
        <f t="shared" si="174"/>
        <v>32437</v>
      </c>
      <c r="AA265" s="1">
        <f t="shared" si="175"/>
        <v>-4.3115696612161802E-2</v>
      </c>
      <c r="AB265" s="1">
        <f t="shared" si="176"/>
        <v>-3.4587404057640977E-2</v>
      </c>
      <c r="AC265" s="1">
        <f t="shared" si="177"/>
        <v>-41980.323644199998</v>
      </c>
      <c r="AD265" s="1">
        <f t="shared" si="178"/>
        <v>-5.285033869457112E-4</v>
      </c>
      <c r="AE265" s="1">
        <f t="shared" si="179"/>
        <v>2.7931583001308814E-7</v>
      </c>
      <c r="AF265" s="1">
        <f t="shared" si="180"/>
        <v>-41980.323644199998</v>
      </c>
      <c r="AG265" s="11">
        <f t="shared" si="181"/>
        <v>2.7931583001308814E-7</v>
      </c>
      <c r="AH265" s="1">
        <f t="shared" si="182"/>
        <v>-9.0567959414665361E-3</v>
      </c>
      <c r="AI265" s="1">
        <f t="shared" si="183"/>
        <v>0.67005163227936315</v>
      </c>
      <c r="AJ265" s="1">
        <f t="shared" si="184"/>
        <v>-0.1591172767448856</v>
      </c>
      <c r="AK265" s="1">
        <f t="shared" si="185"/>
        <v>0.18723697280302604</v>
      </c>
      <c r="AL265" s="1">
        <f t="shared" si="186"/>
        <v>2.6254330934937657</v>
      </c>
      <c r="AM265" s="1">
        <f t="shared" si="187"/>
        <v>3.7883597958513069</v>
      </c>
      <c r="AN265" s="1">
        <f t="shared" si="200"/>
        <v>8.6749510326567449</v>
      </c>
      <c r="AO265" s="1">
        <f t="shared" si="200"/>
        <v>8.674816736072323</v>
      </c>
      <c r="AP265" s="1">
        <f t="shared" si="200"/>
        <v>8.6753004170424131</v>
      </c>
      <c r="AQ265" s="1">
        <f t="shared" si="200"/>
        <v>8.6735573749966317</v>
      </c>
      <c r="AR265" s="1">
        <f t="shared" si="200"/>
        <v>8.6798255830574362</v>
      </c>
      <c r="AS265" s="1">
        <f t="shared" si="200"/>
        <v>8.6571097033265954</v>
      </c>
      <c r="AT265" s="1">
        <f t="shared" si="200"/>
        <v>8.7373105658486701</v>
      </c>
      <c r="AU265" s="1">
        <f t="shared" si="188"/>
        <v>8.4163666918762292</v>
      </c>
    </row>
    <row r="266" spans="1:47" ht="12.95" customHeight="1" x14ac:dyDescent="0.2">
      <c r="A266" s="56" t="s">
        <v>177</v>
      </c>
      <c r="B266" s="57"/>
      <c r="C266" s="58">
        <v>57033.979133333269</v>
      </c>
      <c r="D266" s="59"/>
      <c r="E266" s="1">
        <f t="shared" si="170"/>
        <v>32524.891667204025</v>
      </c>
      <c r="F266" s="1">
        <f t="shared" si="190"/>
        <v>32525</v>
      </c>
      <c r="G266" s="1">
        <f t="shared" si="171"/>
        <v>-4.3331666733138263E-2</v>
      </c>
      <c r="K266" s="1">
        <f t="shared" si="196"/>
        <v>-4.3331666733138263E-2</v>
      </c>
      <c r="N266" s="1">
        <f t="shared" ca="1" si="199"/>
        <v>-4.1743067794413419E-2</v>
      </c>
      <c r="P266" s="185">
        <f t="shared" si="172"/>
        <v>42015.479133333269</v>
      </c>
      <c r="R266" s="1">
        <f t="shared" si="173"/>
        <v>1.8776333418717612E-3</v>
      </c>
      <c r="S266" s="11">
        <f t="shared" si="197"/>
        <v>1</v>
      </c>
      <c r="Z266" s="1">
        <f t="shared" si="174"/>
        <v>32525</v>
      </c>
      <c r="AA266" s="1">
        <f t="shared" si="175"/>
        <v>-4.2803659820887047E-2</v>
      </c>
      <c r="AB266" s="1">
        <f t="shared" si="176"/>
        <v>-3.4499901601382332E-2</v>
      </c>
      <c r="AC266" s="1">
        <f t="shared" si="177"/>
        <v>-42015.522465000002</v>
      </c>
      <c r="AD266" s="1">
        <f t="shared" si="178"/>
        <v>-5.2800691225121654E-4</v>
      </c>
      <c r="AE266" s="1">
        <f t="shared" si="179"/>
        <v>2.787912993850639E-7</v>
      </c>
      <c r="AF266" s="1">
        <f t="shared" si="180"/>
        <v>-42015.522465000002</v>
      </c>
      <c r="AG266" s="11">
        <f t="shared" si="181"/>
        <v>2.787912993850639E-7</v>
      </c>
      <c r="AH266" s="1">
        <f t="shared" si="182"/>
        <v>-8.8317651317559309E-3</v>
      </c>
      <c r="AI266" s="1">
        <f t="shared" si="183"/>
        <v>0.66876677718757183</v>
      </c>
      <c r="AJ266" s="1">
        <f t="shared" si="184"/>
        <v>-0.15229725844498271</v>
      </c>
      <c r="AK266" s="1">
        <f t="shared" si="185"/>
        <v>0.18495448480976623</v>
      </c>
      <c r="AL266" s="1">
        <f t="shared" si="186"/>
        <v>2.6323373357141295</v>
      </c>
      <c r="AM266" s="1">
        <f t="shared" si="187"/>
        <v>3.8420580927603285</v>
      </c>
      <c r="AN266" s="1">
        <f t="shared" si="200"/>
        <v>8.6844939592853159</v>
      </c>
      <c r="AO266" s="1">
        <f t="shared" si="200"/>
        <v>8.684353027585745</v>
      </c>
      <c r="AP266" s="1">
        <f t="shared" si="200"/>
        <v>8.6848561566719749</v>
      </c>
      <c r="AQ266" s="1">
        <f t="shared" si="200"/>
        <v>8.6830589125950564</v>
      </c>
      <c r="AR266" s="1">
        <f t="shared" si="200"/>
        <v>8.6894654311198902</v>
      </c>
      <c r="AS266" s="1">
        <f t="shared" si="200"/>
        <v>8.6664533374126904</v>
      </c>
      <c r="AT266" s="1">
        <f t="shared" si="200"/>
        <v>8.7470203518100735</v>
      </c>
      <c r="AU266" s="1">
        <f t="shared" si="188"/>
        <v>8.4285685418459977</v>
      </c>
    </row>
    <row r="267" spans="1:47" ht="12.95" customHeight="1" x14ac:dyDescent="0.2">
      <c r="A267" s="60" t="s">
        <v>178</v>
      </c>
      <c r="B267" s="61" t="s">
        <v>51</v>
      </c>
      <c r="C267" s="62">
        <v>57063.378559999997</v>
      </c>
      <c r="D267" s="62">
        <v>2.9999999999999997E-4</v>
      </c>
      <c r="E267" s="1">
        <f t="shared" si="170"/>
        <v>32598.392696155315</v>
      </c>
      <c r="F267" s="1">
        <f t="shared" si="190"/>
        <v>32598.5</v>
      </c>
      <c r="G267" s="1">
        <f t="shared" si="171"/>
        <v>-4.2920100000628736E-2</v>
      </c>
      <c r="K267" s="1">
        <f t="shared" si="196"/>
        <v>-4.2920100000628736E-2</v>
      </c>
      <c r="N267" s="1">
        <f t="shared" ca="1" si="199"/>
        <v>-4.1511710801675969E-2</v>
      </c>
      <c r="P267" s="185">
        <f t="shared" si="172"/>
        <v>42044.878559999997</v>
      </c>
      <c r="R267" s="1">
        <f t="shared" si="173"/>
        <v>1.8421349840639708E-3</v>
      </c>
      <c r="S267" s="11">
        <f t="shared" si="197"/>
        <v>1</v>
      </c>
      <c r="Z267" s="1">
        <f t="shared" si="174"/>
        <v>32598.5</v>
      </c>
      <c r="AA267" s="1">
        <f t="shared" si="175"/>
        <v>-4.254226570738627E-2</v>
      </c>
      <c r="AB267" s="1">
        <f t="shared" si="176"/>
        <v>-3.427657466078287E-2</v>
      </c>
      <c r="AC267" s="1">
        <f t="shared" si="177"/>
        <v>-42044.921480099998</v>
      </c>
      <c r="AD267" s="1">
        <f t="shared" si="178"/>
        <v>-3.7783429324246554E-4</v>
      </c>
      <c r="AE267" s="1">
        <f t="shared" si="179"/>
        <v>1.4275875315003343E-7</v>
      </c>
      <c r="AF267" s="1">
        <f t="shared" si="180"/>
        <v>-42044.921480099998</v>
      </c>
      <c r="AG267" s="11">
        <f t="shared" si="181"/>
        <v>1.4275875315003343E-7</v>
      </c>
      <c r="AH267" s="1">
        <f t="shared" si="182"/>
        <v>-8.6435253398458641E-3</v>
      </c>
      <c r="AI267" s="1">
        <f t="shared" si="183"/>
        <v>0.66770941344888879</v>
      </c>
      <c r="AJ267" s="1">
        <f t="shared" si="184"/>
        <v>-0.14661532220278489</v>
      </c>
      <c r="AK267" s="1">
        <f t="shared" si="185"/>
        <v>0.18304801401673867</v>
      </c>
      <c r="AL267" s="1">
        <f t="shared" si="186"/>
        <v>2.6380838229382886</v>
      </c>
      <c r="AM267" s="1">
        <f t="shared" si="187"/>
        <v>3.8878500961462779</v>
      </c>
      <c r="AN267" s="1">
        <f t="shared" si="200"/>
        <v>8.6924505708912445</v>
      </c>
      <c r="AO267" s="1">
        <f t="shared" si="200"/>
        <v>8.6923040064190982</v>
      </c>
      <c r="AP267" s="1">
        <f t="shared" si="200"/>
        <v>8.6928234845341201</v>
      </c>
      <c r="AQ267" s="1">
        <f t="shared" si="200"/>
        <v>8.6909811680180695</v>
      </c>
      <c r="AR267" s="1">
        <f t="shared" si="200"/>
        <v>8.6975012011234085</v>
      </c>
      <c r="AS267" s="1">
        <f t="shared" si="200"/>
        <v>8.6742510080442159</v>
      </c>
      <c r="AT267" s="1">
        <f t="shared" si="200"/>
        <v>8.7550938765970407</v>
      </c>
      <c r="AU267" s="1">
        <f t="shared" si="188"/>
        <v>8.4387598597184734</v>
      </c>
    </row>
    <row r="268" spans="1:47" ht="12.95" customHeight="1" x14ac:dyDescent="0.2">
      <c r="A268" s="60" t="s">
        <v>178</v>
      </c>
      <c r="B268" s="61" t="s">
        <v>51</v>
      </c>
      <c r="C268" s="62">
        <v>57063.37859</v>
      </c>
      <c r="D268" s="62">
        <v>2.9999999999999997E-4</v>
      </c>
      <c r="E268" s="1">
        <f t="shared" si="170"/>
        <v>32598.392771157836</v>
      </c>
      <c r="F268" s="1">
        <f t="shared" si="190"/>
        <v>32598.5</v>
      </c>
      <c r="G268" s="1">
        <f t="shared" si="171"/>
        <v>-4.2890099997748621E-2</v>
      </c>
      <c r="K268" s="1">
        <f t="shared" si="196"/>
        <v>-4.2890099997748621E-2</v>
      </c>
      <c r="N268" s="1">
        <f t="shared" ca="1" si="199"/>
        <v>-4.1511710801675969E-2</v>
      </c>
      <c r="P268" s="185">
        <f t="shared" si="172"/>
        <v>42044.87859</v>
      </c>
      <c r="R268" s="1">
        <f t="shared" si="173"/>
        <v>1.8395606778168763E-3</v>
      </c>
      <c r="S268" s="11">
        <f t="shared" si="197"/>
        <v>1</v>
      </c>
      <c r="Z268" s="1">
        <f t="shared" si="174"/>
        <v>32598.5</v>
      </c>
      <c r="AA268" s="1">
        <f t="shared" si="175"/>
        <v>-4.254226570738627E-2</v>
      </c>
      <c r="AB268" s="1">
        <f t="shared" si="176"/>
        <v>-3.4246574657902755E-2</v>
      </c>
      <c r="AC268" s="1">
        <f t="shared" si="177"/>
        <v>-42044.921480099998</v>
      </c>
      <c r="AD268" s="1">
        <f t="shared" si="178"/>
        <v>-3.4783429036235047E-4</v>
      </c>
      <c r="AE268" s="1">
        <f t="shared" si="179"/>
        <v>1.2098869355187995E-7</v>
      </c>
      <c r="AF268" s="1">
        <f t="shared" si="180"/>
        <v>-42044.921480099998</v>
      </c>
      <c r="AG268" s="11">
        <f t="shared" si="181"/>
        <v>1.2098869355187995E-7</v>
      </c>
      <c r="AH268" s="1">
        <f t="shared" si="182"/>
        <v>-8.6435253398458641E-3</v>
      </c>
      <c r="AI268" s="1">
        <f t="shared" si="183"/>
        <v>0.66770941344888879</v>
      </c>
      <c r="AJ268" s="1">
        <f t="shared" si="184"/>
        <v>-0.14661532220278489</v>
      </c>
      <c r="AK268" s="1">
        <f t="shared" si="185"/>
        <v>0.18304801401673867</v>
      </c>
      <c r="AL268" s="1">
        <f t="shared" si="186"/>
        <v>2.6380838229382886</v>
      </c>
      <c r="AM268" s="1">
        <f t="shared" si="187"/>
        <v>3.8878500961462779</v>
      </c>
      <c r="AN268" s="1">
        <f t="shared" si="200"/>
        <v>8.6924505708912445</v>
      </c>
      <c r="AO268" s="1">
        <f t="shared" si="200"/>
        <v>8.6923040064190982</v>
      </c>
      <c r="AP268" s="1">
        <f t="shared" si="200"/>
        <v>8.6928234845341201</v>
      </c>
      <c r="AQ268" s="1">
        <f t="shared" si="200"/>
        <v>8.6909811680180695</v>
      </c>
      <c r="AR268" s="1">
        <f t="shared" si="200"/>
        <v>8.6975012011234085</v>
      </c>
      <c r="AS268" s="1">
        <f t="shared" si="200"/>
        <v>8.6742510080442159</v>
      </c>
      <c r="AT268" s="1">
        <f t="shared" si="200"/>
        <v>8.7550938765970407</v>
      </c>
      <c r="AU268" s="1">
        <f t="shared" si="188"/>
        <v>8.4387598597184734</v>
      </c>
    </row>
    <row r="269" spans="1:47" ht="12.95" customHeight="1" x14ac:dyDescent="0.2">
      <c r="A269" s="60" t="s">
        <v>178</v>
      </c>
      <c r="B269" s="61" t="s">
        <v>51</v>
      </c>
      <c r="C269" s="62">
        <v>57063.378599999996</v>
      </c>
      <c r="D269" s="62">
        <v>5.9999999999999995E-4</v>
      </c>
      <c r="E269" s="1">
        <f t="shared" si="170"/>
        <v>32598.392796158663</v>
      </c>
      <c r="F269" s="1">
        <f t="shared" si="190"/>
        <v>32598.5</v>
      </c>
      <c r="G269" s="1">
        <f t="shared" si="171"/>
        <v>-4.2880100001639221E-2</v>
      </c>
      <c r="K269" s="1">
        <f t="shared" si="196"/>
        <v>-4.2880100001639221E-2</v>
      </c>
      <c r="N269" s="1">
        <f t="shared" ca="1" si="199"/>
        <v>-4.1511710801675969E-2</v>
      </c>
      <c r="P269" s="185">
        <f t="shared" si="172"/>
        <v>42044.878599999996</v>
      </c>
      <c r="R269" s="1">
        <f t="shared" si="173"/>
        <v>1.8387029761505799E-3</v>
      </c>
      <c r="S269" s="11">
        <f t="shared" si="197"/>
        <v>1</v>
      </c>
      <c r="Z269" s="1">
        <f t="shared" si="174"/>
        <v>32598.5</v>
      </c>
      <c r="AA269" s="1">
        <f t="shared" si="175"/>
        <v>-4.254226570738627E-2</v>
      </c>
      <c r="AB269" s="1">
        <f t="shared" si="176"/>
        <v>-3.4236574661793355E-2</v>
      </c>
      <c r="AC269" s="1">
        <f t="shared" si="177"/>
        <v>-42044.921480099998</v>
      </c>
      <c r="AD269" s="1">
        <f t="shared" si="178"/>
        <v>-3.3783429425295053E-4</v>
      </c>
      <c r="AE269" s="1">
        <f t="shared" si="179"/>
        <v>1.1413201037338916E-7</v>
      </c>
      <c r="AF269" s="1">
        <f t="shared" si="180"/>
        <v>-42044.921480099998</v>
      </c>
      <c r="AG269" s="11">
        <f t="shared" si="181"/>
        <v>1.1413201037338916E-7</v>
      </c>
      <c r="AH269" s="1">
        <f t="shared" si="182"/>
        <v>-8.6435253398458641E-3</v>
      </c>
      <c r="AI269" s="1">
        <f t="shared" si="183"/>
        <v>0.66770941344888879</v>
      </c>
      <c r="AJ269" s="1">
        <f t="shared" si="184"/>
        <v>-0.14661532220278489</v>
      </c>
      <c r="AK269" s="1">
        <f t="shared" si="185"/>
        <v>0.18304801401673867</v>
      </c>
      <c r="AL269" s="1">
        <f t="shared" si="186"/>
        <v>2.6380838229382886</v>
      </c>
      <c r="AM269" s="1">
        <f t="shared" si="187"/>
        <v>3.8878500961462779</v>
      </c>
      <c r="AN269" s="1">
        <f t="shared" si="200"/>
        <v>8.6924505708912445</v>
      </c>
      <c r="AO269" s="1">
        <f t="shared" si="200"/>
        <v>8.6923040064190982</v>
      </c>
      <c r="AP269" s="1">
        <f t="shared" si="200"/>
        <v>8.6928234845341201</v>
      </c>
      <c r="AQ269" s="1">
        <f t="shared" si="200"/>
        <v>8.6909811680180695</v>
      </c>
      <c r="AR269" s="1">
        <f t="shared" si="200"/>
        <v>8.6975012011234085</v>
      </c>
      <c r="AS269" s="1">
        <f t="shared" si="200"/>
        <v>8.6742510080442159</v>
      </c>
      <c r="AT269" s="1">
        <f t="shared" si="200"/>
        <v>8.7550938765970407</v>
      </c>
      <c r="AU269" s="1">
        <f t="shared" si="188"/>
        <v>8.4387598597184734</v>
      </c>
    </row>
    <row r="270" spans="1:47" ht="12.95" customHeight="1" x14ac:dyDescent="0.2">
      <c r="A270" s="63" t="s">
        <v>179</v>
      </c>
      <c r="B270" s="64" t="s">
        <v>51</v>
      </c>
      <c r="C270" s="63">
        <v>57310.1731</v>
      </c>
      <c r="D270" s="63" t="s">
        <v>175</v>
      </c>
      <c r="E270" s="1">
        <f t="shared" si="170"/>
        <v>33215.399715890482</v>
      </c>
      <c r="F270" s="1">
        <f t="shared" si="190"/>
        <v>33215.5</v>
      </c>
      <c r="G270" s="1">
        <f t="shared" si="171"/>
        <v>-4.0112299997417722E-2</v>
      </c>
      <c r="K270" s="1">
        <f t="shared" si="196"/>
        <v>-4.0112299997417722E-2</v>
      </c>
      <c r="N270" s="1">
        <f t="shared" ca="1" si="199"/>
        <v>-3.9569571148356159E-2</v>
      </c>
      <c r="P270" s="185">
        <f t="shared" si="172"/>
        <v>42291.6731</v>
      </c>
      <c r="R270" s="1">
        <f t="shared" si="173"/>
        <v>1.6089966110828377E-3</v>
      </c>
      <c r="S270" s="11">
        <f t="shared" si="197"/>
        <v>1</v>
      </c>
      <c r="Z270" s="1">
        <f t="shared" si="174"/>
        <v>33215.5</v>
      </c>
      <c r="AA270" s="1">
        <f t="shared" si="175"/>
        <v>-4.0321697327727772E-2</v>
      </c>
      <c r="AB270" s="1">
        <f t="shared" si="176"/>
        <v>-3.3057853629520143E-2</v>
      </c>
      <c r="AC270" s="1">
        <f t="shared" si="177"/>
        <v>-42291.713212299997</v>
      </c>
      <c r="AD270" s="1">
        <f t="shared" si="178"/>
        <v>2.093973303100502E-4</v>
      </c>
      <c r="AE270" s="1">
        <f t="shared" si="179"/>
        <v>4.3847241940976269E-8</v>
      </c>
      <c r="AF270" s="1">
        <f t="shared" si="180"/>
        <v>-42291.713212299997</v>
      </c>
      <c r="AG270" s="11">
        <f t="shared" si="181"/>
        <v>4.3847241940976269E-8</v>
      </c>
      <c r="AH270" s="1">
        <f t="shared" si="182"/>
        <v>-7.0544463678975803E-3</v>
      </c>
      <c r="AI270" s="1">
        <f t="shared" si="183"/>
        <v>0.65938363550220125</v>
      </c>
      <c r="AJ270" s="1">
        <f t="shared" si="184"/>
        <v>-9.9426951604644764E-2</v>
      </c>
      <c r="AK270" s="1">
        <f t="shared" si="185"/>
        <v>0.16704520819902738</v>
      </c>
      <c r="AL270" s="1">
        <f t="shared" si="186"/>
        <v>2.6856380648507714</v>
      </c>
      <c r="AM270" s="1">
        <f t="shared" si="187"/>
        <v>4.3101446883960506</v>
      </c>
      <c r="AN270" s="1">
        <f t="shared" si="200"/>
        <v>8.7587670336965164</v>
      </c>
      <c r="AO270" s="1">
        <f t="shared" si="200"/>
        <v>8.7585708059213054</v>
      </c>
      <c r="AP270" s="1">
        <f t="shared" si="200"/>
        <v>8.7592285622366113</v>
      </c>
      <c r="AQ270" s="1">
        <f t="shared" si="200"/>
        <v>8.7570224175382982</v>
      </c>
      <c r="AR270" s="1">
        <f t="shared" si="200"/>
        <v>8.7644069237591644</v>
      </c>
      <c r="AS270" s="1">
        <f t="shared" si="200"/>
        <v>8.7395171428480491</v>
      </c>
      <c r="AT270" s="1">
        <f t="shared" si="200"/>
        <v>8.8215942513473369</v>
      </c>
      <c r="AU270" s="1">
        <f t="shared" si="188"/>
        <v>8.5243114668928737</v>
      </c>
    </row>
    <row r="271" spans="1:47" ht="12.95" customHeight="1" x14ac:dyDescent="0.2">
      <c r="A271" s="51" t="s">
        <v>172</v>
      </c>
      <c r="B271" s="52" t="s">
        <v>51</v>
      </c>
      <c r="C271" s="53">
        <v>57314.970699999998</v>
      </c>
      <c r="D271" s="53">
        <v>2.9999999999999997E-4</v>
      </c>
      <c r="E271" s="1">
        <f t="shared" si="170"/>
        <v>33227.394117702941</v>
      </c>
      <c r="F271" s="1">
        <f t="shared" si="190"/>
        <v>33227.5</v>
      </c>
      <c r="G271" s="1">
        <f t="shared" si="171"/>
        <v>-4.2351500000222586E-2</v>
      </c>
      <c r="K271" s="1">
        <f t="shared" si="196"/>
        <v>-4.2351500000222586E-2</v>
      </c>
      <c r="N271" s="1">
        <f t="shared" ca="1" si="199"/>
        <v>-3.9531798578113314E-2</v>
      </c>
      <c r="P271" s="185">
        <f t="shared" si="172"/>
        <v>42296.470699999998</v>
      </c>
      <c r="R271" s="1">
        <f t="shared" si="173"/>
        <v>1.7936495522688537E-3</v>
      </c>
      <c r="S271" s="11">
        <f t="shared" si="197"/>
        <v>1</v>
      </c>
      <c r="Z271" s="1">
        <f t="shared" si="174"/>
        <v>33227.5</v>
      </c>
      <c r="AA271" s="1">
        <f t="shared" si="175"/>
        <v>-4.0278066585622781E-2</v>
      </c>
      <c r="AB271" s="1">
        <f t="shared" si="176"/>
        <v>-3.5328094455445262E-2</v>
      </c>
      <c r="AC271" s="1">
        <f t="shared" si="177"/>
        <v>-42296.513051499998</v>
      </c>
      <c r="AD271" s="1">
        <f t="shared" si="178"/>
        <v>-2.0734334145998054E-3</v>
      </c>
      <c r="AE271" s="1">
        <f t="shared" si="179"/>
        <v>4.2991261247790081E-6</v>
      </c>
      <c r="AF271" s="1">
        <f t="shared" si="180"/>
        <v>-42296.513051499998</v>
      </c>
      <c r="AG271" s="11">
        <f t="shared" si="181"/>
        <v>4.2991261247790081E-6</v>
      </c>
      <c r="AH271" s="1">
        <f t="shared" si="182"/>
        <v>-7.0234055447773256E-3</v>
      </c>
      <c r="AI271" s="1">
        <f t="shared" si="183"/>
        <v>0.65923121147634722</v>
      </c>
      <c r="AJ271" s="1">
        <f t="shared" si="184"/>
        <v>-9.8518113615271186E-2</v>
      </c>
      <c r="AK271" s="1">
        <f t="shared" si="185"/>
        <v>0.16673404605561426</v>
      </c>
      <c r="AL271" s="1">
        <f t="shared" si="186"/>
        <v>2.6865513871337812</v>
      </c>
      <c r="AM271" s="1">
        <f t="shared" si="187"/>
        <v>4.3191025342640632</v>
      </c>
      <c r="AN271" s="1">
        <f t="shared" ref="AN271:AT280" si="201">$AU271+$AB$7*SIN(AO271)</f>
        <v>8.7600487513481546</v>
      </c>
      <c r="AO271" s="1">
        <f t="shared" si="201"/>
        <v>8.7598515313745366</v>
      </c>
      <c r="AP271" s="1">
        <f t="shared" si="201"/>
        <v>8.7605119489523027</v>
      </c>
      <c r="AQ271" s="1">
        <f t="shared" si="201"/>
        <v>8.7582991051269783</v>
      </c>
      <c r="AR271" s="1">
        <f t="shared" si="201"/>
        <v>8.7656986042774925</v>
      </c>
      <c r="AS271" s="1">
        <f t="shared" si="201"/>
        <v>8.7407836618938486</v>
      </c>
      <c r="AT271" s="1">
        <f t="shared" si="201"/>
        <v>8.8228655781000427</v>
      </c>
      <c r="AU271" s="1">
        <f t="shared" si="188"/>
        <v>8.5259753555251141</v>
      </c>
    </row>
    <row r="272" spans="1:47" ht="12.95" customHeight="1" x14ac:dyDescent="0.2">
      <c r="A272" s="51" t="s">
        <v>180</v>
      </c>
      <c r="B272" s="52" t="s">
        <v>49</v>
      </c>
      <c r="C272" s="53">
        <v>57344.773999999998</v>
      </c>
      <c r="D272" s="53">
        <v>1E-4</v>
      </c>
      <c r="E272" s="1">
        <f t="shared" si="170"/>
        <v>33301.904863812932</v>
      </c>
      <c r="F272" s="1">
        <f t="shared" si="190"/>
        <v>33302</v>
      </c>
      <c r="G272" s="1">
        <f t="shared" si="171"/>
        <v>-3.805320000537904E-2</v>
      </c>
      <c r="K272" s="1">
        <f t="shared" si="196"/>
        <v>-3.805320000537904E-2</v>
      </c>
      <c r="N272" s="1">
        <f t="shared" ca="1" si="199"/>
        <v>-3.9297293871188965E-2</v>
      </c>
      <c r="P272" s="185">
        <f t="shared" si="172"/>
        <v>42326.273999999998</v>
      </c>
      <c r="R272" s="1">
        <f t="shared" si="173"/>
        <v>1.4480460306493794E-3</v>
      </c>
      <c r="S272" s="11">
        <f t="shared" si="197"/>
        <v>1</v>
      </c>
      <c r="Z272" s="1">
        <f t="shared" si="174"/>
        <v>33302</v>
      </c>
      <c r="AA272" s="1">
        <f t="shared" si="175"/>
        <v>-4.0006833035040157E-2</v>
      </c>
      <c r="AB272" s="1">
        <f t="shared" si="176"/>
        <v>-3.1222602538157361E-2</v>
      </c>
      <c r="AC272" s="1">
        <f t="shared" si="177"/>
        <v>-42326.312053200003</v>
      </c>
      <c r="AD272" s="1">
        <f t="shared" si="178"/>
        <v>1.9536330296611171E-3</v>
      </c>
      <c r="AE272" s="1">
        <f t="shared" si="179"/>
        <v>3.8166820145828751E-6</v>
      </c>
      <c r="AF272" s="1">
        <f t="shared" si="180"/>
        <v>-42326.312053200003</v>
      </c>
      <c r="AG272" s="11">
        <f t="shared" si="181"/>
        <v>3.8166820145828751E-6</v>
      </c>
      <c r="AH272" s="1">
        <f t="shared" si="182"/>
        <v>-6.8305974672216788E-3</v>
      </c>
      <c r="AI272" s="1">
        <f t="shared" si="183"/>
        <v>0.65829282487690177</v>
      </c>
      <c r="AJ272" s="1">
        <f t="shared" si="184"/>
        <v>-9.2883282721608229E-2</v>
      </c>
      <c r="AK272" s="1">
        <f t="shared" si="185"/>
        <v>0.16480235379188615</v>
      </c>
      <c r="AL272" s="1">
        <f t="shared" si="186"/>
        <v>2.6922122080511874</v>
      </c>
      <c r="AM272" s="1">
        <f t="shared" si="187"/>
        <v>4.3754218970496979</v>
      </c>
      <c r="AN272" s="1">
        <f t="shared" si="201"/>
        <v>8.7679994958726084</v>
      </c>
      <c r="AO272" s="1">
        <f t="shared" si="201"/>
        <v>8.7677961083939362</v>
      </c>
      <c r="AP272" s="1">
        <f t="shared" si="201"/>
        <v>8.7684729825440986</v>
      </c>
      <c r="AQ272" s="1">
        <f t="shared" si="201"/>
        <v>8.7662189722252517</v>
      </c>
      <c r="AR272" s="1">
        <f t="shared" si="201"/>
        <v>8.7737097908749497</v>
      </c>
      <c r="AS272" s="1">
        <f t="shared" si="201"/>
        <v>8.7486446593962999</v>
      </c>
      <c r="AT272" s="1">
        <f t="shared" si="201"/>
        <v>8.8307400489588588</v>
      </c>
      <c r="AU272" s="1">
        <f t="shared" si="188"/>
        <v>8.5363053307836108</v>
      </c>
    </row>
    <row r="273" spans="1:47" ht="12.95" customHeight="1" x14ac:dyDescent="0.2">
      <c r="A273" s="51" t="s">
        <v>181</v>
      </c>
      <c r="B273" s="52" t="s">
        <v>51</v>
      </c>
      <c r="C273" s="53">
        <v>57684.969599999997</v>
      </c>
      <c r="D273" s="53">
        <v>2.0000000000000001E-4</v>
      </c>
      <c r="E273" s="1">
        <f t="shared" si="170"/>
        <v>34152.422356148927</v>
      </c>
      <c r="F273" s="1">
        <f t="shared" si="190"/>
        <v>34152.5</v>
      </c>
      <c r="G273" s="1">
        <f t="shared" si="171"/>
        <v>-3.1056500003614929E-2</v>
      </c>
      <c r="K273" s="1">
        <f t="shared" si="196"/>
        <v>-3.1056500003614929E-2</v>
      </c>
      <c r="N273" s="1">
        <f t="shared" ca="1" si="199"/>
        <v>-3.6620162955227048E-2</v>
      </c>
      <c r="P273" s="185">
        <f t="shared" si="172"/>
        <v>42666.469599999997</v>
      </c>
      <c r="R273" s="1">
        <f t="shared" si="173"/>
        <v>9.645061924745341E-4</v>
      </c>
      <c r="S273" s="11">
        <f t="shared" si="197"/>
        <v>1</v>
      </c>
      <c r="Z273" s="1">
        <f t="shared" si="174"/>
        <v>34152.5</v>
      </c>
      <c r="AA273" s="1">
        <f t="shared" si="175"/>
        <v>-3.6869475959530287E-2</v>
      </c>
      <c r="AB273" s="1">
        <f t="shared" si="176"/>
        <v>-2.6435831770151765E-2</v>
      </c>
      <c r="AC273" s="1">
        <f t="shared" si="177"/>
        <v>-42666.5006565</v>
      </c>
      <c r="AD273" s="1">
        <f t="shared" si="178"/>
        <v>5.8129759559153588E-3</v>
      </c>
      <c r="AE273" s="1">
        <f t="shared" si="179"/>
        <v>3.3790689464050081E-5</v>
      </c>
      <c r="AF273" s="1">
        <f t="shared" si="180"/>
        <v>-42666.5006565</v>
      </c>
      <c r="AG273" s="11">
        <f t="shared" si="181"/>
        <v>3.3790689464050081E-5</v>
      </c>
      <c r="AH273" s="1">
        <f t="shared" si="182"/>
        <v>-4.6206682334631634E-3</v>
      </c>
      <c r="AI273" s="1">
        <f t="shared" si="183"/>
        <v>0.64851618349434437</v>
      </c>
      <c r="AJ273" s="1">
        <f t="shared" si="184"/>
        <v>-2.9461152642695401E-2</v>
      </c>
      <c r="AK273" s="1">
        <f t="shared" si="185"/>
        <v>0.14276811997281569</v>
      </c>
      <c r="AL273" s="1">
        <f t="shared" si="186"/>
        <v>2.7557641511847351</v>
      </c>
      <c r="AM273" s="1">
        <f t="shared" si="187"/>
        <v>5.1191853544619654</v>
      </c>
      <c r="AN273" s="1">
        <f t="shared" si="201"/>
        <v>8.8580090585385225</v>
      </c>
      <c r="AO273" s="1">
        <f t="shared" si="201"/>
        <v>8.8577370806401738</v>
      </c>
      <c r="AP273" s="1">
        <f t="shared" si="201"/>
        <v>8.8585867855015312</v>
      </c>
      <c r="AQ273" s="1">
        <f t="shared" si="201"/>
        <v>8.8559306359955627</v>
      </c>
      <c r="AR273" s="1">
        <f t="shared" si="201"/>
        <v>8.8642188478139872</v>
      </c>
      <c r="AS273" s="1">
        <f t="shared" si="201"/>
        <v>8.8382087430404752</v>
      </c>
      <c r="AT273" s="1">
        <f t="shared" si="201"/>
        <v>8.9184763742782742</v>
      </c>
      <c r="AU273" s="1">
        <f t="shared" si="188"/>
        <v>8.6542334375937013</v>
      </c>
    </row>
    <row r="274" spans="1:47" ht="12.95" customHeight="1" x14ac:dyDescent="0.2">
      <c r="A274" s="51" t="s">
        <v>181</v>
      </c>
      <c r="B274" s="52" t="s">
        <v>49</v>
      </c>
      <c r="C274" s="53">
        <v>57754.763700000003</v>
      </c>
      <c r="D274" s="53">
        <v>2.9999999999999997E-4</v>
      </c>
      <c r="E274" s="1">
        <f t="shared" si="170"/>
        <v>34326.913451600638</v>
      </c>
      <c r="F274" s="1">
        <f t="shared" si="190"/>
        <v>34327</v>
      </c>
      <c r="G274" s="1">
        <f t="shared" si="171"/>
        <v>-3.4618199999385979E-2</v>
      </c>
      <c r="K274" s="1">
        <f t="shared" si="196"/>
        <v>-3.4618199999385979E-2</v>
      </c>
      <c r="N274" s="1">
        <f t="shared" ca="1" si="199"/>
        <v>-3.6070886829612292E-2</v>
      </c>
      <c r="P274" s="185">
        <f t="shared" si="172"/>
        <v>42736.263700000003</v>
      </c>
      <c r="R274" s="1">
        <f t="shared" si="173"/>
        <v>1.1984197711974874E-3</v>
      </c>
      <c r="S274" s="11">
        <f t="shared" si="197"/>
        <v>1</v>
      </c>
      <c r="Z274" s="1">
        <f t="shared" si="174"/>
        <v>34327</v>
      </c>
      <c r="AA274" s="1">
        <f t="shared" si="175"/>
        <v>-3.6217232738242511E-2</v>
      </c>
      <c r="AB274" s="1">
        <f t="shared" si="176"/>
        <v>-3.0452190130979231E-2</v>
      </c>
      <c r="AC274" s="1">
        <f t="shared" si="177"/>
        <v>-42736.298318200003</v>
      </c>
      <c r="AD274" s="1">
        <f t="shared" si="178"/>
        <v>1.5990327388565317E-3</v>
      </c>
      <c r="AE274" s="1">
        <f t="shared" si="179"/>
        <v>2.5569056999350211E-6</v>
      </c>
      <c r="AF274" s="1">
        <f t="shared" si="180"/>
        <v>-42736.298318200003</v>
      </c>
      <c r="AG274" s="11">
        <f t="shared" si="181"/>
        <v>2.5569056999350211E-6</v>
      </c>
      <c r="AH274" s="1">
        <f t="shared" si="182"/>
        <v>-4.1660098684067485E-3</v>
      </c>
      <c r="AI274" s="1">
        <f t="shared" si="183"/>
        <v>0.64671563683446309</v>
      </c>
      <c r="AJ274" s="1">
        <f t="shared" si="184"/>
        <v>-1.6650486017050787E-2</v>
      </c>
      <c r="AK274" s="1">
        <f t="shared" si="185"/>
        <v>0.13825255183422375</v>
      </c>
      <c r="AL274" s="1">
        <f t="shared" si="186"/>
        <v>2.7685783118679947</v>
      </c>
      <c r="AM274" s="1">
        <f t="shared" si="187"/>
        <v>5.2994104324910065</v>
      </c>
      <c r="AN274" s="1">
        <f t="shared" si="201"/>
        <v>8.8763167012942912</v>
      </c>
      <c r="AO274" s="1">
        <f t="shared" si="201"/>
        <v>8.8760318385243444</v>
      </c>
      <c r="AP274" s="1">
        <f t="shared" si="201"/>
        <v>8.8769116966634591</v>
      </c>
      <c r="AQ274" s="1">
        <f t="shared" si="201"/>
        <v>8.8741925418535956</v>
      </c>
      <c r="AR274" s="1">
        <f t="shared" si="201"/>
        <v>8.8825814457997243</v>
      </c>
      <c r="AS274" s="1">
        <f t="shared" si="201"/>
        <v>8.8565595293474058</v>
      </c>
      <c r="AT274" s="1">
        <f t="shared" si="201"/>
        <v>8.9360090268076835</v>
      </c>
      <c r="AU274" s="1">
        <f t="shared" si="188"/>
        <v>8.6784291514542087</v>
      </c>
    </row>
    <row r="275" spans="1:47" ht="12.95" customHeight="1" x14ac:dyDescent="0.2">
      <c r="A275" s="65" t="s">
        <v>182</v>
      </c>
      <c r="B275" s="66" t="s">
        <v>51</v>
      </c>
      <c r="C275" s="67">
        <v>57766.961799999997</v>
      </c>
      <c r="D275" s="68" t="s">
        <v>56</v>
      </c>
      <c r="E275" s="1">
        <f t="shared" si="170"/>
        <v>34357.409723225726</v>
      </c>
      <c r="F275" s="1">
        <f t="shared" si="190"/>
        <v>34357.5</v>
      </c>
      <c r="G275" s="1">
        <f t="shared" si="171"/>
        <v>-3.6109500004386064E-2</v>
      </c>
      <c r="K275" s="1">
        <f t="shared" si="196"/>
        <v>-3.6109500004386064E-2</v>
      </c>
      <c r="N275" s="1">
        <f t="shared" ca="1" si="199"/>
        <v>-3.5974881546911724E-2</v>
      </c>
      <c r="P275" s="185">
        <f t="shared" si="172"/>
        <v>42748.461799999997</v>
      </c>
      <c r="R275" s="1">
        <f t="shared" si="173"/>
        <v>1.3038959905667571E-3</v>
      </c>
      <c r="S275" s="11">
        <f t="shared" si="197"/>
        <v>1</v>
      </c>
      <c r="Z275" s="1">
        <f t="shared" si="174"/>
        <v>34357.5</v>
      </c>
      <c r="AA275" s="1">
        <f t="shared" si="175"/>
        <v>-3.6102956699668079E-2</v>
      </c>
      <c r="AB275" s="1">
        <f t="shared" si="176"/>
        <v>-3.2022976053697319E-2</v>
      </c>
      <c r="AC275" s="1">
        <f t="shared" si="177"/>
        <v>-42748.497909500002</v>
      </c>
      <c r="AD275" s="1">
        <f t="shared" si="178"/>
        <v>-6.5433047179846993E-6</v>
      </c>
      <c r="AE275" s="1">
        <f t="shared" si="179"/>
        <v>4.2814836632400825E-11</v>
      </c>
      <c r="AF275" s="1">
        <f t="shared" si="180"/>
        <v>-42748.497909500002</v>
      </c>
      <c r="AG275" s="11">
        <f t="shared" si="181"/>
        <v>4.2814836632400825E-11</v>
      </c>
      <c r="AH275" s="1">
        <f t="shared" si="182"/>
        <v>-4.0865239506887412E-3</v>
      </c>
      <c r="AI275" s="1">
        <f t="shared" si="183"/>
        <v>0.64640787321452198</v>
      </c>
      <c r="AJ275" s="1">
        <f t="shared" si="184"/>
        <v>-1.4418288973663831E-2</v>
      </c>
      <c r="AK275" s="1">
        <f t="shared" si="185"/>
        <v>0.13746351232700313</v>
      </c>
      <c r="AL275" s="1">
        <f t="shared" si="186"/>
        <v>2.7708107787578382</v>
      </c>
      <c r="AM275" s="1">
        <f t="shared" si="187"/>
        <v>5.33206788274933</v>
      </c>
      <c r="AN275" s="1">
        <f t="shared" si="201"/>
        <v>8.8795114108542563</v>
      </c>
      <c r="AO275" s="1">
        <f t="shared" si="201"/>
        <v>8.879224364397853</v>
      </c>
      <c r="AP275" s="1">
        <f t="shared" si="201"/>
        <v>8.8801092450230783</v>
      </c>
      <c r="AQ275" s="1">
        <f t="shared" si="201"/>
        <v>8.8773798874739569</v>
      </c>
      <c r="AR275" s="1">
        <f t="shared" si="201"/>
        <v>8.8857839818531037</v>
      </c>
      <c r="AS275" s="1">
        <f t="shared" si="201"/>
        <v>8.859766532074179</v>
      </c>
      <c r="AT275" s="1">
        <f t="shared" si="201"/>
        <v>8.9390578806622294</v>
      </c>
      <c r="AU275" s="1">
        <f t="shared" si="188"/>
        <v>8.682658201727822</v>
      </c>
    </row>
    <row r="276" spans="1:47" ht="12.95" customHeight="1" x14ac:dyDescent="0.2">
      <c r="A276" s="65" t="s">
        <v>182</v>
      </c>
      <c r="B276" s="66" t="s">
        <v>51</v>
      </c>
      <c r="C276" s="67">
        <v>57766.962099999997</v>
      </c>
      <c r="D276" s="68" t="s">
        <v>175</v>
      </c>
      <c r="E276" s="1">
        <f t="shared" si="170"/>
        <v>34357.410473250849</v>
      </c>
      <c r="F276" s="1">
        <f t="shared" si="190"/>
        <v>34357.5</v>
      </c>
      <c r="G276" s="1">
        <f t="shared" si="171"/>
        <v>-3.5809500004688744E-2</v>
      </c>
      <c r="K276" s="1">
        <f t="shared" ref="K276:K306" si="202">G276</f>
        <v>-3.5809500004688744E-2</v>
      </c>
      <c r="N276" s="1">
        <f t="shared" ca="1" si="199"/>
        <v>-3.5974881546911724E-2</v>
      </c>
      <c r="P276" s="185">
        <f t="shared" si="172"/>
        <v>42748.462099999997</v>
      </c>
      <c r="R276" s="1">
        <f t="shared" si="173"/>
        <v>1.282320290585803E-3</v>
      </c>
      <c r="S276" s="11">
        <f t="shared" ref="S276:S307" si="203">S$16</f>
        <v>1</v>
      </c>
      <c r="Z276" s="1">
        <f t="shared" si="174"/>
        <v>34357.5</v>
      </c>
      <c r="AA276" s="1">
        <f t="shared" si="175"/>
        <v>-3.6102956699668079E-2</v>
      </c>
      <c r="AB276" s="1">
        <f t="shared" si="176"/>
        <v>-3.1722976053999999E-2</v>
      </c>
      <c r="AC276" s="1">
        <f t="shared" si="177"/>
        <v>-42748.497909500002</v>
      </c>
      <c r="AD276" s="1">
        <f t="shared" si="178"/>
        <v>2.9345669497933546E-4</v>
      </c>
      <c r="AE276" s="1">
        <f t="shared" si="179"/>
        <v>8.6116831828194735E-8</v>
      </c>
      <c r="AF276" s="1">
        <f t="shared" si="180"/>
        <v>-42748.497909500002</v>
      </c>
      <c r="AG276" s="11">
        <f t="shared" si="181"/>
        <v>8.6116831828194735E-8</v>
      </c>
      <c r="AH276" s="1">
        <f t="shared" si="182"/>
        <v>-4.0865239506887412E-3</v>
      </c>
      <c r="AI276" s="1">
        <f t="shared" si="183"/>
        <v>0.64640787321452198</v>
      </c>
      <c r="AJ276" s="1">
        <f t="shared" si="184"/>
        <v>-1.4418288973663831E-2</v>
      </c>
      <c r="AK276" s="1">
        <f t="shared" si="185"/>
        <v>0.13746351232700313</v>
      </c>
      <c r="AL276" s="1">
        <f t="shared" si="186"/>
        <v>2.7708107787578382</v>
      </c>
      <c r="AM276" s="1">
        <f t="shared" si="187"/>
        <v>5.33206788274933</v>
      </c>
      <c r="AN276" s="1">
        <f t="shared" si="201"/>
        <v>8.8795114108542563</v>
      </c>
      <c r="AO276" s="1">
        <f t="shared" si="201"/>
        <v>8.879224364397853</v>
      </c>
      <c r="AP276" s="1">
        <f t="shared" si="201"/>
        <v>8.8801092450230783</v>
      </c>
      <c r="AQ276" s="1">
        <f t="shared" si="201"/>
        <v>8.8773798874739569</v>
      </c>
      <c r="AR276" s="1">
        <f t="shared" si="201"/>
        <v>8.8857839818531037</v>
      </c>
      <c r="AS276" s="1">
        <f t="shared" si="201"/>
        <v>8.859766532074179</v>
      </c>
      <c r="AT276" s="1">
        <f t="shared" si="201"/>
        <v>8.9390578806622294</v>
      </c>
      <c r="AU276" s="1">
        <f t="shared" si="188"/>
        <v>8.682658201727822</v>
      </c>
    </row>
    <row r="277" spans="1:47" ht="12.95" customHeight="1" x14ac:dyDescent="0.2">
      <c r="A277" s="65" t="s">
        <v>182</v>
      </c>
      <c r="B277" s="66" t="s">
        <v>51</v>
      </c>
      <c r="C277" s="67">
        <v>57766.963000000003</v>
      </c>
      <c r="D277" s="68" t="s">
        <v>174</v>
      </c>
      <c r="E277" s="1">
        <f t="shared" ref="E277:E306" si="204">+(C277-C$7)/C$8</f>
        <v>34357.412723326241</v>
      </c>
      <c r="F277" s="1">
        <f t="shared" si="190"/>
        <v>34357.5</v>
      </c>
      <c r="G277" s="1">
        <f t="shared" ref="G277:G340" si="205">+C277-(C$7+F277*C$8)</f>
        <v>-3.4909499998320825E-2</v>
      </c>
      <c r="K277" s="1">
        <f t="shared" si="202"/>
        <v>-3.4909499998320825E-2</v>
      </c>
      <c r="N277" s="1">
        <f t="shared" ca="1" si="199"/>
        <v>-3.5974881546911724E-2</v>
      </c>
      <c r="P277" s="185">
        <f t="shared" ref="P277:P306" si="206">+C277-15018.5</f>
        <v>42748.463000000003</v>
      </c>
      <c r="R277" s="1">
        <f t="shared" ref="R277:R306" si="207">+(O277-G277)^2</f>
        <v>1.2186731901327617E-3</v>
      </c>
      <c r="S277" s="11">
        <f t="shared" si="203"/>
        <v>1</v>
      </c>
      <c r="Z277" s="1">
        <f t="shared" ref="Z277:Z306" si="208">F277</f>
        <v>34357.5</v>
      </c>
      <c r="AA277" s="1">
        <f t="shared" ref="AA277:AA340" si="209">AB$3+AB$4*Z277+AB$5*Z277^2+AH277</f>
        <v>-3.6102956699668079E-2</v>
      </c>
      <c r="AB277" s="1">
        <f t="shared" ref="AB277:AB306" si="210">IF(S277&lt;&gt;0,G277-AH277,-9999)</f>
        <v>-3.0822976047632084E-2</v>
      </c>
      <c r="AC277" s="1">
        <f t="shared" ref="AC277:AC306" si="211">+G277-P277</f>
        <v>-42748.497909500002</v>
      </c>
      <c r="AD277" s="1">
        <f t="shared" ref="AD277:AD306" si="212">IF(S277&lt;&gt;0,G277-AA277,-9999)</f>
        <v>1.1934567013472536E-3</v>
      </c>
      <c r="AE277" s="1">
        <f t="shared" ref="AE277:AE306" si="213">+(G277-AA277)^2*S277</f>
        <v>1.4243388979906675E-6</v>
      </c>
      <c r="AF277" s="1">
        <f t="shared" ref="AF277:AF306" si="214">IF(S277&lt;&gt;0,G277-P277,-9999)</f>
        <v>-42748.497909500002</v>
      </c>
      <c r="AG277" s="11">
        <f t="shared" ref="AG277:AG306" si="215">+(G277-AA277)^2</f>
        <v>1.4243388979906675E-6</v>
      </c>
      <c r="AH277" s="1">
        <f t="shared" ref="AH277:AH340" si="216">$AB$6*($AB$11/AI277*AJ277+$AB$12)</f>
        <v>-4.0865239506887412E-3</v>
      </c>
      <c r="AI277" s="1">
        <f t="shared" ref="AI277:AI306" si="217">1+$AB$7*COS(AL277)</f>
        <v>0.64640787321452198</v>
      </c>
      <c r="AJ277" s="1">
        <f t="shared" ref="AJ277:AJ306" si="218">SIN(AL277+RADIANS($AB$9))</f>
        <v>-1.4418288973663831E-2</v>
      </c>
      <c r="AK277" s="1">
        <f t="shared" ref="AK277:AK340" si="219">$AB$7*SIN(AL277)</f>
        <v>0.13746351232700313</v>
      </c>
      <c r="AL277" s="1">
        <f t="shared" ref="AL277:AL340" si="220">2*ATAN(AM277)</f>
        <v>2.7708107787578382</v>
      </c>
      <c r="AM277" s="1">
        <f t="shared" ref="AM277:AM340" si="221">SQRT((1+$AB$7)/(1-$AB$7))*TAN(AN277/2)</f>
        <v>5.33206788274933</v>
      </c>
      <c r="AN277" s="1">
        <f t="shared" si="201"/>
        <v>8.8795114108542563</v>
      </c>
      <c r="AO277" s="1">
        <f t="shared" si="201"/>
        <v>8.879224364397853</v>
      </c>
      <c r="AP277" s="1">
        <f t="shared" si="201"/>
        <v>8.8801092450230783</v>
      </c>
      <c r="AQ277" s="1">
        <f t="shared" si="201"/>
        <v>8.8773798874739569</v>
      </c>
      <c r="AR277" s="1">
        <f t="shared" si="201"/>
        <v>8.8857839818531037</v>
      </c>
      <c r="AS277" s="1">
        <f t="shared" si="201"/>
        <v>8.859766532074179</v>
      </c>
      <c r="AT277" s="1">
        <f t="shared" si="201"/>
        <v>8.9390578806622294</v>
      </c>
      <c r="AU277" s="1">
        <f t="shared" ref="AU277:AU306" si="222">RADIANS($AB$9)+$AB$18*(F277-AB$15)</f>
        <v>8.682658201727822</v>
      </c>
    </row>
    <row r="278" spans="1:47" ht="12.95" customHeight="1" x14ac:dyDescent="0.2">
      <c r="A278" s="51" t="s">
        <v>181</v>
      </c>
      <c r="B278" s="52" t="s">
        <v>49</v>
      </c>
      <c r="C278" s="53">
        <v>57769.5628</v>
      </c>
      <c r="D278" s="53">
        <v>1.5E-3</v>
      </c>
      <c r="E278" s="1">
        <f t="shared" si="204"/>
        <v>34363.912441066779</v>
      </c>
      <c r="F278" s="1">
        <f t="shared" si="190"/>
        <v>34364</v>
      </c>
      <c r="G278" s="1">
        <f t="shared" si="205"/>
        <v>-3.5022399999434128E-2</v>
      </c>
      <c r="K278" s="1">
        <f t="shared" si="202"/>
        <v>-3.5022399999434128E-2</v>
      </c>
      <c r="N278" s="1">
        <f t="shared" ca="1" si="199"/>
        <v>-3.5954421404696846E-2</v>
      </c>
      <c r="P278" s="185">
        <f t="shared" si="206"/>
        <v>42751.0628</v>
      </c>
      <c r="R278" s="1">
        <f t="shared" si="207"/>
        <v>1.2265685017203635E-3</v>
      </c>
      <c r="S278" s="11">
        <f t="shared" si="203"/>
        <v>1</v>
      </c>
      <c r="Z278" s="1">
        <f t="shared" si="208"/>
        <v>34364</v>
      </c>
      <c r="AA278" s="1">
        <f t="shared" si="209"/>
        <v>-3.6078592451549728E-2</v>
      </c>
      <c r="AB278" s="1">
        <f t="shared" si="210"/>
        <v>-3.0952816191414087E-2</v>
      </c>
      <c r="AC278" s="1">
        <f t="shared" si="211"/>
        <v>-42751.097822399999</v>
      </c>
      <c r="AD278" s="1">
        <f t="shared" si="212"/>
        <v>1.0561924521155994E-3</v>
      </c>
      <c r="AE278" s="1">
        <f t="shared" si="213"/>
        <v>1.1155424959059626E-6</v>
      </c>
      <c r="AF278" s="1">
        <f t="shared" si="214"/>
        <v>-42751.097822399999</v>
      </c>
      <c r="AG278" s="11">
        <f t="shared" si="215"/>
        <v>1.1155424959059626E-6</v>
      </c>
      <c r="AH278" s="1">
        <f t="shared" si="216"/>
        <v>-4.0695838080200405E-3</v>
      </c>
      <c r="AI278" s="1">
        <f t="shared" si="217"/>
        <v>0.64634254970253568</v>
      </c>
      <c r="AJ278" s="1">
        <f t="shared" si="218"/>
        <v>-1.3942839790054352E-2</v>
      </c>
      <c r="AK278" s="1">
        <f t="shared" si="219"/>
        <v>0.13729536479812504</v>
      </c>
      <c r="AL278" s="1">
        <f t="shared" si="220"/>
        <v>2.7712862757568</v>
      </c>
      <c r="AM278" s="1">
        <f t="shared" si="221"/>
        <v>5.3390739280859325</v>
      </c>
      <c r="AN278" s="1">
        <f t="shared" si="201"/>
        <v>8.8801920538070149</v>
      </c>
      <c r="AO278" s="1">
        <f t="shared" si="201"/>
        <v>8.8799045448148615</v>
      </c>
      <c r="AP278" s="1">
        <f t="shared" si="201"/>
        <v>8.8807904858079301</v>
      </c>
      <c r="AQ278" s="1">
        <f t="shared" si="201"/>
        <v>8.8780589859517161</v>
      </c>
      <c r="AR278" s="1">
        <f t="shared" si="201"/>
        <v>8.8864662235985428</v>
      </c>
      <c r="AS278" s="1">
        <f t="shared" si="201"/>
        <v>8.8604499777171419</v>
      </c>
      <c r="AT278" s="1">
        <f t="shared" si="201"/>
        <v>8.9397070429121666</v>
      </c>
      <c r="AU278" s="1">
        <f t="shared" si="222"/>
        <v>8.6835594747369527</v>
      </c>
    </row>
    <row r="279" spans="1:47" ht="12.95" customHeight="1" x14ac:dyDescent="0.2">
      <c r="A279" s="69" t="s">
        <v>183</v>
      </c>
      <c r="B279" s="70" t="s">
        <v>51</v>
      </c>
      <c r="C279" s="71">
        <v>57802.561099999999</v>
      </c>
      <c r="D279" s="71">
        <v>1E-4</v>
      </c>
      <c r="E279" s="1">
        <f t="shared" si="204"/>
        <v>34446.410954766987</v>
      </c>
      <c r="F279" s="1">
        <f t="shared" si="190"/>
        <v>34446.5</v>
      </c>
      <c r="G279" s="1">
        <f t="shared" si="205"/>
        <v>-3.5616900000604801E-2</v>
      </c>
      <c r="K279" s="1">
        <f t="shared" si="202"/>
        <v>-3.5616900000604801E-2</v>
      </c>
      <c r="N279" s="1">
        <f t="shared" ca="1" si="199"/>
        <v>-3.5694734984277263E-2</v>
      </c>
      <c r="P279" s="185">
        <f t="shared" si="206"/>
        <v>42784.061099999999</v>
      </c>
      <c r="R279" s="1">
        <f t="shared" si="207"/>
        <v>1.2685635656530822E-3</v>
      </c>
      <c r="S279" s="11">
        <f t="shared" si="203"/>
        <v>1</v>
      </c>
      <c r="Z279" s="1">
        <f t="shared" si="208"/>
        <v>34446.5</v>
      </c>
      <c r="AA279" s="1">
        <f t="shared" si="209"/>
        <v>-3.5769041497729033E-2</v>
      </c>
      <c r="AB279" s="1">
        <f t="shared" si="210"/>
        <v>-3.1762338389100066E-2</v>
      </c>
      <c r="AC279" s="1">
        <f t="shared" si="211"/>
        <v>-42784.0967169</v>
      </c>
      <c r="AD279" s="1">
        <f t="shared" si="212"/>
        <v>1.5214149712423214E-4</v>
      </c>
      <c r="AE279" s="1">
        <f t="shared" si="213"/>
        <v>2.3147035147202736E-8</v>
      </c>
      <c r="AF279" s="1">
        <f t="shared" si="214"/>
        <v>-42784.0967169</v>
      </c>
      <c r="AG279" s="11">
        <f t="shared" si="215"/>
        <v>2.3147035147202736E-8</v>
      </c>
      <c r="AH279" s="1">
        <f t="shared" si="216"/>
        <v>-3.8545616115047343E-3</v>
      </c>
      <c r="AI279" s="1">
        <f t="shared" si="217"/>
        <v>0.64552151947773662</v>
      </c>
      <c r="AJ279" s="1">
        <f t="shared" si="218"/>
        <v>-7.9163619961725076E-3</v>
      </c>
      <c r="AK279" s="1">
        <f t="shared" si="219"/>
        <v>0.13516144491896004</v>
      </c>
      <c r="AL279" s="1">
        <f t="shared" si="220"/>
        <v>2.7773131226575467</v>
      </c>
      <c r="AM279" s="1">
        <f t="shared" si="221"/>
        <v>5.4294413122434175</v>
      </c>
      <c r="AN279" s="1">
        <f t="shared" si="201"/>
        <v>8.8888250266492239</v>
      </c>
      <c r="AO279" s="1">
        <f t="shared" si="201"/>
        <v>8.8885317373156365</v>
      </c>
      <c r="AP279" s="1">
        <f t="shared" si="201"/>
        <v>8.8894308236921642</v>
      </c>
      <c r="AQ279" s="1">
        <f t="shared" si="201"/>
        <v>8.8866731265632595</v>
      </c>
      <c r="AR279" s="1">
        <f t="shared" si="201"/>
        <v>8.8951173660662022</v>
      </c>
      <c r="AS279" s="1">
        <f t="shared" si="201"/>
        <v>8.8691241042353184</v>
      </c>
      <c r="AT279" s="1">
        <f t="shared" si="201"/>
        <v>8.9479283998373038</v>
      </c>
      <c r="AU279" s="1">
        <f t="shared" si="222"/>
        <v>8.6949987090836096</v>
      </c>
    </row>
    <row r="280" spans="1:47" ht="12.95" customHeight="1" x14ac:dyDescent="0.2">
      <c r="A280" s="69" t="s">
        <v>183</v>
      </c>
      <c r="B280" s="70" t="s">
        <v>49</v>
      </c>
      <c r="C280" s="71">
        <v>57811.5599</v>
      </c>
      <c r="D280" s="71">
        <v>1E-4</v>
      </c>
      <c r="E280" s="1">
        <f t="shared" si="204"/>
        <v>34468.908708441733</v>
      </c>
      <c r="F280" s="1">
        <f t="shared" si="190"/>
        <v>34469</v>
      </c>
      <c r="G280" s="1">
        <f t="shared" si="205"/>
        <v>-3.6515399995550979E-2</v>
      </c>
      <c r="K280" s="1">
        <f t="shared" si="202"/>
        <v>-3.6515399995550979E-2</v>
      </c>
      <c r="N280" s="1">
        <f t="shared" ca="1" si="199"/>
        <v>-3.5623911415071915E-2</v>
      </c>
      <c r="P280" s="185">
        <f t="shared" si="206"/>
        <v>42793.0599</v>
      </c>
      <c r="R280" s="1">
        <f t="shared" si="207"/>
        <v>1.3333744368350844E-3</v>
      </c>
      <c r="S280" s="11">
        <f t="shared" si="203"/>
        <v>1</v>
      </c>
      <c r="Z280" s="1">
        <f t="shared" si="208"/>
        <v>34469</v>
      </c>
      <c r="AA280" s="1">
        <f t="shared" si="209"/>
        <v>-3.5684518947170306E-2</v>
      </c>
      <c r="AB280" s="1">
        <f t="shared" si="210"/>
        <v>-3.2719483925331236E-2</v>
      </c>
      <c r="AC280" s="1">
        <f t="shared" si="211"/>
        <v>-42793.096415399996</v>
      </c>
      <c r="AD280" s="1">
        <f t="shared" si="212"/>
        <v>-8.3088104838067306E-4</v>
      </c>
      <c r="AE280" s="1">
        <f t="shared" si="213"/>
        <v>6.9036331655816634E-7</v>
      </c>
      <c r="AF280" s="1">
        <f t="shared" si="214"/>
        <v>-42793.096415399996</v>
      </c>
      <c r="AG280" s="11">
        <f t="shared" si="215"/>
        <v>6.9036331655816634E-7</v>
      </c>
      <c r="AH280" s="1">
        <f t="shared" si="216"/>
        <v>-3.7959160702197401E-3</v>
      </c>
      <c r="AI280" s="1">
        <f t="shared" si="217"/>
        <v>0.64530019212878287</v>
      </c>
      <c r="AJ280" s="1">
        <f t="shared" si="218"/>
        <v>-6.2753678174787345E-3</v>
      </c>
      <c r="AK280" s="1">
        <f t="shared" si="219"/>
        <v>0.13457955135188782</v>
      </c>
      <c r="AL280" s="1">
        <f t="shared" si="220"/>
        <v>2.7789541583350599</v>
      </c>
      <c r="AM280" s="1">
        <f t="shared" si="221"/>
        <v>5.4545616539846726</v>
      </c>
      <c r="AN280" s="1">
        <f t="shared" si="201"/>
        <v>8.8911775723830804</v>
      </c>
      <c r="AO280" s="1">
        <f t="shared" si="201"/>
        <v>8.8908827367264518</v>
      </c>
      <c r="AP280" s="1">
        <f t="shared" si="201"/>
        <v>8.891785305105758</v>
      </c>
      <c r="AQ280" s="1">
        <f t="shared" si="201"/>
        <v>8.8890207874245704</v>
      </c>
      <c r="AR280" s="1">
        <f t="shared" si="201"/>
        <v>8.8974741807829805</v>
      </c>
      <c r="AS280" s="1">
        <f t="shared" si="201"/>
        <v>8.8714896689461202</v>
      </c>
      <c r="AT280" s="1">
        <f t="shared" si="201"/>
        <v>8.9501648261572839</v>
      </c>
      <c r="AU280" s="1">
        <f t="shared" si="222"/>
        <v>8.6981185002690626</v>
      </c>
    </row>
    <row r="281" spans="1:47" ht="12.95" customHeight="1" x14ac:dyDescent="0.2">
      <c r="A281" s="69" t="s">
        <v>184</v>
      </c>
      <c r="B281" s="72" t="s">
        <v>51</v>
      </c>
      <c r="C281" s="69">
        <v>58083.754800000002</v>
      </c>
      <c r="D281" s="69">
        <v>2.0000000000000001E-4</v>
      </c>
      <c r="E281" s="1">
        <f t="shared" si="204"/>
        <v>35149.418755528321</v>
      </c>
      <c r="F281" s="1">
        <f t="shared" si="190"/>
        <v>35149.5</v>
      </c>
      <c r="G281" s="1">
        <f t="shared" si="205"/>
        <v>-3.2496699997864198E-2</v>
      </c>
      <c r="K281" s="1">
        <f t="shared" si="202"/>
        <v>-3.2496699997864198E-2</v>
      </c>
      <c r="N281" s="1">
        <f t="shared" ca="1" si="199"/>
        <v>-3.3481891910883702E-2</v>
      </c>
      <c r="P281" s="185">
        <f t="shared" si="206"/>
        <v>43065.254800000002</v>
      </c>
      <c r="R281" s="1">
        <f t="shared" si="207"/>
        <v>1.0560355107511869E-3</v>
      </c>
      <c r="S281" s="11">
        <f t="shared" si="203"/>
        <v>1</v>
      </c>
      <c r="Z281" s="1">
        <f t="shared" si="208"/>
        <v>35149.5</v>
      </c>
      <c r="AA281" s="1">
        <f t="shared" si="209"/>
        <v>-3.3109366326536036E-2</v>
      </c>
      <c r="AB281" s="1">
        <f t="shared" si="210"/>
        <v>-3.0473772463359704E-2</v>
      </c>
      <c r="AC281" s="1">
        <f t="shared" si="211"/>
        <v>-43065.2872967</v>
      </c>
      <c r="AD281" s="1">
        <f t="shared" si="212"/>
        <v>6.1266632867183757E-4</v>
      </c>
      <c r="AE281" s="1">
        <f t="shared" si="213"/>
        <v>3.753600302882281E-7</v>
      </c>
      <c r="AF281" s="1">
        <f t="shared" si="214"/>
        <v>-43065.2872967</v>
      </c>
      <c r="AG281" s="11">
        <f t="shared" si="215"/>
        <v>3.753600302882281E-7</v>
      </c>
      <c r="AH281" s="1">
        <f t="shared" si="216"/>
        <v>-2.0229275345044935E-3</v>
      </c>
      <c r="AI281" s="1">
        <f t="shared" si="217"/>
        <v>0.63911921002272898</v>
      </c>
      <c r="AJ281" s="1">
        <f t="shared" si="218"/>
        <v>4.2839270153393935E-2</v>
      </c>
      <c r="AK281" s="1">
        <f t="shared" si="219"/>
        <v>0.11699856739009441</v>
      </c>
      <c r="AL281" s="1">
        <f t="shared" si="220"/>
        <v>2.8280819514538496</v>
      </c>
      <c r="AM281" s="1">
        <f t="shared" si="221"/>
        <v>6.3270299699686419</v>
      </c>
      <c r="AN281" s="1">
        <f t="shared" ref="AN281:AT290" si="223">$AU281+$AB$7*SIN(AO281)</f>
        <v>8.961965416637856</v>
      </c>
      <c r="AO281" s="1">
        <f t="shared" si="223"/>
        <v>8.9616314150914569</v>
      </c>
      <c r="AP281" s="1">
        <f t="shared" si="223"/>
        <v>8.9626152497667491</v>
      </c>
      <c r="AQ281" s="1">
        <f t="shared" si="223"/>
        <v>8.9597158799273924</v>
      </c>
      <c r="AR281" s="1">
        <f t="shared" si="223"/>
        <v>8.968248391152585</v>
      </c>
      <c r="AS281" s="1">
        <f t="shared" si="223"/>
        <v>8.9430323040813402</v>
      </c>
      <c r="AT281" s="1">
        <f t="shared" si="223"/>
        <v>9.0166856707749634</v>
      </c>
      <c r="AU281" s="1">
        <f t="shared" si="222"/>
        <v>8.7924748514557365</v>
      </c>
    </row>
    <row r="282" spans="1:47" ht="12.95" customHeight="1" x14ac:dyDescent="0.2">
      <c r="A282" s="54" t="s">
        <v>185</v>
      </c>
      <c r="B282" s="55" t="s">
        <v>49</v>
      </c>
      <c r="C282" s="54">
        <v>58154.754999999997</v>
      </c>
      <c r="D282" s="54">
        <v>1E-4</v>
      </c>
      <c r="E282" s="1">
        <f t="shared" si="204"/>
        <v>35326.925201994265</v>
      </c>
      <c r="F282" s="1">
        <f t="shared" si="190"/>
        <v>35327</v>
      </c>
      <c r="G282" s="1">
        <f t="shared" si="205"/>
        <v>-2.9918200001702644E-2</v>
      </c>
      <c r="K282" s="1">
        <f t="shared" si="202"/>
        <v>-2.9918200001702644E-2</v>
      </c>
      <c r="N282" s="1">
        <f t="shared" ca="1" si="199"/>
        <v>-3.2923172642708221E-2</v>
      </c>
      <c r="P282" s="185">
        <f t="shared" si="206"/>
        <v>43136.254999999997</v>
      </c>
      <c r="R282" s="1">
        <f t="shared" si="207"/>
        <v>8.9509869134188011E-4</v>
      </c>
      <c r="S282" s="11">
        <f t="shared" si="203"/>
        <v>1</v>
      </c>
      <c r="Z282" s="1">
        <f t="shared" si="208"/>
        <v>35327</v>
      </c>
      <c r="AA282" s="1">
        <f t="shared" si="209"/>
        <v>-3.2432150342034324E-2</v>
      </c>
      <c r="AB282" s="1">
        <f t="shared" si="210"/>
        <v>-2.8357037080295362E-2</v>
      </c>
      <c r="AC282" s="1">
        <f t="shared" si="211"/>
        <v>-43136.284918199999</v>
      </c>
      <c r="AD282" s="1">
        <f t="shared" si="212"/>
        <v>2.5139503403316804E-3</v>
      </c>
      <c r="AE282" s="1">
        <f t="shared" si="213"/>
        <v>6.3199463136537714E-6</v>
      </c>
      <c r="AF282" s="1">
        <f t="shared" si="214"/>
        <v>-43136.284918199999</v>
      </c>
      <c r="AG282" s="11">
        <f t="shared" si="215"/>
        <v>6.3199463136537714E-6</v>
      </c>
      <c r="AH282" s="1">
        <f t="shared" si="216"/>
        <v>-1.5611629214072806E-3</v>
      </c>
      <c r="AI282" s="1">
        <f t="shared" si="217"/>
        <v>0.63766641118972589</v>
      </c>
      <c r="AJ282" s="1">
        <f t="shared" si="218"/>
        <v>5.5488818293278737E-2</v>
      </c>
      <c r="AK282" s="1">
        <f t="shared" si="219"/>
        <v>0.11241876963310421</v>
      </c>
      <c r="AL282" s="1">
        <f t="shared" si="220"/>
        <v>2.8407469002551169</v>
      </c>
      <c r="AM282" s="1">
        <f t="shared" si="221"/>
        <v>6.5977082258967732</v>
      </c>
      <c r="AN282" s="1">
        <f t="shared" si="223"/>
        <v>8.9803212956589746</v>
      </c>
      <c r="AO282" s="1">
        <f t="shared" si="223"/>
        <v>8.9799800082023751</v>
      </c>
      <c r="AP282" s="1">
        <f t="shared" si="223"/>
        <v>8.9809763514154834</v>
      </c>
      <c r="AQ282" s="1">
        <f t="shared" si="223"/>
        <v>8.9780663325415304</v>
      </c>
      <c r="AR282" s="1">
        <f t="shared" si="223"/>
        <v>8.9865543806984327</v>
      </c>
      <c r="AS282" s="1">
        <f t="shared" si="223"/>
        <v>8.9616983601834708</v>
      </c>
      <c r="AT282" s="1">
        <f t="shared" si="223"/>
        <v>9.0336983501163104</v>
      </c>
      <c r="AU282" s="1">
        <f t="shared" si="222"/>
        <v>8.8170865374743048</v>
      </c>
    </row>
    <row r="283" spans="1:47" ht="12.95" customHeight="1" x14ac:dyDescent="0.2">
      <c r="A283" s="73" t="s">
        <v>186</v>
      </c>
      <c r="B283" s="74" t="s">
        <v>49</v>
      </c>
      <c r="C283" s="54">
        <v>58413.546999999999</v>
      </c>
      <c r="D283" s="54">
        <v>2E-3</v>
      </c>
      <c r="E283" s="1">
        <f t="shared" si="204"/>
        <v>35973.926876550366</v>
      </c>
      <c r="F283" s="1">
        <f t="shared" si="190"/>
        <v>35974</v>
      </c>
      <c r="G283" s="1">
        <f t="shared" si="205"/>
        <v>-2.9248400001961272E-2</v>
      </c>
      <c r="K283" s="1">
        <f t="shared" si="202"/>
        <v>-2.9248400001961272E-2</v>
      </c>
      <c r="N283" s="1">
        <f t="shared" ca="1" si="199"/>
        <v>-3.0886601563781285E-2</v>
      </c>
      <c r="P283" s="185">
        <f t="shared" si="206"/>
        <v>43395.046999999999</v>
      </c>
      <c r="R283" s="1">
        <f t="shared" si="207"/>
        <v>8.5546890267472811E-4</v>
      </c>
      <c r="S283" s="11">
        <f t="shared" si="203"/>
        <v>1</v>
      </c>
      <c r="Z283" s="1">
        <f t="shared" si="208"/>
        <v>35974</v>
      </c>
      <c r="AA283" s="1">
        <f t="shared" si="209"/>
        <v>-2.994704755658463E-2</v>
      </c>
      <c r="AB283" s="1">
        <f t="shared" si="210"/>
        <v>-2.9365228536746321E-2</v>
      </c>
      <c r="AC283" s="1">
        <f t="shared" si="211"/>
        <v>-43395.076248400001</v>
      </c>
      <c r="AD283" s="1">
        <f t="shared" si="212"/>
        <v>6.9864755462335781E-4</v>
      </c>
      <c r="AE283" s="1">
        <f t="shared" si="213"/>
        <v>4.8810840558119772E-7</v>
      </c>
      <c r="AF283" s="1">
        <f t="shared" si="214"/>
        <v>-43395.076248400001</v>
      </c>
      <c r="AG283" s="11">
        <f t="shared" si="215"/>
        <v>4.8810840558119772E-7</v>
      </c>
      <c r="AH283" s="1">
        <f t="shared" si="216"/>
        <v>1.1682853478504855E-4</v>
      </c>
      <c r="AI283" s="1">
        <f t="shared" si="217"/>
        <v>0.6329084585173621</v>
      </c>
      <c r="AJ283" s="1">
        <f t="shared" si="218"/>
        <v>0.10104981177010393</v>
      </c>
      <c r="AK283" s="1">
        <f t="shared" si="219"/>
        <v>9.5746590110846588E-2</v>
      </c>
      <c r="AL283" s="1">
        <f t="shared" si="220"/>
        <v>2.8864521451742831</v>
      </c>
      <c r="AM283" s="1">
        <f t="shared" si="221"/>
        <v>7.7962483359637407</v>
      </c>
      <c r="AN283" s="1">
        <f t="shared" si="223"/>
        <v>9.0468941962927172</v>
      </c>
      <c r="AO283" s="1">
        <f t="shared" si="223"/>
        <v>9.0465392912307632</v>
      </c>
      <c r="AP283" s="1">
        <f t="shared" si="223"/>
        <v>9.0475457494649234</v>
      </c>
      <c r="AQ283" s="1">
        <f t="shared" si="223"/>
        <v>9.0446905335410435</v>
      </c>
      <c r="AR283" s="1">
        <f t="shared" si="223"/>
        <v>9.0527820985431191</v>
      </c>
      <c r="AS283" s="1">
        <f t="shared" si="223"/>
        <v>9.0297821614717346</v>
      </c>
      <c r="AT283" s="1">
        <f t="shared" si="223"/>
        <v>9.0946352107847748</v>
      </c>
      <c r="AU283" s="1">
        <f t="shared" si="222"/>
        <v>8.9067978662293061</v>
      </c>
    </row>
    <row r="284" spans="1:47" ht="12.95" customHeight="1" x14ac:dyDescent="0.2">
      <c r="A284" s="54" t="s">
        <v>185</v>
      </c>
      <c r="B284" s="55" t="s">
        <v>51</v>
      </c>
      <c r="C284" s="54">
        <v>58489.745799999997</v>
      </c>
      <c r="D284" s="54">
        <v>1E-4</v>
      </c>
      <c r="E284" s="1">
        <f t="shared" si="204"/>
        <v>36164.430258413653</v>
      </c>
      <c r="F284" s="1">
        <f t="shared" si="190"/>
        <v>36164.5</v>
      </c>
      <c r="G284" s="1">
        <f t="shared" si="205"/>
        <v>-2.7895700004592072E-2</v>
      </c>
      <c r="K284" s="1">
        <f t="shared" si="202"/>
        <v>-2.7895700004592072E-2</v>
      </c>
      <c r="N284" s="1">
        <f t="shared" ca="1" si="199"/>
        <v>-3.0286962011176061E-2</v>
      </c>
      <c r="P284" s="185">
        <f t="shared" si="206"/>
        <v>43471.245799999997</v>
      </c>
      <c r="R284" s="1">
        <f t="shared" si="207"/>
        <v>7.7817007874619816E-4</v>
      </c>
      <c r="S284" s="11">
        <f t="shared" si="203"/>
        <v>1</v>
      </c>
      <c r="Z284" s="1">
        <f t="shared" si="208"/>
        <v>36164.5</v>
      </c>
      <c r="AA284" s="1">
        <f t="shared" si="209"/>
        <v>-2.9210911484446881E-2</v>
      </c>
      <c r="AB284" s="1">
        <f t="shared" si="210"/>
        <v>-2.8504509394162724E-2</v>
      </c>
      <c r="AC284" s="1">
        <f t="shared" si="211"/>
        <v>-43471.273695700002</v>
      </c>
      <c r="AD284" s="1">
        <f t="shared" si="212"/>
        <v>1.3152114798548088E-3</v>
      </c>
      <c r="AE284" s="1">
        <f t="shared" si="213"/>
        <v>1.7297812367418762E-6</v>
      </c>
      <c r="AF284" s="1">
        <f t="shared" si="214"/>
        <v>-43471.273695700002</v>
      </c>
      <c r="AG284" s="11">
        <f t="shared" si="215"/>
        <v>1.7297812367418762E-6</v>
      </c>
      <c r="AH284" s="1">
        <f t="shared" si="216"/>
        <v>6.0880938957065024E-4</v>
      </c>
      <c r="AI284" s="1">
        <f t="shared" si="217"/>
        <v>0.63166460455222462</v>
      </c>
      <c r="AJ284" s="1">
        <f t="shared" si="218"/>
        <v>0.11430443307255715</v>
      </c>
      <c r="AK284" s="1">
        <f t="shared" si="219"/>
        <v>9.0844074139619396E-2</v>
      </c>
      <c r="AL284" s="1">
        <f t="shared" si="220"/>
        <v>2.899784382836244</v>
      </c>
      <c r="AM284" s="1">
        <f t="shared" si="221"/>
        <v>8.2306749765743135</v>
      </c>
      <c r="AN284" s="1">
        <f t="shared" si="223"/>
        <v>9.0664038363617792</v>
      </c>
      <c r="AO284" s="1">
        <f t="shared" si="223"/>
        <v>9.0660492172475262</v>
      </c>
      <c r="AP284" s="1">
        <f t="shared" si="223"/>
        <v>9.0670473298718246</v>
      </c>
      <c r="AQ284" s="1">
        <f t="shared" si="223"/>
        <v>9.0642370821490488</v>
      </c>
      <c r="AR284" s="1">
        <f t="shared" si="223"/>
        <v>9.0721419922402884</v>
      </c>
      <c r="AS284" s="1">
        <f t="shared" si="223"/>
        <v>9.0498456262901428</v>
      </c>
      <c r="AT284" s="1">
        <f t="shared" si="223"/>
        <v>9.1122786164080054</v>
      </c>
      <c r="AU284" s="1">
        <f t="shared" si="222"/>
        <v>8.933212098266134</v>
      </c>
    </row>
    <row r="285" spans="1:47" ht="12.95" customHeight="1" x14ac:dyDescent="0.2">
      <c r="A285" s="54" t="s">
        <v>185</v>
      </c>
      <c r="B285" s="55" t="s">
        <v>51</v>
      </c>
      <c r="C285" s="54">
        <v>58509.345699999998</v>
      </c>
      <c r="D285" s="54">
        <v>2.0000000000000001E-4</v>
      </c>
      <c r="E285" s="1">
        <f t="shared" si="204"/>
        <v>36213.431649960272</v>
      </c>
      <c r="F285" s="1">
        <f t="shared" si="190"/>
        <v>36213.5</v>
      </c>
      <c r="G285" s="1">
        <f t="shared" si="205"/>
        <v>-2.7339100000972394E-2</v>
      </c>
      <c r="K285" s="1">
        <f t="shared" si="202"/>
        <v>-2.7339100000972394E-2</v>
      </c>
      <c r="N285" s="1">
        <f t="shared" ca="1" si="199"/>
        <v>-3.013272401601777E-2</v>
      </c>
      <c r="P285" s="185">
        <f t="shared" si="206"/>
        <v>43490.845699999998</v>
      </c>
      <c r="R285" s="1">
        <f t="shared" si="207"/>
        <v>7.474263888631687E-4</v>
      </c>
      <c r="S285" s="11">
        <f t="shared" si="203"/>
        <v>1</v>
      </c>
      <c r="Z285" s="1">
        <f t="shared" si="208"/>
        <v>36213.5</v>
      </c>
      <c r="AA285" s="1">
        <f t="shared" si="209"/>
        <v>-2.9021271670905829E-2</v>
      </c>
      <c r="AB285" s="1">
        <f t="shared" si="210"/>
        <v>-2.8074269072257758E-2</v>
      </c>
      <c r="AC285" s="1">
        <f t="shared" si="211"/>
        <v>-43490.873039099999</v>
      </c>
      <c r="AD285" s="1">
        <f t="shared" si="212"/>
        <v>1.6821716699334348E-3</v>
      </c>
      <c r="AE285" s="1">
        <f t="shared" si="213"/>
        <v>2.8297015271266407E-6</v>
      </c>
      <c r="AF285" s="1">
        <f t="shared" si="214"/>
        <v>-43490.873039099999</v>
      </c>
      <c r="AG285" s="11">
        <f t="shared" si="215"/>
        <v>2.8297015271266407E-6</v>
      </c>
      <c r="AH285" s="1">
        <f t="shared" si="216"/>
        <v>7.3516907128536512E-4</v>
      </c>
      <c r="AI285" s="1">
        <f t="shared" si="217"/>
        <v>0.63135599474900306</v>
      </c>
      <c r="AJ285" s="1">
        <f t="shared" si="218"/>
        <v>0.11770220462361561</v>
      </c>
      <c r="AK285" s="1">
        <f t="shared" si="219"/>
        <v>8.9583518229955E-2</v>
      </c>
      <c r="AL285" s="1">
        <f t="shared" si="220"/>
        <v>2.9032052509885458</v>
      </c>
      <c r="AM285" s="1">
        <f t="shared" si="221"/>
        <v>8.3499361531452578</v>
      </c>
      <c r="AN285" s="1">
        <f t="shared" si="223"/>
        <v>9.0714158519554733</v>
      </c>
      <c r="AO285" s="1">
        <f t="shared" si="223"/>
        <v>9.0710616439589682</v>
      </c>
      <c r="AP285" s="1">
        <f t="shared" si="223"/>
        <v>9.0720567451362637</v>
      </c>
      <c r="AQ285" s="1">
        <f t="shared" si="223"/>
        <v>9.0692602075440245</v>
      </c>
      <c r="AR285" s="1">
        <f t="shared" si="223"/>
        <v>9.0771120358368105</v>
      </c>
      <c r="AS285" s="1">
        <f t="shared" si="223"/>
        <v>9.0550077498314163</v>
      </c>
      <c r="AT285" s="1">
        <f t="shared" si="223"/>
        <v>9.1167963684712436</v>
      </c>
      <c r="AU285" s="1">
        <f t="shared" si="222"/>
        <v>8.9400063101811185</v>
      </c>
    </row>
    <row r="286" spans="1:47" ht="12.95" customHeight="1" x14ac:dyDescent="0.2">
      <c r="A286" s="54" t="s">
        <v>185</v>
      </c>
      <c r="B286" s="55" t="s">
        <v>49</v>
      </c>
      <c r="C286" s="54">
        <v>58510.346400000002</v>
      </c>
      <c r="D286" s="54">
        <v>1E-4</v>
      </c>
      <c r="E286" s="1">
        <f t="shared" si="204"/>
        <v>36215.933483771711</v>
      </c>
      <c r="F286" s="1">
        <f t="shared" si="190"/>
        <v>36216</v>
      </c>
      <c r="G286" s="1">
        <f t="shared" si="205"/>
        <v>-2.6605599996400997E-2</v>
      </c>
      <c r="K286" s="1">
        <f t="shared" si="202"/>
        <v>-2.6605599996400997E-2</v>
      </c>
      <c r="N286" s="1">
        <f t="shared" ca="1" si="199"/>
        <v>-3.0124854730550502E-2</v>
      </c>
      <c r="P286" s="185">
        <f t="shared" si="206"/>
        <v>43491.846400000002</v>
      </c>
      <c r="R286" s="1">
        <f t="shared" si="207"/>
        <v>7.0785795116849271E-4</v>
      </c>
      <c r="S286" s="11">
        <f t="shared" si="203"/>
        <v>1</v>
      </c>
      <c r="Z286" s="1">
        <f t="shared" si="208"/>
        <v>36216</v>
      </c>
      <c r="AA286" s="1">
        <f t="shared" si="209"/>
        <v>-2.9011593060463553E-2</v>
      </c>
      <c r="AB286" s="1">
        <f t="shared" si="210"/>
        <v>-2.7347213844298439E-2</v>
      </c>
      <c r="AC286" s="1">
        <f t="shared" si="211"/>
        <v>-43491.873005599999</v>
      </c>
      <c r="AD286" s="1">
        <f t="shared" si="212"/>
        <v>2.405993064062556E-3</v>
      </c>
      <c r="AE286" s="1">
        <f t="shared" si="213"/>
        <v>5.7888026243171263E-6</v>
      </c>
      <c r="AF286" s="1">
        <f t="shared" si="214"/>
        <v>-43491.873005599999</v>
      </c>
      <c r="AG286" s="11">
        <f t="shared" si="215"/>
        <v>5.7888026243171263E-6</v>
      </c>
      <c r="AH286" s="1">
        <f t="shared" si="216"/>
        <v>7.4161384789744162E-4</v>
      </c>
      <c r="AI286" s="1">
        <f t="shared" si="217"/>
        <v>0.63134037305303559</v>
      </c>
      <c r="AJ286" s="1">
        <f t="shared" si="218"/>
        <v>0.11787543423666033</v>
      </c>
      <c r="AK286" s="1">
        <f t="shared" si="219"/>
        <v>8.951920914127165E-2</v>
      </c>
      <c r="AL286" s="1">
        <f t="shared" si="220"/>
        <v>2.9033796949644382</v>
      </c>
      <c r="AM286" s="1">
        <f t="shared" si="221"/>
        <v>8.3561091129584781</v>
      </c>
      <c r="AN286" s="1">
        <f t="shared" si="223"/>
        <v>9.0716715004865058</v>
      </c>
      <c r="AO286" s="1">
        <f t="shared" si="223"/>
        <v>9.0713173172178099</v>
      </c>
      <c r="AP286" s="1">
        <f t="shared" si="223"/>
        <v>9.0723122552033928</v>
      </c>
      <c r="AQ286" s="1">
        <f t="shared" si="223"/>
        <v>9.0695164406134587</v>
      </c>
      <c r="AR286" s="1">
        <f t="shared" si="223"/>
        <v>9.0773655053827209</v>
      </c>
      <c r="AS286" s="1">
        <f t="shared" si="223"/>
        <v>9.0552711396985028</v>
      </c>
      <c r="AT286" s="1">
        <f t="shared" si="223"/>
        <v>9.1170266463264973</v>
      </c>
      <c r="AU286" s="1">
        <f t="shared" si="222"/>
        <v>8.940352953646169</v>
      </c>
    </row>
    <row r="287" spans="1:47" ht="12.95" customHeight="1" x14ac:dyDescent="0.2">
      <c r="A287" s="76" t="s">
        <v>188</v>
      </c>
      <c r="B287" s="55" t="s">
        <v>49</v>
      </c>
      <c r="C287" s="54">
        <v>58854.737500000003</v>
      </c>
      <c r="D287" s="54">
        <v>2.0000000000000001E-4</v>
      </c>
      <c r="E287" s="1">
        <f t="shared" si="204"/>
        <v>37076.940077492603</v>
      </c>
      <c r="F287" s="1">
        <f t="shared" ref="F287:F350" si="224">ROUND(2*E287,0)/2</f>
        <v>37077</v>
      </c>
      <c r="G287" s="1">
        <f t="shared" si="205"/>
        <v>-2.3968199995579198E-2</v>
      </c>
      <c r="K287" s="1">
        <f t="shared" si="202"/>
        <v>-2.3968199995579198E-2</v>
      </c>
      <c r="N287" s="1">
        <f t="shared" ca="1" si="199"/>
        <v>-2.7414672815626109E-2</v>
      </c>
      <c r="P287" s="185">
        <f t="shared" si="206"/>
        <v>43836.237500000003</v>
      </c>
      <c r="R287" s="1">
        <f t="shared" si="207"/>
        <v>5.7447461102808268E-4</v>
      </c>
      <c r="S287" s="11">
        <f t="shared" si="203"/>
        <v>1</v>
      </c>
      <c r="Z287" s="1">
        <f t="shared" si="208"/>
        <v>37077</v>
      </c>
      <c r="AA287" s="1">
        <f t="shared" si="209"/>
        <v>-2.5662440391867204E-2</v>
      </c>
      <c r="AB287" s="1">
        <f t="shared" si="210"/>
        <v>-2.6914884970634798E-2</v>
      </c>
      <c r="AC287" s="1">
        <f t="shared" si="211"/>
        <v>-43836.261468199998</v>
      </c>
      <c r="AD287" s="1">
        <f t="shared" si="212"/>
        <v>1.6942403962880055E-3</v>
      </c>
      <c r="AE287" s="1">
        <f t="shared" si="213"/>
        <v>2.8704505204141381E-6</v>
      </c>
      <c r="AF287" s="1">
        <f t="shared" si="214"/>
        <v>-43836.261468199998</v>
      </c>
      <c r="AG287" s="11">
        <f t="shared" si="215"/>
        <v>2.8704505204141381E-6</v>
      </c>
      <c r="AH287" s="1">
        <f t="shared" si="216"/>
        <v>2.9466849750555998E-3</v>
      </c>
      <c r="AI287" s="1">
        <f t="shared" si="217"/>
        <v>0.62666231228840119</v>
      </c>
      <c r="AJ287" s="1">
        <f t="shared" si="218"/>
        <v>0.17682215908598747</v>
      </c>
      <c r="AK287" s="1">
        <f t="shared" si="219"/>
        <v>6.7398666753211434E-2</v>
      </c>
      <c r="AL287" s="1">
        <f t="shared" si="220"/>
        <v>2.9629863596337582</v>
      </c>
      <c r="AM287" s="1">
        <f t="shared" si="221"/>
        <v>11.168030115654847</v>
      </c>
      <c r="AN287" s="1">
        <f t="shared" si="223"/>
        <v>9.1593670169344641</v>
      </c>
      <c r="AO287" s="1">
        <f t="shared" si="223"/>
        <v>9.1590436116907625</v>
      </c>
      <c r="AP287" s="1">
        <f t="shared" si="223"/>
        <v>9.1599269897785405</v>
      </c>
      <c r="AQ287" s="1">
        <f t="shared" si="223"/>
        <v>9.1575135487793773</v>
      </c>
      <c r="AR287" s="1">
        <f t="shared" si="223"/>
        <v>9.1641034862887736</v>
      </c>
      <c r="AS287" s="1">
        <f t="shared" si="223"/>
        <v>9.1460812125962967</v>
      </c>
      <c r="AT287" s="1">
        <f t="shared" si="223"/>
        <v>9.1951682923209379</v>
      </c>
      <c r="AU287" s="1">
        <f t="shared" si="222"/>
        <v>9.0597369630094704</v>
      </c>
    </row>
    <row r="288" spans="1:47" ht="12.95" customHeight="1" x14ac:dyDescent="0.2">
      <c r="A288" s="186" t="s">
        <v>910</v>
      </c>
      <c r="B288" s="187" t="s">
        <v>49</v>
      </c>
      <c r="C288" s="195">
        <v>58854.737500000003</v>
      </c>
      <c r="D288" s="186">
        <v>2.0000000000000001E-4</v>
      </c>
      <c r="E288" s="1">
        <f t="shared" si="204"/>
        <v>37076.940077492603</v>
      </c>
      <c r="F288" s="1">
        <f t="shared" si="224"/>
        <v>37077</v>
      </c>
      <c r="G288" s="1">
        <f t="shared" si="205"/>
        <v>-2.3968199995579198E-2</v>
      </c>
      <c r="K288" s="1">
        <f t="shared" si="202"/>
        <v>-2.3968199995579198E-2</v>
      </c>
      <c r="N288" s="1">
        <f t="shared" ca="1" si="199"/>
        <v>-2.7414672815626109E-2</v>
      </c>
      <c r="P288" s="185">
        <f t="shared" si="206"/>
        <v>43836.237500000003</v>
      </c>
      <c r="R288" s="1">
        <f t="shared" si="207"/>
        <v>5.7447461102808268E-4</v>
      </c>
      <c r="S288" s="11">
        <f t="shared" si="203"/>
        <v>1</v>
      </c>
      <c r="Z288" s="1">
        <f t="shared" si="208"/>
        <v>37077</v>
      </c>
      <c r="AA288" s="1">
        <f t="shared" si="209"/>
        <v>-2.5662440391867204E-2</v>
      </c>
      <c r="AB288" s="1">
        <f t="shared" si="210"/>
        <v>-2.6914884970634798E-2</v>
      </c>
      <c r="AC288" s="1">
        <f t="shared" si="211"/>
        <v>-43836.261468199998</v>
      </c>
      <c r="AD288" s="1">
        <f t="shared" si="212"/>
        <v>1.6942403962880055E-3</v>
      </c>
      <c r="AE288" s="1">
        <f t="shared" si="213"/>
        <v>2.8704505204141381E-6</v>
      </c>
      <c r="AF288" s="1">
        <f t="shared" si="214"/>
        <v>-43836.261468199998</v>
      </c>
      <c r="AG288" s="11">
        <f t="shared" si="215"/>
        <v>2.8704505204141381E-6</v>
      </c>
      <c r="AH288" s="1">
        <f t="shared" si="216"/>
        <v>2.9466849750555998E-3</v>
      </c>
      <c r="AI288" s="1">
        <f t="shared" si="217"/>
        <v>0.62666231228840119</v>
      </c>
      <c r="AJ288" s="1">
        <f t="shared" si="218"/>
        <v>0.17682215908598747</v>
      </c>
      <c r="AK288" s="1">
        <f t="shared" si="219"/>
        <v>6.7398666753211434E-2</v>
      </c>
      <c r="AL288" s="1">
        <f t="shared" si="220"/>
        <v>2.9629863596337582</v>
      </c>
      <c r="AM288" s="1">
        <f t="shared" si="221"/>
        <v>11.168030115654847</v>
      </c>
      <c r="AN288" s="1">
        <f t="shared" si="223"/>
        <v>9.1593670169344641</v>
      </c>
      <c r="AO288" s="1">
        <f t="shared" si="223"/>
        <v>9.1590436116907625</v>
      </c>
      <c r="AP288" s="1">
        <f t="shared" si="223"/>
        <v>9.1599269897785405</v>
      </c>
      <c r="AQ288" s="1">
        <f t="shared" si="223"/>
        <v>9.1575135487793773</v>
      </c>
      <c r="AR288" s="1">
        <f t="shared" si="223"/>
        <v>9.1641034862887736</v>
      </c>
      <c r="AS288" s="1">
        <f t="shared" si="223"/>
        <v>9.1460812125962967</v>
      </c>
      <c r="AT288" s="1">
        <f t="shared" si="223"/>
        <v>9.1951682923209379</v>
      </c>
      <c r="AU288" s="1">
        <f t="shared" si="222"/>
        <v>9.0597369630094704</v>
      </c>
    </row>
    <row r="289" spans="1:47" ht="12.95" customHeight="1" x14ac:dyDescent="0.2">
      <c r="A289" s="76" t="s">
        <v>189</v>
      </c>
      <c r="B289" s="55" t="s">
        <v>49</v>
      </c>
      <c r="C289" s="54">
        <v>58900.3361</v>
      </c>
      <c r="D289" s="54">
        <v>2.0000000000000001E-4</v>
      </c>
      <c r="E289" s="1">
        <f t="shared" si="204"/>
        <v>37190.940396503283</v>
      </c>
      <c r="F289" s="1">
        <f t="shared" si="224"/>
        <v>37191</v>
      </c>
      <c r="G289" s="1">
        <f t="shared" si="205"/>
        <v>-2.3840599998948164E-2</v>
      </c>
      <c r="K289" s="1">
        <f t="shared" si="202"/>
        <v>-2.3840599998948164E-2</v>
      </c>
      <c r="N289" s="1">
        <f t="shared" ref="N289:N306" ca="1" si="225">+C$11+C$12*F289</f>
        <v>-2.7055833398319046E-2</v>
      </c>
      <c r="P289" s="185">
        <f t="shared" si="206"/>
        <v>43881.8361</v>
      </c>
      <c r="R289" s="1">
        <f t="shared" si="207"/>
        <v>5.683742083098472E-4</v>
      </c>
      <c r="S289" s="11">
        <f t="shared" si="203"/>
        <v>1</v>
      </c>
      <c r="Z289" s="1">
        <f t="shared" si="208"/>
        <v>37191</v>
      </c>
      <c r="AA289" s="1">
        <f t="shared" si="209"/>
        <v>-2.5216964619291595E-2</v>
      </c>
      <c r="AB289" s="1">
        <f t="shared" si="210"/>
        <v>-2.7076742336860114E-2</v>
      </c>
      <c r="AC289" s="1">
        <f t="shared" si="211"/>
        <v>-43881.859940599999</v>
      </c>
      <c r="AD289" s="1">
        <f t="shared" si="212"/>
        <v>1.3763646203434309E-3</v>
      </c>
      <c r="AE289" s="1">
        <f t="shared" si="213"/>
        <v>1.8943795681331165E-6</v>
      </c>
      <c r="AF289" s="1">
        <f t="shared" si="214"/>
        <v>-43881.859940599999</v>
      </c>
      <c r="AG289" s="11">
        <f t="shared" si="215"/>
        <v>1.8943795681331165E-6</v>
      </c>
      <c r="AH289" s="1">
        <f t="shared" si="216"/>
        <v>3.2361423379119506E-3</v>
      </c>
      <c r="AI289" s="1">
        <f t="shared" si="217"/>
        <v>0.62614607815626877</v>
      </c>
      <c r="AJ289" s="1">
        <f t="shared" si="218"/>
        <v>0.18452255512806609</v>
      </c>
      <c r="AK289" s="1">
        <f t="shared" si="219"/>
        <v>6.4473672673541788E-2</v>
      </c>
      <c r="AL289" s="1">
        <f t="shared" si="220"/>
        <v>2.9708156208327723</v>
      </c>
      <c r="AM289" s="1">
        <f t="shared" si="221"/>
        <v>11.682699975862972</v>
      </c>
      <c r="AN289" s="1">
        <f t="shared" si="223"/>
        <v>9.1709314336353049</v>
      </c>
      <c r="AO289" s="1">
        <f t="shared" si="223"/>
        <v>9.170615452982787</v>
      </c>
      <c r="AP289" s="1">
        <f t="shared" si="223"/>
        <v>9.1714759058192659</v>
      </c>
      <c r="AQ289" s="1">
        <f t="shared" si="223"/>
        <v>9.1691323387950785</v>
      </c>
      <c r="AR289" s="1">
        <f t="shared" si="223"/>
        <v>9.1755120540371564</v>
      </c>
      <c r="AS289" s="1">
        <f t="shared" si="223"/>
        <v>9.1581198812728317</v>
      </c>
      <c r="AT289" s="1">
        <f t="shared" si="223"/>
        <v>9.2053569562544393</v>
      </c>
      <c r="AU289" s="1">
        <f t="shared" si="222"/>
        <v>9.0755439050157616</v>
      </c>
    </row>
    <row r="290" spans="1:47" ht="12.95" customHeight="1" x14ac:dyDescent="0.2">
      <c r="A290" s="188" t="s">
        <v>911</v>
      </c>
      <c r="B290" s="187" t="s">
        <v>49</v>
      </c>
      <c r="C290" s="195">
        <v>58900.3361</v>
      </c>
      <c r="D290" s="186">
        <v>2.0000000000000001E-4</v>
      </c>
      <c r="E290" s="1">
        <f t="shared" si="204"/>
        <v>37190.940396503283</v>
      </c>
      <c r="F290" s="1">
        <f t="shared" si="224"/>
        <v>37191</v>
      </c>
      <c r="G290" s="1">
        <f t="shared" si="205"/>
        <v>-2.3840599998948164E-2</v>
      </c>
      <c r="K290" s="1">
        <f t="shared" si="202"/>
        <v>-2.3840599998948164E-2</v>
      </c>
      <c r="N290" s="1">
        <f t="shared" ca="1" si="225"/>
        <v>-2.7055833398319046E-2</v>
      </c>
      <c r="P290" s="185">
        <f t="shared" si="206"/>
        <v>43881.8361</v>
      </c>
      <c r="R290" s="1">
        <f t="shared" si="207"/>
        <v>5.683742083098472E-4</v>
      </c>
      <c r="S290" s="11">
        <f t="shared" si="203"/>
        <v>1</v>
      </c>
      <c r="Z290" s="1">
        <f t="shared" si="208"/>
        <v>37191</v>
      </c>
      <c r="AA290" s="1">
        <f t="shared" si="209"/>
        <v>-2.5216964619291595E-2</v>
      </c>
      <c r="AB290" s="1">
        <f t="shared" si="210"/>
        <v>-2.7076742336860114E-2</v>
      </c>
      <c r="AC290" s="1">
        <f t="shared" si="211"/>
        <v>-43881.859940599999</v>
      </c>
      <c r="AD290" s="1">
        <f t="shared" si="212"/>
        <v>1.3763646203434309E-3</v>
      </c>
      <c r="AE290" s="1">
        <f t="shared" si="213"/>
        <v>1.8943795681331165E-6</v>
      </c>
      <c r="AF290" s="1">
        <f t="shared" si="214"/>
        <v>-43881.859940599999</v>
      </c>
      <c r="AG290" s="11">
        <f t="shared" si="215"/>
        <v>1.8943795681331165E-6</v>
      </c>
      <c r="AH290" s="1">
        <f t="shared" si="216"/>
        <v>3.2361423379119506E-3</v>
      </c>
      <c r="AI290" s="1">
        <f t="shared" si="217"/>
        <v>0.62614607815626877</v>
      </c>
      <c r="AJ290" s="1">
        <f t="shared" si="218"/>
        <v>0.18452255512806609</v>
      </c>
      <c r="AK290" s="1">
        <f t="shared" si="219"/>
        <v>6.4473672673541788E-2</v>
      </c>
      <c r="AL290" s="1">
        <f t="shared" si="220"/>
        <v>2.9708156208327723</v>
      </c>
      <c r="AM290" s="1">
        <f t="shared" si="221"/>
        <v>11.682699975862972</v>
      </c>
      <c r="AN290" s="1">
        <f t="shared" si="223"/>
        <v>9.1709314336353049</v>
      </c>
      <c r="AO290" s="1">
        <f t="shared" si="223"/>
        <v>9.170615452982787</v>
      </c>
      <c r="AP290" s="1">
        <f t="shared" si="223"/>
        <v>9.1714759058192659</v>
      </c>
      <c r="AQ290" s="1">
        <f t="shared" si="223"/>
        <v>9.1691323387950785</v>
      </c>
      <c r="AR290" s="1">
        <f t="shared" si="223"/>
        <v>9.1755120540371564</v>
      </c>
      <c r="AS290" s="1">
        <f t="shared" si="223"/>
        <v>9.1581198812728317</v>
      </c>
      <c r="AT290" s="1">
        <f t="shared" si="223"/>
        <v>9.2053569562544393</v>
      </c>
      <c r="AU290" s="1">
        <f t="shared" si="222"/>
        <v>9.0755439050157616</v>
      </c>
    </row>
    <row r="291" spans="1:47" ht="12.95" customHeight="1" x14ac:dyDescent="0.2">
      <c r="A291" s="76" t="s">
        <v>189</v>
      </c>
      <c r="B291" s="55" t="s">
        <v>49</v>
      </c>
      <c r="C291" s="54">
        <v>58902.338000000003</v>
      </c>
      <c r="D291" s="54">
        <v>1E-4</v>
      </c>
      <c r="E291" s="1">
        <f t="shared" si="204"/>
        <v>37195.945314168035</v>
      </c>
      <c r="F291" s="1">
        <f t="shared" si="224"/>
        <v>37196</v>
      </c>
      <c r="G291" s="1">
        <f t="shared" si="205"/>
        <v>-2.1873599995160475E-2</v>
      </c>
      <c r="K291" s="1">
        <f t="shared" si="202"/>
        <v>-2.1873599995160475E-2</v>
      </c>
      <c r="N291" s="1">
        <f t="shared" ca="1" si="225"/>
        <v>-2.7040094827384523E-2</v>
      </c>
      <c r="P291" s="185">
        <f t="shared" si="206"/>
        <v>43883.838000000003</v>
      </c>
      <c r="R291" s="1">
        <f t="shared" si="207"/>
        <v>4.7845437674828433E-4</v>
      </c>
      <c r="S291" s="11">
        <f t="shared" si="203"/>
        <v>1</v>
      </c>
      <c r="Z291" s="1">
        <f t="shared" si="208"/>
        <v>37196</v>
      </c>
      <c r="AA291" s="1">
        <f t="shared" si="209"/>
        <v>-2.5197417087944041E-2</v>
      </c>
      <c r="AB291" s="1">
        <f t="shared" si="210"/>
        <v>-2.5122422663347181E-2</v>
      </c>
      <c r="AC291" s="1">
        <f t="shared" si="211"/>
        <v>-43883.859873599999</v>
      </c>
      <c r="AD291" s="1">
        <f t="shared" si="212"/>
        <v>3.3238170927835653E-3</v>
      </c>
      <c r="AE291" s="1">
        <f t="shared" si="213"/>
        <v>1.1047760066280193E-5</v>
      </c>
      <c r="AF291" s="1">
        <f t="shared" si="214"/>
        <v>-43883.859873599999</v>
      </c>
      <c r="AG291" s="11">
        <f t="shared" si="215"/>
        <v>1.1047760066280193E-5</v>
      </c>
      <c r="AH291" s="1">
        <f t="shared" si="216"/>
        <v>3.2488226681867054E-3</v>
      </c>
      <c r="AI291" s="1">
        <f t="shared" si="217"/>
        <v>0.62612397974799161</v>
      </c>
      <c r="AJ291" s="1">
        <f t="shared" si="218"/>
        <v>0.18485974494881566</v>
      </c>
      <c r="AK291" s="1">
        <f t="shared" si="219"/>
        <v>6.4345402527869203E-2</v>
      </c>
      <c r="AL291" s="1">
        <f t="shared" si="220"/>
        <v>2.9711587130033354</v>
      </c>
      <c r="AM291" s="1">
        <f t="shared" si="221"/>
        <v>11.706332434069607</v>
      </c>
      <c r="AN291" s="1">
        <f t="shared" ref="AN291:AT300" si="226">$AU291+$AB$7*SIN(AO291)</f>
        <v>9.1714384232568769</v>
      </c>
      <c r="AO291" s="1">
        <f t="shared" si="226"/>
        <v>9.1711227859012556</v>
      </c>
      <c r="AP291" s="1">
        <f t="shared" si="226"/>
        <v>9.1719821910612893</v>
      </c>
      <c r="AQ291" s="1">
        <f t="shared" si="226"/>
        <v>9.16964178640775</v>
      </c>
      <c r="AR291" s="1">
        <f t="shared" si="226"/>
        <v>9.1760120643392735</v>
      </c>
      <c r="AS291" s="1">
        <f t="shared" si="226"/>
        <v>9.1586479727240064</v>
      </c>
      <c r="AT291" s="1">
        <f t="shared" si="226"/>
        <v>9.2058030747314756</v>
      </c>
      <c r="AU291" s="1">
        <f t="shared" si="222"/>
        <v>9.0762371919458626</v>
      </c>
    </row>
    <row r="292" spans="1:47" ht="12.95" customHeight="1" x14ac:dyDescent="0.2">
      <c r="A292" s="188" t="s">
        <v>911</v>
      </c>
      <c r="B292" s="187" t="s">
        <v>49</v>
      </c>
      <c r="C292" s="195">
        <v>58902.338000000003</v>
      </c>
      <c r="D292" s="186">
        <v>1E-4</v>
      </c>
      <c r="E292" s="1">
        <f t="shared" si="204"/>
        <v>37195.945314168035</v>
      </c>
      <c r="F292" s="1">
        <f t="shared" si="224"/>
        <v>37196</v>
      </c>
      <c r="G292" s="1">
        <f t="shared" si="205"/>
        <v>-2.1873599995160475E-2</v>
      </c>
      <c r="K292" s="1">
        <f t="shared" si="202"/>
        <v>-2.1873599995160475E-2</v>
      </c>
      <c r="N292" s="1">
        <f t="shared" ca="1" si="225"/>
        <v>-2.7040094827384523E-2</v>
      </c>
      <c r="P292" s="185">
        <f t="shared" si="206"/>
        <v>43883.838000000003</v>
      </c>
      <c r="R292" s="1">
        <f t="shared" si="207"/>
        <v>4.7845437674828433E-4</v>
      </c>
      <c r="S292" s="11">
        <f t="shared" si="203"/>
        <v>1</v>
      </c>
      <c r="Z292" s="1">
        <f t="shared" si="208"/>
        <v>37196</v>
      </c>
      <c r="AA292" s="1">
        <f t="shared" si="209"/>
        <v>-2.5197417087944041E-2</v>
      </c>
      <c r="AB292" s="1">
        <f t="shared" si="210"/>
        <v>-2.5122422663347181E-2</v>
      </c>
      <c r="AC292" s="1">
        <f t="shared" si="211"/>
        <v>-43883.859873599999</v>
      </c>
      <c r="AD292" s="1">
        <f t="shared" si="212"/>
        <v>3.3238170927835653E-3</v>
      </c>
      <c r="AE292" s="1">
        <f t="shared" si="213"/>
        <v>1.1047760066280193E-5</v>
      </c>
      <c r="AF292" s="1">
        <f t="shared" si="214"/>
        <v>-43883.859873599999</v>
      </c>
      <c r="AG292" s="11">
        <f t="shared" si="215"/>
        <v>1.1047760066280193E-5</v>
      </c>
      <c r="AH292" s="1">
        <f t="shared" si="216"/>
        <v>3.2488226681867054E-3</v>
      </c>
      <c r="AI292" s="1">
        <f t="shared" si="217"/>
        <v>0.62612397974799161</v>
      </c>
      <c r="AJ292" s="1">
        <f t="shared" si="218"/>
        <v>0.18485974494881566</v>
      </c>
      <c r="AK292" s="1">
        <f t="shared" si="219"/>
        <v>6.4345402527869203E-2</v>
      </c>
      <c r="AL292" s="1">
        <f t="shared" si="220"/>
        <v>2.9711587130033354</v>
      </c>
      <c r="AM292" s="1">
        <f t="shared" si="221"/>
        <v>11.706332434069607</v>
      </c>
      <c r="AN292" s="1">
        <f t="shared" si="226"/>
        <v>9.1714384232568769</v>
      </c>
      <c r="AO292" s="1">
        <f t="shared" si="226"/>
        <v>9.1711227859012556</v>
      </c>
      <c r="AP292" s="1">
        <f t="shared" si="226"/>
        <v>9.1719821910612893</v>
      </c>
      <c r="AQ292" s="1">
        <f t="shared" si="226"/>
        <v>9.16964178640775</v>
      </c>
      <c r="AR292" s="1">
        <f t="shared" si="226"/>
        <v>9.1760120643392735</v>
      </c>
      <c r="AS292" s="1">
        <f t="shared" si="226"/>
        <v>9.1586479727240064</v>
      </c>
      <c r="AT292" s="1">
        <f t="shared" si="226"/>
        <v>9.2058030747314756</v>
      </c>
      <c r="AU292" s="1">
        <f t="shared" si="222"/>
        <v>9.0762371919458626</v>
      </c>
    </row>
    <row r="293" spans="1:47" ht="12.95" customHeight="1" x14ac:dyDescent="0.2">
      <c r="A293" s="191" t="s">
        <v>920</v>
      </c>
      <c r="B293" s="205" t="s">
        <v>51</v>
      </c>
      <c r="C293" s="206">
        <v>59167.7287</v>
      </c>
      <c r="D293" s="206">
        <v>4.0000000000000002E-4</v>
      </c>
      <c r="E293" s="1">
        <f t="shared" si="204"/>
        <v>37859.444291383763</v>
      </c>
      <c r="F293" s="1">
        <f t="shared" si="224"/>
        <v>37859.5</v>
      </c>
      <c r="G293" s="1">
        <f t="shared" si="205"/>
        <v>-2.2282700003415812E-2</v>
      </c>
      <c r="K293" s="1">
        <f t="shared" si="202"/>
        <v>-2.2282700003415812E-2</v>
      </c>
      <c r="N293" s="1">
        <f t="shared" ca="1" si="225"/>
        <v>-2.4951586464373676E-2</v>
      </c>
      <c r="P293" s="185">
        <f t="shared" si="206"/>
        <v>44149.2287</v>
      </c>
      <c r="R293" s="1">
        <f t="shared" si="207"/>
        <v>4.9651871944222698E-4</v>
      </c>
      <c r="S293" s="11">
        <f t="shared" si="203"/>
        <v>1</v>
      </c>
      <c r="Z293" s="1">
        <f t="shared" si="208"/>
        <v>37859.5</v>
      </c>
      <c r="AA293" s="1">
        <f t="shared" si="209"/>
        <v>-2.2597691250090979E-2</v>
      </c>
      <c r="AB293" s="1">
        <f t="shared" si="210"/>
        <v>-2.7201864879056341E-2</v>
      </c>
      <c r="AC293" s="1">
        <f t="shared" si="211"/>
        <v>-44149.250982700003</v>
      </c>
      <c r="AD293" s="1">
        <f t="shared" si="212"/>
        <v>3.1499124667516698E-4</v>
      </c>
      <c r="AE293" s="1">
        <f t="shared" si="213"/>
        <v>9.9219485481975891E-8</v>
      </c>
      <c r="AF293" s="1">
        <f t="shared" si="214"/>
        <v>-44149.250982700003</v>
      </c>
      <c r="AG293" s="11">
        <f t="shared" si="215"/>
        <v>9.9219485481975891E-8</v>
      </c>
      <c r="AH293" s="1">
        <f t="shared" si="216"/>
        <v>4.9191648756405273E-3</v>
      </c>
      <c r="AI293" s="1">
        <f t="shared" si="217"/>
        <v>0.62359222276852544</v>
      </c>
      <c r="AJ293" s="1">
        <f t="shared" si="218"/>
        <v>0.22920404589125454</v>
      </c>
      <c r="AK293" s="1">
        <f t="shared" si="219"/>
        <v>4.7337031863165617E-2</v>
      </c>
      <c r="AL293" s="1">
        <f t="shared" si="220"/>
        <v>3.0164894481595632</v>
      </c>
      <c r="AM293" s="1">
        <f t="shared" si="221"/>
        <v>15.965944627863783</v>
      </c>
      <c r="AN293" s="1">
        <f t="shared" si="226"/>
        <v>9.2385678397542286</v>
      </c>
      <c r="AO293" s="1">
        <f t="shared" si="226"/>
        <v>9.2383103702861309</v>
      </c>
      <c r="AP293" s="1">
        <f t="shared" si="226"/>
        <v>9.2390009691625057</v>
      </c>
      <c r="AQ293" s="1">
        <f t="shared" si="226"/>
        <v>9.2371484033713429</v>
      </c>
      <c r="AR293" s="1">
        <f t="shared" si="226"/>
        <v>9.2421165515741368</v>
      </c>
      <c r="AS293" s="1">
        <f t="shared" si="226"/>
        <v>9.2287824920736927</v>
      </c>
      <c r="AT293" s="1">
        <f t="shared" si="226"/>
        <v>9.2644971899086457</v>
      </c>
      <c r="AU293" s="1">
        <f t="shared" si="222"/>
        <v>9.168236367570195</v>
      </c>
    </row>
    <row r="294" spans="1:47" ht="12.95" customHeight="1" x14ac:dyDescent="0.2">
      <c r="A294" s="75" t="s">
        <v>907</v>
      </c>
      <c r="B294" s="43" t="s">
        <v>49</v>
      </c>
      <c r="C294" s="44">
        <v>59186.728900000002</v>
      </c>
      <c r="D294" s="44">
        <v>2.0000000000000001E-4</v>
      </c>
      <c r="E294" s="1">
        <f t="shared" si="204"/>
        <v>37906.946382703827</v>
      </c>
      <c r="F294" s="1">
        <f t="shared" si="224"/>
        <v>37907</v>
      </c>
      <c r="G294" s="1">
        <f t="shared" si="205"/>
        <v>-2.144620000035502E-2</v>
      </c>
      <c r="K294" s="1">
        <f t="shared" si="202"/>
        <v>-2.144620000035502E-2</v>
      </c>
      <c r="N294" s="1">
        <f t="shared" ca="1" si="225"/>
        <v>-2.4802070040495727E-2</v>
      </c>
      <c r="P294" s="185">
        <f t="shared" si="206"/>
        <v>44168.228900000002</v>
      </c>
      <c r="R294" s="1">
        <f t="shared" si="207"/>
        <v>4.5993949445522766E-4</v>
      </c>
      <c r="S294" s="11">
        <f t="shared" si="203"/>
        <v>1</v>
      </c>
      <c r="Z294" s="1">
        <f t="shared" si="208"/>
        <v>37907</v>
      </c>
      <c r="AA294" s="1">
        <f t="shared" si="209"/>
        <v>-2.2411208652007204E-2</v>
      </c>
      <c r="AB294" s="1">
        <f t="shared" si="210"/>
        <v>-2.6483934231063874E-2</v>
      </c>
      <c r="AC294" s="1">
        <f t="shared" si="211"/>
        <v>-44168.250346200002</v>
      </c>
      <c r="AD294" s="1">
        <f t="shared" si="212"/>
        <v>9.6500865165218344E-4</v>
      </c>
      <c r="AE294" s="1">
        <f t="shared" si="213"/>
        <v>9.3124169776356508E-7</v>
      </c>
      <c r="AF294" s="1">
        <f t="shared" si="214"/>
        <v>-44168.250346200002</v>
      </c>
      <c r="AG294" s="11">
        <f t="shared" si="215"/>
        <v>9.3124169776356508E-7</v>
      </c>
      <c r="AH294" s="1">
        <f t="shared" si="216"/>
        <v>5.0377342307088525E-3</v>
      </c>
      <c r="AI294" s="1">
        <f t="shared" si="217"/>
        <v>0.62344120494394817</v>
      </c>
      <c r="AJ294" s="1">
        <f t="shared" si="218"/>
        <v>0.23234860714622593</v>
      </c>
      <c r="AK294" s="1">
        <f t="shared" si="219"/>
        <v>4.6120312356791614E-2</v>
      </c>
      <c r="AL294" s="1">
        <f t="shared" si="220"/>
        <v>3.0197212475306094</v>
      </c>
      <c r="AM294" s="1">
        <f t="shared" si="221"/>
        <v>16.390423411518498</v>
      </c>
      <c r="AN294" s="1">
        <f t="shared" si="226"/>
        <v>9.2433635483160099</v>
      </c>
      <c r="AO294" s="1">
        <f t="shared" si="226"/>
        <v>9.2431111518129558</v>
      </c>
      <c r="AP294" s="1">
        <f t="shared" si="226"/>
        <v>9.2437875409269896</v>
      </c>
      <c r="AQ294" s="1">
        <f t="shared" si="226"/>
        <v>9.241974718551905</v>
      </c>
      <c r="AR294" s="1">
        <f t="shared" si="226"/>
        <v>9.2468319991057228</v>
      </c>
      <c r="AS294" s="1">
        <f t="shared" si="226"/>
        <v>9.2338075033641882</v>
      </c>
      <c r="AT294" s="1">
        <f t="shared" si="226"/>
        <v>9.2686644835208529</v>
      </c>
      <c r="AU294" s="1">
        <f t="shared" si="222"/>
        <v>9.1748225934061498</v>
      </c>
    </row>
    <row r="295" spans="1:47" ht="12.95" customHeight="1" x14ac:dyDescent="0.2">
      <c r="A295" s="188" t="s">
        <v>912</v>
      </c>
      <c r="B295" s="187" t="s">
        <v>49</v>
      </c>
      <c r="C295" s="195">
        <v>59186.728900000002</v>
      </c>
      <c r="D295" s="186">
        <v>2.0000000000000001E-4</v>
      </c>
      <c r="E295" s="1">
        <f t="shared" si="204"/>
        <v>37906.946382703827</v>
      </c>
      <c r="F295" s="1">
        <f t="shared" si="224"/>
        <v>37907</v>
      </c>
      <c r="G295" s="1">
        <f t="shared" si="205"/>
        <v>-2.144620000035502E-2</v>
      </c>
      <c r="K295" s="1">
        <f t="shared" si="202"/>
        <v>-2.144620000035502E-2</v>
      </c>
      <c r="N295" s="1">
        <f t="shared" ca="1" si="225"/>
        <v>-2.4802070040495727E-2</v>
      </c>
      <c r="P295" s="185">
        <f t="shared" si="206"/>
        <v>44168.228900000002</v>
      </c>
      <c r="R295" s="1">
        <f t="shared" si="207"/>
        <v>4.5993949445522766E-4</v>
      </c>
      <c r="S295" s="11">
        <f t="shared" si="203"/>
        <v>1</v>
      </c>
      <c r="Z295" s="1">
        <f t="shared" si="208"/>
        <v>37907</v>
      </c>
      <c r="AA295" s="1">
        <f t="shared" si="209"/>
        <v>-2.2411208652007204E-2</v>
      </c>
      <c r="AB295" s="1">
        <f t="shared" si="210"/>
        <v>-2.6483934231063874E-2</v>
      </c>
      <c r="AC295" s="1">
        <f t="shared" si="211"/>
        <v>-44168.250346200002</v>
      </c>
      <c r="AD295" s="1">
        <f t="shared" si="212"/>
        <v>9.6500865165218344E-4</v>
      </c>
      <c r="AE295" s="1">
        <f t="shared" si="213"/>
        <v>9.3124169776356508E-7</v>
      </c>
      <c r="AF295" s="1">
        <f t="shared" si="214"/>
        <v>-44168.250346200002</v>
      </c>
      <c r="AG295" s="11">
        <f t="shared" si="215"/>
        <v>9.3124169776356508E-7</v>
      </c>
      <c r="AH295" s="1">
        <f t="shared" si="216"/>
        <v>5.0377342307088525E-3</v>
      </c>
      <c r="AI295" s="1">
        <f t="shared" si="217"/>
        <v>0.62344120494394817</v>
      </c>
      <c r="AJ295" s="1">
        <f t="shared" si="218"/>
        <v>0.23234860714622593</v>
      </c>
      <c r="AK295" s="1">
        <f t="shared" si="219"/>
        <v>4.6120312356791614E-2</v>
      </c>
      <c r="AL295" s="1">
        <f t="shared" si="220"/>
        <v>3.0197212475306094</v>
      </c>
      <c r="AM295" s="1">
        <f t="shared" si="221"/>
        <v>16.390423411518498</v>
      </c>
      <c r="AN295" s="1">
        <f t="shared" si="226"/>
        <v>9.2433635483160099</v>
      </c>
      <c r="AO295" s="1">
        <f t="shared" si="226"/>
        <v>9.2431111518129558</v>
      </c>
      <c r="AP295" s="1">
        <f t="shared" si="226"/>
        <v>9.2437875409269896</v>
      </c>
      <c r="AQ295" s="1">
        <f t="shared" si="226"/>
        <v>9.241974718551905</v>
      </c>
      <c r="AR295" s="1">
        <f t="shared" si="226"/>
        <v>9.2468319991057228</v>
      </c>
      <c r="AS295" s="1">
        <f t="shared" si="226"/>
        <v>9.2338075033641882</v>
      </c>
      <c r="AT295" s="1">
        <f t="shared" si="226"/>
        <v>9.2686644835208529</v>
      </c>
      <c r="AU295" s="1">
        <f t="shared" si="222"/>
        <v>9.1748225934061498</v>
      </c>
    </row>
    <row r="296" spans="1:47" ht="12.95" customHeight="1" x14ac:dyDescent="0.2">
      <c r="A296" s="75" t="s">
        <v>908</v>
      </c>
      <c r="B296" s="43" t="s">
        <v>49</v>
      </c>
      <c r="C296" s="44">
        <v>59268.324800000002</v>
      </c>
      <c r="D296" s="44">
        <v>2.0000000000000001E-4</v>
      </c>
      <c r="E296" s="1">
        <f t="shared" si="204"/>
        <v>38110.942966589384</v>
      </c>
      <c r="F296" s="1">
        <f t="shared" si="224"/>
        <v>38111</v>
      </c>
      <c r="G296" s="1">
        <f t="shared" si="205"/>
        <v>-2.2812600000179373E-2</v>
      </c>
      <c r="K296" s="1">
        <f t="shared" si="202"/>
        <v>-2.2812600000179373E-2</v>
      </c>
      <c r="N296" s="1">
        <f t="shared" ca="1" si="225"/>
        <v>-2.4159936346367303E-2</v>
      </c>
      <c r="P296" s="185">
        <f t="shared" si="206"/>
        <v>44249.824800000002</v>
      </c>
      <c r="R296" s="1">
        <f t="shared" si="207"/>
        <v>5.2041471876818394E-4</v>
      </c>
      <c r="S296" s="11">
        <f t="shared" si="203"/>
        <v>1</v>
      </c>
      <c r="Z296" s="1">
        <f t="shared" si="208"/>
        <v>38111</v>
      </c>
      <c r="AA296" s="1">
        <f t="shared" si="209"/>
        <v>-2.1609892594969957E-2</v>
      </c>
      <c r="AB296" s="1">
        <f t="shared" si="210"/>
        <v>-2.8357886429993897E-2</v>
      </c>
      <c r="AC296" s="1">
        <f t="shared" si="211"/>
        <v>-44249.847612600002</v>
      </c>
      <c r="AD296" s="1">
        <f t="shared" si="212"/>
        <v>-1.2027074052094154E-3</v>
      </c>
      <c r="AE296" s="1">
        <f t="shared" si="213"/>
        <v>1.4465051025455649E-6</v>
      </c>
      <c r="AF296" s="1">
        <f t="shared" si="214"/>
        <v>-44249.847612600002</v>
      </c>
      <c r="AG296" s="11">
        <f t="shared" si="215"/>
        <v>1.4465051025455649E-6</v>
      </c>
      <c r="AH296" s="1">
        <f t="shared" si="216"/>
        <v>5.5452864298145251E-3</v>
      </c>
      <c r="AI296" s="1">
        <f t="shared" si="217"/>
        <v>0.62283806639660422</v>
      </c>
      <c r="AJ296" s="1">
        <f t="shared" si="218"/>
        <v>0.2458088999712621</v>
      </c>
      <c r="AK296" s="1">
        <f t="shared" si="219"/>
        <v>4.0896028982059365E-2</v>
      </c>
      <c r="AL296" s="1">
        <f t="shared" si="220"/>
        <v>3.0335836756544983</v>
      </c>
      <c r="AM296" s="1">
        <f t="shared" si="221"/>
        <v>18.498974222620227</v>
      </c>
      <c r="AN296" s="1">
        <f t="shared" si="226"/>
        <v>9.2639468211829925</v>
      </c>
      <c r="AO296" s="1">
        <f t="shared" si="226"/>
        <v>9.2637174646076836</v>
      </c>
      <c r="AP296" s="1">
        <f t="shared" si="226"/>
        <v>9.2643299292504508</v>
      </c>
      <c r="AQ296" s="1">
        <f t="shared" si="226"/>
        <v>9.2626942920622017</v>
      </c>
      <c r="AR296" s="1">
        <f t="shared" si="226"/>
        <v>9.267061432436158</v>
      </c>
      <c r="AS296" s="1">
        <f t="shared" si="226"/>
        <v>9.2553941940767093</v>
      </c>
      <c r="AT296" s="1">
        <f t="shared" si="226"/>
        <v>9.2865169438112432</v>
      </c>
      <c r="AU296" s="1">
        <f t="shared" si="222"/>
        <v>9.2031087001542495</v>
      </c>
    </row>
    <row r="297" spans="1:47" ht="12.95" customHeight="1" x14ac:dyDescent="0.2">
      <c r="A297" s="188" t="s">
        <v>913</v>
      </c>
      <c r="B297" s="187" t="s">
        <v>49</v>
      </c>
      <c r="C297" s="195">
        <v>59268.324800000002</v>
      </c>
      <c r="D297" s="186">
        <v>2.0000000000000001E-4</v>
      </c>
      <c r="E297" s="1">
        <f t="shared" si="204"/>
        <v>38110.942966589384</v>
      </c>
      <c r="F297" s="1">
        <f t="shared" si="224"/>
        <v>38111</v>
      </c>
      <c r="G297" s="1">
        <f t="shared" si="205"/>
        <v>-2.2812600000179373E-2</v>
      </c>
      <c r="K297" s="1">
        <f t="shared" si="202"/>
        <v>-2.2812600000179373E-2</v>
      </c>
      <c r="N297" s="1">
        <f t="shared" ca="1" si="225"/>
        <v>-2.4159936346367303E-2</v>
      </c>
      <c r="P297" s="185">
        <f t="shared" si="206"/>
        <v>44249.824800000002</v>
      </c>
      <c r="R297" s="1">
        <f t="shared" si="207"/>
        <v>5.2041471876818394E-4</v>
      </c>
      <c r="S297" s="11">
        <f t="shared" si="203"/>
        <v>1</v>
      </c>
      <c r="Z297" s="1">
        <f t="shared" si="208"/>
        <v>38111</v>
      </c>
      <c r="AA297" s="1">
        <f t="shared" si="209"/>
        <v>-2.1609892594969957E-2</v>
      </c>
      <c r="AB297" s="1">
        <f t="shared" si="210"/>
        <v>-2.8357886429993897E-2</v>
      </c>
      <c r="AC297" s="1">
        <f t="shared" si="211"/>
        <v>-44249.847612600002</v>
      </c>
      <c r="AD297" s="1">
        <f t="shared" si="212"/>
        <v>-1.2027074052094154E-3</v>
      </c>
      <c r="AE297" s="1">
        <f t="shared" si="213"/>
        <v>1.4465051025455649E-6</v>
      </c>
      <c r="AF297" s="1">
        <f t="shared" si="214"/>
        <v>-44249.847612600002</v>
      </c>
      <c r="AG297" s="11">
        <f t="shared" si="215"/>
        <v>1.4465051025455649E-6</v>
      </c>
      <c r="AH297" s="1">
        <f t="shared" si="216"/>
        <v>5.5452864298145251E-3</v>
      </c>
      <c r="AI297" s="1">
        <f t="shared" si="217"/>
        <v>0.62283806639660422</v>
      </c>
      <c r="AJ297" s="1">
        <f t="shared" si="218"/>
        <v>0.2458088999712621</v>
      </c>
      <c r="AK297" s="1">
        <f t="shared" si="219"/>
        <v>4.0896028982059365E-2</v>
      </c>
      <c r="AL297" s="1">
        <f t="shared" si="220"/>
        <v>3.0335836756544983</v>
      </c>
      <c r="AM297" s="1">
        <f t="shared" si="221"/>
        <v>18.498974222620227</v>
      </c>
      <c r="AN297" s="1">
        <f t="shared" si="226"/>
        <v>9.2639468211829925</v>
      </c>
      <c r="AO297" s="1">
        <f t="shared" si="226"/>
        <v>9.2637174646076836</v>
      </c>
      <c r="AP297" s="1">
        <f t="shared" si="226"/>
        <v>9.2643299292504508</v>
      </c>
      <c r="AQ297" s="1">
        <f t="shared" si="226"/>
        <v>9.2626942920622017</v>
      </c>
      <c r="AR297" s="1">
        <f t="shared" si="226"/>
        <v>9.267061432436158</v>
      </c>
      <c r="AS297" s="1">
        <f t="shared" si="226"/>
        <v>9.2553941940767093</v>
      </c>
      <c r="AT297" s="1">
        <f t="shared" si="226"/>
        <v>9.2865169438112432</v>
      </c>
      <c r="AU297" s="1">
        <f t="shared" si="222"/>
        <v>9.2031087001542495</v>
      </c>
    </row>
    <row r="298" spans="1:47" ht="12.95" customHeight="1" x14ac:dyDescent="0.2">
      <c r="A298" s="188" t="s">
        <v>914</v>
      </c>
      <c r="B298" s="187" t="s">
        <v>49</v>
      </c>
      <c r="C298" s="195">
        <v>59533.11540000001</v>
      </c>
      <c r="D298" s="186" t="s">
        <v>174</v>
      </c>
      <c r="E298" s="1">
        <f t="shared" si="204"/>
        <v>38772.941643545084</v>
      </c>
      <c r="F298" s="1">
        <f t="shared" si="224"/>
        <v>38773</v>
      </c>
      <c r="G298" s="1">
        <f t="shared" si="205"/>
        <v>-2.3341799991612788E-2</v>
      </c>
      <c r="K298" s="1">
        <f t="shared" si="202"/>
        <v>-2.3341799991612788E-2</v>
      </c>
      <c r="N298" s="1">
        <f t="shared" ca="1" si="225"/>
        <v>-2.2076149554636798E-2</v>
      </c>
      <c r="P298" s="185">
        <f t="shared" si="206"/>
        <v>44514.61540000001</v>
      </c>
      <c r="R298" s="1">
        <f t="shared" si="207"/>
        <v>5.4483962684845474E-4</v>
      </c>
      <c r="S298" s="11">
        <f t="shared" si="203"/>
        <v>1</v>
      </c>
      <c r="Z298" s="1">
        <f t="shared" si="208"/>
        <v>38773</v>
      </c>
      <c r="AA298" s="1">
        <f t="shared" si="209"/>
        <v>-1.9006330106516381E-2</v>
      </c>
      <c r="AB298" s="1">
        <f t="shared" si="210"/>
        <v>-3.051395416225839E-2</v>
      </c>
      <c r="AC298" s="1">
        <f t="shared" si="211"/>
        <v>-44514.638741800001</v>
      </c>
      <c r="AD298" s="1">
        <f t="shared" si="212"/>
        <v>-4.3354698850964074E-3</v>
      </c>
      <c r="AE298" s="1">
        <f t="shared" si="213"/>
        <v>1.8796299124577857E-5</v>
      </c>
      <c r="AF298" s="1">
        <f t="shared" si="214"/>
        <v>-44514.638741800001</v>
      </c>
      <c r="AG298" s="11">
        <f t="shared" si="215"/>
        <v>1.8796299124577857E-5</v>
      </c>
      <c r="AH298" s="1">
        <f t="shared" si="216"/>
        <v>7.1721541706456027E-3</v>
      </c>
      <c r="AI298" s="1">
        <f t="shared" si="217"/>
        <v>0.62138434645342611</v>
      </c>
      <c r="AJ298" s="1">
        <f t="shared" si="218"/>
        <v>0.2889978519877589</v>
      </c>
      <c r="AK298" s="1">
        <f t="shared" si="219"/>
        <v>2.3954044240053474E-2</v>
      </c>
      <c r="AL298" s="1">
        <f t="shared" si="220"/>
        <v>3.0784094235293651</v>
      </c>
      <c r="AM298" s="1">
        <f t="shared" si="221"/>
        <v>31.643437671472494</v>
      </c>
      <c r="AN298" s="1">
        <f t="shared" si="226"/>
        <v>9.3306213817229473</v>
      </c>
      <c r="AO298" s="1">
        <f t="shared" si="226"/>
        <v>9.3304788912378669</v>
      </c>
      <c r="AP298" s="1">
        <f t="shared" si="226"/>
        <v>9.3308561557167611</v>
      </c>
      <c r="AQ298" s="1">
        <f t="shared" si="226"/>
        <v>9.329857263232201</v>
      </c>
      <c r="AR298" s="1">
        <f t="shared" si="226"/>
        <v>9.332501851024281</v>
      </c>
      <c r="AS298" s="1">
        <f t="shared" si="226"/>
        <v>9.3254987905387381</v>
      </c>
      <c r="AT298" s="1">
        <f t="shared" si="226"/>
        <v>9.3440336716696137</v>
      </c>
      <c r="AU298" s="1">
        <f t="shared" si="222"/>
        <v>9.2948998896995523</v>
      </c>
    </row>
    <row r="299" spans="1:47" ht="12.95" customHeight="1" x14ac:dyDescent="0.2">
      <c r="A299" s="188" t="s">
        <v>914</v>
      </c>
      <c r="B299" s="187" t="s">
        <v>49</v>
      </c>
      <c r="C299" s="195">
        <v>59544.11689999979</v>
      </c>
      <c r="D299" s="186" t="s">
        <v>174</v>
      </c>
      <c r="E299" s="1">
        <f t="shared" si="204"/>
        <v>38800.446314951027</v>
      </c>
      <c r="F299" s="1">
        <f t="shared" si="224"/>
        <v>38800.5</v>
      </c>
      <c r="G299" s="1">
        <f t="shared" si="205"/>
        <v>-2.147330020670779E-2</v>
      </c>
      <c r="K299" s="1">
        <f t="shared" si="202"/>
        <v>-2.147330020670779E-2</v>
      </c>
      <c r="N299" s="1">
        <f t="shared" ca="1" si="225"/>
        <v>-2.1989587414496942E-2</v>
      </c>
      <c r="P299" s="185">
        <f t="shared" si="206"/>
        <v>44525.61689999979</v>
      </c>
      <c r="R299" s="1">
        <f t="shared" si="207"/>
        <v>4.6110262176739686E-4</v>
      </c>
      <c r="S299" s="11">
        <f t="shared" si="203"/>
        <v>1</v>
      </c>
      <c r="Z299" s="1">
        <f t="shared" si="208"/>
        <v>38800.5</v>
      </c>
      <c r="AA299" s="1">
        <f t="shared" si="209"/>
        <v>-1.8898118225530232E-2</v>
      </c>
      <c r="AB299" s="1">
        <f t="shared" si="210"/>
        <v>-2.8712319578261758E-2</v>
      </c>
      <c r="AC299" s="1">
        <f t="shared" si="211"/>
        <v>-44525.638373299997</v>
      </c>
      <c r="AD299" s="1">
        <f t="shared" si="212"/>
        <v>-2.5751819811775586E-3</v>
      </c>
      <c r="AE299" s="1">
        <f t="shared" si="213"/>
        <v>6.6315622361815759E-6</v>
      </c>
      <c r="AF299" s="1">
        <f t="shared" si="214"/>
        <v>-44525.638373299997</v>
      </c>
      <c r="AG299" s="11">
        <f t="shared" si="215"/>
        <v>6.6315622361815759E-6</v>
      </c>
      <c r="AH299" s="1">
        <f t="shared" si="216"/>
        <v>7.2390193715539683E-3</v>
      </c>
      <c r="AI299" s="1">
        <f t="shared" si="217"/>
        <v>0.62134049506944744</v>
      </c>
      <c r="AJ299" s="1">
        <f t="shared" si="218"/>
        <v>0.29077600153430466</v>
      </c>
      <c r="AK299" s="1">
        <f t="shared" si="219"/>
        <v>2.3250562825499737E-2</v>
      </c>
      <c r="AL299" s="1">
        <f t="shared" si="220"/>
        <v>3.0802673511381524</v>
      </c>
      <c r="AM299" s="1">
        <f t="shared" si="221"/>
        <v>32.602744413672625</v>
      </c>
      <c r="AN299" s="1">
        <f t="shared" si="226"/>
        <v>9.3333879420232009</v>
      </c>
      <c r="AO299" s="1">
        <f t="shared" si="226"/>
        <v>9.3332493907290424</v>
      </c>
      <c r="AP299" s="1">
        <f t="shared" si="226"/>
        <v>9.3336161313012926</v>
      </c>
      <c r="AQ299" s="1">
        <f t="shared" si="226"/>
        <v>9.332645354522862</v>
      </c>
      <c r="AR299" s="1">
        <f t="shared" si="226"/>
        <v>9.3352148516532747</v>
      </c>
      <c r="AS299" s="1">
        <f t="shared" si="226"/>
        <v>9.3284124491153069</v>
      </c>
      <c r="AT299" s="1">
        <f t="shared" si="226"/>
        <v>9.3464120020323413</v>
      </c>
      <c r="AU299" s="1">
        <f t="shared" si="222"/>
        <v>9.2987129678151046</v>
      </c>
    </row>
    <row r="300" spans="1:47" ht="12.95" customHeight="1" x14ac:dyDescent="0.2">
      <c r="A300" s="186" t="s">
        <v>915</v>
      </c>
      <c r="B300" s="187" t="s">
        <v>49</v>
      </c>
      <c r="C300" s="195">
        <v>59574.716699999997</v>
      </c>
      <c r="D300" s="186">
        <v>2.0000000000000001E-4</v>
      </c>
      <c r="E300" s="1">
        <f t="shared" si="204"/>
        <v>38876.948377770648</v>
      </c>
      <c r="F300" s="1">
        <f t="shared" si="224"/>
        <v>38877</v>
      </c>
      <c r="G300" s="1">
        <f t="shared" si="205"/>
        <v>-2.0648199999413919E-2</v>
      </c>
      <c r="K300" s="1">
        <f t="shared" si="202"/>
        <v>-2.0648199999413919E-2</v>
      </c>
      <c r="N300" s="1">
        <f t="shared" ca="1" si="225"/>
        <v>-2.1748787279198781E-2</v>
      </c>
      <c r="P300" s="185">
        <f t="shared" si="206"/>
        <v>44556.216699999997</v>
      </c>
      <c r="R300" s="1">
        <f t="shared" si="207"/>
        <v>4.2634816321579695E-4</v>
      </c>
      <c r="S300" s="11">
        <f t="shared" si="203"/>
        <v>1</v>
      </c>
      <c r="Z300" s="1">
        <f t="shared" si="208"/>
        <v>38877</v>
      </c>
      <c r="AA300" s="1">
        <f t="shared" si="209"/>
        <v>-1.8597085504187743E-2</v>
      </c>
      <c r="AB300" s="1">
        <f t="shared" si="210"/>
        <v>-2.8072908375763605E-2</v>
      </c>
      <c r="AC300" s="1">
        <f t="shared" si="211"/>
        <v>-44556.237348199997</v>
      </c>
      <c r="AD300" s="1">
        <f t="shared" si="212"/>
        <v>-2.0511144952261758E-3</v>
      </c>
      <c r="AE300" s="1">
        <f t="shared" si="213"/>
        <v>4.2070706725269301E-6</v>
      </c>
      <c r="AF300" s="1">
        <f t="shared" si="214"/>
        <v>-44556.237348199997</v>
      </c>
      <c r="AG300" s="11">
        <f t="shared" si="215"/>
        <v>4.2070706725269301E-6</v>
      </c>
      <c r="AH300" s="1">
        <f t="shared" si="216"/>
        <v>7.4247083763496853E-3</v>
      </c>
      <c r="AI300" s="1">
        <f t="shared" si="217"/>
        <v>0.62122541337734871</v>
      </c>
      <c r="AJ300" s="1">
        <f t="shared" si="218"/>
        <v>0.29571589451351254</v>
      </c>
      <c r="AK300" s="1">
        <f t="shared" si="219"/>
        <v>2.1293705050867737E-2</v>
      </c>
      <c r="AL300" s="1">
        <f t="shared" si="220"/>
        <v>3.0854344104049281</v>
      </c>
      <c r="AM300" s="1">
        <f t="shared" si="221"/>
        <v>35.604289490945447</v>
      </c>
      <c r="AN300" s="1">
        <f t="shared" si="226"/>
        <v>9.3410829815489222</v>
      </c>
      <c r="AO300" s="1">
        <f t="shared" si="226"/>
        <v>9.3409554995191328</v>
      </c>
      <c r="AP300" s="1">
        <f t="shared" si="226"/>
        <v>9.3412927125245648</v>
      </c>
      <c r="AQ300" s="1">
        <f t="shared" si="226"/>
        <v>9.3404007023815296</v>
      </c>
      <c r="AR300" s="1">
        <f t="shared" si="226"/>
        <v>9.3427601409058365</v>
      </c>
      <c r="AS300" s="1">
        <f t="shared" si="226"/>
        <v>9.3365182054736202</v>
      </c>
      <c r="AT300" s="1">
        <f t="shared" si="226"/>
        <v>9.3530245018460469</v>
      </c>
      <c r="AU300" s="1">
        <f t="shared" si="222"/>
        <v>9.3093202578456413</v>
      </c>
    </row>
    <row r="301" spans="1:47" ht="12.95" customHeight="1" x14ac:dyDescent="0.2">
      <c r="A301" s="193" t="s">
        <v>919</v>
      </c>
      <c r="B301" s="194" t="s">
        <v>49</v>
      </c>
      <c r="C301" s="196">
        <v>59593.915000000037</v>
      </c>
      <c r="D301" s="24"/>
      <c r="E301" s="1">
        <f t="shared" si="204"/>
        <v>38924.945735682239</v>
      </c>
      <c r="F301" s="1">
        <f t="shared" si="224"/>
        <v>38925</v>
      </c>
      <c r="G301" s="1">
        <f t="shared" si="205"/>
        <v>-2.1704999962821603E-2</v>
      </c>
      <c r="K301" s="1">
        <f t="shared" si="202"/>
        <v>-2.1704999962821603E-2</v>
      </c>
      <c r="N301" s="1">
        <f t="shared" ca="1" si="225"/>
        <v>-2.1597696998227389E-2</v>
      </c>
      <c r="P301" s="185">
        <f t="shared" si="206"/>
        <v>44575.415000000037</v>
      </c>
      <c r="R301" s="1">
        <f t="shared" si="207"/>
        <v>4.7110702338608578E-4</v>
      </c>
      <c r="S301" s="11">
        <f t="shared" si="203"/>
        <v>1</v>
      </c>
      <c r="Z301" s="1">
        <f t="shared" si="208"/>
        <v>38925</v>
      </c>
      <c r="AA301" s="1">
        <f t="shared" si="209"/>
        <v>-1.8408199587040427E-2</v>
      </c>
      <c r="AB301" s="1">
        <f t="shared" si="210"/>
        <v>-2.9245977783290803E-2</v>
      </c>
      <c r="AC301" s="1">
        <f t="shared" si="211"/>
        <v>-44575.436705</v>
      </c>
      <c r="AD301" s="1">
        <f t="shared" si="212"/>
        <v>-3.296800375781176E-3</v>
      </c>
      <c r="AE301" s="1">
        <f t="shared" si="213"/>
        <v>1.0868892717750903E-5</v>
      </c>
      <c r="AF301" s="1">
        <f t="shared" si="214"/>
        <v>-44575.436705</v>
      </c>
      <c r="AG301" s="11">
        <f t="shared" si="215"/>
        <v>1.0868892717750903E-5</v>
      </c>
      <c r="AH301" s="1">
        <f t="shared" si="216"/>
        <v>7.5409778204691994E-3</v>
      </c>
      <c r="AI301" s="1">
        <f t="shared" si="217"/>
        <v>0.6211583876329152</v>
      </c>
      <c r="AJ301" s="1">
        <f t="shared" si="218"/>
        <v>0.298810494903054</v>
      </c>
      <c r="AK301" s="1">
        <f t="shared" si="219"/>
        <v>2.0065943413185149E-2</v>
      </c>
      <c r="AL301" s="1">
        <f t="shared" si="220"/>
        <v>3.0886755252716229</v>
      </c>
      <c r="AM301" s="1">
        <f t="shared" si="221"/>
        <v>37.786125929774308</v>
      </c>
      <c r="AN301" s="1">
        <f t="shared" ref="AN301:AT310" si="227">$AU301+$AB$7*SIN(AO301)</f>
        <v>9.3459105132092706</v>
      </c>
      <c r="AO301" s="1">
        <f t="shared" si="227"/>
        <v>9.3457900556935716</v>
      </c>
      <c r="AP301" s="1">
        <f t="shared" si="227"/>
        <v>9.3461085624330593</v>
      </c>
      <c r="AQ301" s="1">
        <f t="shared" si="227"/>
        <v>9.3452663680138404</v>
      </c>
      <c r="AR301" s="1">
        <f t="shared" si="227"/>
        <v>9.3474931743296796</v>
      </c>
      <c r="AS301" s="1">
        <f t="shared" si="227"/>
        <v>9.3416045172132645</v>
      </c>
      <c r="AT301" s="1">
        <f t="shared" si="227"/>
        <v>9.3571709821652309</v>
      </c>
      <c r="AU301" s="1">
        <f t="shared" si="222"/>
        <v>9.3159758123746066</v>
      </c>
    </row>
    <row r="302" spans="1:47" ht="12.95" customHeight="1" x14ac:dyDescent="0.2">
      <c r="A302" s="188" t="s">
        <v>916</v>
      </c>
      <c r="B302" s="187" t="s">
        <v>49</v>
      </c>
      <c r="C302" s="195">
        <v>59616.314200000001</v>
      </c>
      <c r="D302" s="186">
        <v>2.0000000000000001E-4</v>
      </c>
      <c r="E302" s="1">
        <f t="shared" si="204"/>
        <v>38980.945611677991</v>
      </c>
      <c r="F302" s="1">
        <f t="shared" si="224"/>
        <v>38981</v>
      </c>
      <c r="G302" s="1">
        <f t="shared" si="205"/>
        <v>-2.1754599998530466E-2</v>
      </c>
      <c r="K302" s="1">
        <f t="shared" si="202"/>
        <v>-2.1754599998530466E-2</v>
      </c>
      <c r="N302" s="1">
        <f t="shared" ca="1" si="225"/>
        <v>-2.1421425003760763E-2</v>
      </c>
      <c r="P302" s="185">
        <f t="shared" si="206"/>
        <v>44597.814200000001</v>
      </c>
      <c r="R302" s="1">
        <f t="shared" si="207"/>
        <v>4.7326262109606174E-4</v>
      </c>
      <c r="S302" s="11">
        <f t="shared" si="203"/>
        <v>1</v>
      </c>
      <c r="Z302" s="1">
        <f t="shared" si="208"/>
        <v>38981</v>
      </c>
      <c r="AA302" s="1">
        <f t="shared" si="209"/>
        <v>-1.8187833087217976E-2</v>
      </c>
      <c r="AB302" s="1">
        <f t="shared" si="210"/>
        <v>-2.9430987360050197E-2</v>
      </c>
      <c r="AC302" s="1">
        <f t="shared" si="211"/>
        <v>-44597.835954599999</v>
      </c>
      <c r="AD302" s="1">
        <f t="shared" si="212"/>
        <v>-3.5667669113124897E-3</v>
      </c>
      <c r="AE302" s="1">
        <f t="shared" si="213"/>
        <v>1.2721826199633638E-5</v>
      </c>
      <c r="AF302" s="1">
        <f t="shared" si="214"/>
        <v>-44597.835954599999</v>
      </c>
      <c r="AG302" s="11">
        <f t="shared" si="215"/>
        <v>1.2721826199633638E-5</v>
      </c>
      <c r="AH302" s="1">
        <f t="shared" si="216"/>
        <v>7.6763873615197323E-3</v>
      </c>
      <c r="AI302" s="1">
        <f t="shared" si="217"/>
        <v>0.62108523703637997</v>
      </c>
      <c r="AJ302" s="1">
        <f t="shared" si="218"/>
        <v>0.30241606334875321</v>
      </c>
      <c r="AK302" s="1">
        <f t="shared" si="219"/>
        <v>1.8633618923262155E-2</v>
      </c>
      <c r="AL302" s="1">
        <f t="shared" si="220"/>
        <v>3.0924559561084863</v>
      </c>
      <c r="AM302" s="1">
        <f t="shared" si="221"/>
        <v>40.694586404803552</v>
      </c>
      <c r="AN302" s="1">
        <f t="shared" si="227"/>
        <v>9.351541974356163</v>
      </c>
      <c r="AO302" s="1">
        <f t="shared" si="227"/>
        <v>9.3514297840307794</v>
      </c>
      <c r="AP302" s="1">
        <f t="shared" si="227"/>
        <v>9.3517263040046856</v>
      </c>
      <c r="AQ302" s="1">
        <f t="shared" si="227"/>
        <v>9.3509425851785615</v>
      </c>
      <c r="AR302" s="1">
        <f t="shared" si="227"/>
        <v>9.3530139003716588</v>
      </c>
      <c r="AS302" s="1">
        <f t="shared" si="227"/>
        <v>9.3475388628294844</v>
      </c>
      <c r="AT302" s="1">
        <f t="shared" si="227"/>
        <v>9.3620062440127771</v>
      </c>
      <c r="AU302" s="1">
        <f t="shared" si="222"/>
        <v>9.3237406259917321</v>
      </c>
    </row>
    <row r="303" spans="1:47" ht="12.95" customHeight="1" x14ac:dyDescent="0.2">
      <c r="A303" s="188" t="s">
        <v>916</v>
      </c>
      <c r="B303" s="187" t="s">
        <v>49</v>
      </c>
      <c r="C303" s="195">
        <v>59616.516000000003</v>
      </c>
      <c r="D303" s="186">
        <v>2.0000000000000001E-4</v>
      </c>
      <c r="E303" s="1">
        <f t="shared" si="204"/>
        <v>38981.450128579316</v>
      </c>
      <c r="F303" s="1">
        <f t="shared" si="224"/>
        <v>38981.5</v>
      </c>
      <c r="G303" s="1">
        <f t="shared" si="205"/>
        <v>-1.9947900000261143E-2</v>
      </c>
      <c r="K303" s="1">
        <f t="shared" si="202"/>
        <v>-1.9947900000261143E-2</v>
      </c>
      <c r="N303" s="1">
        <f t="shared" ca="1" si="225"/>
        <v>-2.1419851146667307E-2</v>
      </c>
      <c r="P303" s="185">
        <f t="shared" si="206"/>
        <v>44598.016000000003</v>
      </c>
      <c r="R303" s="1">
        <f t="shared" si="207"/>
        <v>3.9791871442041853E-4</v>
      </c>
      <c r="S303" s="11">
        <f t="shared" si="203"/>
        <v>1</v>
      </c>
      <c r="Z303" s="1">
        <f t="shared" si="208"/>
        <v>38981.5</v>
      </c>
      <c r="AA303" s="1">
        <f t="shared" si="209"/>
        <v>-1.8185865539498004E-2</v>
      </c>
      <c r="AB303" s="1">
        <f t="shared" si="210"/>
        <v>-2.7625495212038977E-2</v>
      </c>
      <c r="AC303" s="1">
        <f t="shared" si="211"/>
        <v>-44598.035947900004</v>
      </c>
      <c r="AD303" s="1">
        <f t="shared" si="212"/>
        <v>-1.7620344607631386E-3</v>
      </c>
      <c r="AE303" s="1">
        <f t="shared" si="213"/>
        <v>3.1047654409168445E-6</v>
      </c>
      <c r="AF303" s="1">
        <f t="shared" si="214"/>
        <v>-44598.035947900004</v>
      </c>
      <c r="AG303" s="11">
        <f t="shared" si="215"/>
        <v>3.1047654409168445E-6</v>
      </c>
      <c r="AH303" s="1">
        <f t="shared" si="216"/>
        <v>7.6775952117778328E-3</v>
      </c>
      <c r="AI303" s="1">
        <f t="shared" si="217"/>
        <v>0.62108460837096824</v>
      </c>
      <c r="AJ303" s="1">
        <f t="shared" si="218"/>
        <v>0.30244823269196142</v>
      </c>
      <c r="AK303" s="1">
        <f t="shared" si="219"/>
        <v>1.8620830609056723E-2</v>
      </c>
      <c r="AL303" s="1">
        <f t="shared" si="220"/>
        <v>3.0924897059246601</v>
      </c>
      <c r="AM303" s="1">
        <f t="shared" si="221"/>
        <v>40.722568176065707</v>
      </c>
      <c r="AN303" s="1">
        <f t="shared" si="227"/>
        <v>9.3515922522046822</v>
      </c>
      <c r="AO303" s="1">
        <f t="shared" si="227"/>
        <v>9.3514801360277264</v>
      </c>
      <c r="AP303" s="1">
        <f t="shared" si="227"/>
        <v>9.3517764589350989</v>
      </c>
      <c r="AQ303" s="1">
        <f t="shared" si="227"/>
        <v>9.3509932638710733</v>
      </c>
      <c r="AR303" s="1">
        <f t="shared" si="227"/>
        <v>9.3530631872536674</v>
      </c>
      <c r="AS303" s="1">
        <f t="shared" si="227"/>
        <v>9.3475918495224981</v>
      </c>
      <c r="AT303" s="1">
        <f t="shared" si="227"/>
        <v>9.3620494053390662</v>
      </c>
      <c r="AU303" s="1">
        <f t="shared" si="222"/>
        <v>9.3238099546847426</v>
      </c>
    </row>
    <row r="304" spans="1:47" ht="12.95" customHeight="1" x14ac:dyDescent="0.2">
      <c r="A304" s="193" t="s">
        <v>919</v>
      </c>
      <c r="B304" s="194" t="s">
        <v>49</v>
      </c>
      <c r="C304" s="196">
        <v>59905.104700000025</v>
      </c>
      <c r="D304" s="24"/>
      <c r="E304" s="1">
        <f t="shared" si="204"/>
        <v>39702.946048692698</v>
      </c>
      <c r="F304" s="1">
        <f t="shared" si="224"/>
        <v>39703</v>
      </c>
      <c r="G304" s="1">
        <f t="shared" si="205"/>
        <v>-2.1579799969913438E-2</v>
      </c>
      <c r="K304" s="1">
        <f t="shared" si="202"/>
        <v>-2.1579799969913438E-2</v>
      </c>
      <c r="N304" s="1">
        <f t="shared" ca="1" si="225"/>
        <v>-1.9148775360816023E-2</v>
      </c>
      <c r="P304" s="185">
        <f t="shared" si="206"/>
        <v>44886.604700000025</v>
      </c>
      <c r="R304" s="1">
        <f t="shared" si="207"/>
        <v>4.6568776674147603E-4</v>
      </c>
      <c r="S304" s="11">
        <f t="shared" si="203"/>
        <v>1</v>
      </c>
      <c r="Z304" s="1">
        <f t="shared" si="208"/>
        <v>39703</v>
      </c>
      <c r="AA304" s="1">
        <f t="shared" si="209"/>
        <v>-1.5348029978351382E-2</v>
      </c>
      <c r="AB304" s="1">
        <f t="shared" si="210"/>
        <v>-3.0977722820688117E-2</v>
      </c>
      <c r="AC304" s="1">
        <f t="shared" si="211"/>
        <v>-44886.626279799995</v>
      </c>
      <c r="AD304" s="1">
        <f t="shared" si="212"/>
        <v>-6.2317699915620563E-3</v>
      </c>
      <c r="AE304" s="1">
        <f t="shared" si="213"/>
        <v>3.8834957227733352E-5</v>
      </c>
      <c r="AF304" s="1">
        <f t="shared" si="214"/>
        <v>-44886.626279799995</v>
      </c>
      <c r="AG304" s="11">
        <f t="shared" si="215"/>
        <v>3.8834957227733352E-5</v>
      </c>
      <c r="AH304" s="1">
        <f t="shared" si="216"/>
        <v>9.3979228507746794E-3</v>
      </c>
      <c r="AI304" s="1">
        <f t="shared" si="217"/>
        <v>0.62062738614512825</v>
      </c>
      <c r="AJ304" s="1">
        <f t="shared" si="218"/>
        <v>0.34844595032725723</v>
      </c>
      <c r="AK304" s="1">
        <f t="shared" si="219"/>
        <v>1.7088849016990123E-4</v>
      </c>
      <c r="AL304" s="1">
        <f t="shared" si="220"/>
        <v>3.1411422033665275</v>
      </c>
      <c r="AM304" s="1">
        <f t="shared" si="221"/>
        <v>4440.0021642386928</v>
      </c>
      <c r="AN304" s="1">
        <f t="shared" si="227"/>
        <v>9.4241064203634242</v>
      </c>
      <c r="AO304" s="1">
        <f t="shared" si="227"/>
        <v>9.4241053722661086</v>
      </c>
      <c r="AP304" s="1">
        <f t="shared" si="227"/>
        <v>9.4241081349785638</v>
      </c>
      <c r="AQ304" s="1">
        <f t="shared" si="227"/>
        <v>9.4241008526584871</v>
      </c>
      <c r="AR304" s="1">
        <f t="shared" si="227"/>
        <v>9.4241200483534175</v>
      </c>
      <c r="AS304" s="1">
        <f t="shared" si="227"/>
        <v>9.4240694498210953</v>
      </c>
      <c r="AT304" s="1">
        <f t="shared" si="227"/>
        <v>9.4242028240705817</v>
      </c>
      <c r="AU304" s="1">
        <f t="shared" si="222"/>
        <v>9.4238512586982406</v>
      </c>
    </row>
    <row r="305" spans="1:47" ht="12.95" customHeight="1" x14ac:dyDescent="0.2">
      <c r="A305" s="193" t="s">
        <v>919</v>
      </c>
      <c r="B305" s="194" t="s">
        <v>49</v>
      </c>
      <c r="C305" s="196">
        <v>59917.106500000227</v>
      </c>
      <c r="D305" s="24"/>
      <c r="E305" s="1">
        <f t="shared" si="204"/>
        <v>39732.951553877625</v>
      </c>
      <c r="F305" s="1">
        <f t="shared" si="224"/>
        <v>39733</v>
      </c>
      <c r="G305" s="1">
        <f t="shared" si="205"/>
        <v>-1.9377799770154525E-2</v>
      </c>
      <c r="K305" s="1">
        <f t="shared" si="202"/>
        <v>-1.9377799770154525E-2</v>
      </c>
      <c r="N305" s="1">
        <f t="shared" ca="1" si="225"/>
        <v>-1.9054343935208884E-2</v>
      </c>
      <c r="P305" s="185">
        <f t="shared" si="206"/>
        <v>44898.606500000227</v>
      </c>
      <c r="R305" s="1">
        <f t="shared" si="207"/>
        <v>3.7549912393220077E-4</v>
      </c>
      <c r="S305" s="11">
        <f t="shared" si="203"/>
        <v>1</v>
      </c>
      <c r="Z305" s="1">
        <f t="shared" si="208"/>
        <v>39733</v>
      </c>
      <c r="AA305" s="1">
        <f t="shared" si="209"/>
        <v>-1.5230138366378427E-2</v>
      </c>
      <c r="AB305" s="1">
        <f t="shared" si="210"/>
        <v>-2.8846227902483222E-2</v>
      </c>
      <c r="AC305" s="1">
        <f t="shared" si="211"/>
        <v>-44898.625877799997</v>
      </c>
      <c r="AD305" s="1">
        <f t="shared" si="212"/>
        <v>-4.147661403776098E-3</v>
      </c>
      <c r="AE305" s="1">
        <f t="shared" si="213"/>
        <v>1.7203095120373913E-5</v>
      </c>
      <c r="AF305" s="1">
        <f t="shared" si="214"/>
        <v>-44898.625877799997</v>
      </c>
      <c r="AG305" s="11">
        <f t="shared" si="215"/>
        <v>1.7203095120373913E-5</v>
      </c>
      <c r="AH305" s="1">
        <f t="shared" si="216"/>
        <v>9.4684281323286958E-3</v>
      </c>
      <c r="AI305" s="1">
        <f t="shared" si="217"/>
        <v>0.62062781611008955</v>
      </c>
      <c r="AJ305" s="1">
        <f t="shared" si="218"/>
        <v>0.35034047186058465</v>
      </c>
      <c r="AK305" s="1">
        <f t="shared" si="219"/>
        <v>-5.9618499948444978E-4</v>
      </c>
      <c r="AL305" s="1">
        <f t="shared" si="220"/>
        <v>-3.1400211506330198</v>
      </c>
      <c r="AM305" s="1">
        <f t="shared" si="221"/>
        <v>-1272.6667676799011</v>
      </c>
      <c r="AN305" s="1">
        <f t="shared" si="227"/>
        <v>9.4271207889784403</v>
      </c>
      <c r="AO305" s="1">
        <f t="shared" si="227"/>
        <v>9.4271244454508736</v>
      </c>
      <c r="AP305" s="1">
        <f t="shared" si="227"/>
        <v>9.4271148072167126</v>
      </c>
      <c r="AQ305" s="1">
        <f t="shared" si="227"/>
        <v>9.4271402130036215</v>
      </c>
      <c r="AR305" s="1">
        <f t="shared" si="227"/>
        <v>9.4270732449297565</v>
      </c>
      <c r="AS305" s="1">
        <f t="shared" si="227"/>
        <v>9.4272497686295313</v>
      </c>
      <c r="AT305" s="1">
        <f t="shared" si="227"/>
        <v>9.42678446322914</v>
      </c>
      <c r="AU305" s="1">
        <f t="shared" si="222"/>
        <v>9.4280109802788434</v>
      </c>
    </row>
    <row r="306" spans="1:47" ht="12.95" customHeight="1" x14ac:dyDescent="0.2">
      <c r="A306" s="191" t="s">
        <v>917</v>
      </c>
      <c r="B306" s="192" t="s">
        <v>49</v>
      </c>
      <c r="C306" s="195">
        <v>59932.704899999997</v>
      </c>
      <c r="D306" s="186">
        <v>2.0000000000000001E-4</v>
      </c>
      <c r="E306" s="1">
        <f t="shared" si="204"/>
        <v>39771.948860286815</v>
      </c>
      <c r="F306" s="1">
        <f t="shared" si="224"/>
        <v>39772</v>
      </c>
      <c r="G306" s="1">
        <f t="shared" si="205"/>
        <v>-2.0455200006836094E-2</v>
      </c>
      <c r="K306" s="1">
        <f t="shared" si="202"/>
        <v>-2.0455200006836094E-2</v>
      </c>
      <c r="N306" s="1">
        <f t="shared" ca="1" si="225"/>
        <v>-1.893158308191964E-2</v>
      </c>
      <c r="P306" s="185">
        <f t="shared" si="206"/>
        <v>44914.204899999997</v>
      </c>
      <c r="R306" s="1">
        <f t="shared" si="207"/>
        <v>4.1841520731966735E-4</v>
      </c>
      <c r="S306" s="11">
        <f t="shared" si="203"/>
        <v>1</v>
      </c>
      <c r="Z306" s="1">
        <f t="shared" si="208"/>
        <v>39772</v>
      </c>
      <c r="AA306" s="1">
        <f t="shared" si="209"/>
        <v>-1.5076897899600707E-2</v>
      </c>
      <c r="AB306" s="1">
        <f t="shared" si="210"/>
        <v>-3.0015156527671158E-2</v>
      </c>
      <c r="AC306" s="1">
        <f t="shared" si="211"/>
        <v>-44914.225355200004</v>
      </c>
      <c r="AD306" s="1">
        <f t="shared" si="212"/>
        <v>-5.378302107235387E-3</v>
      </c>
      <c r="AE306" s="1">
        <f t="shared" si="213"/>
        <v>2.8926133556692605E-5</v>
      </c>
      <c r="AF306" s="1">
        <f t="shared" si="214"/>
        <v>-44914.225355200004</v>
      </c>
      <c r="AG306" s="11">
        <f t="shared" si="215"/>
        <v>2.8926133556692605E-5</v>
      </c>
      <c r="AH306" s="1">
        <f t="shared" si="216"/>
        <v>9.5599565208350622E-3</v>
      </c>
      <c r="AI306" s="1">
        <f t="shared" si="217"/>
        <v>0.6206306938071956</v>
      </c>
      <c r="AJ306" s="1">
        <f t="shared" si="218"/>
        <v>0.35280122004557668</v>
      </c>
      <c r="AK306" s="1">
        <f t="shared" si="219"/>
        <v>-1.5933815437365062E-3</v>
      </c>
      <c r="AL306" s="1">
        <f t="shared" si="220"/>
        <v>-3.1373925980017847</v>
      </c>
      <c r="AM306" s="1">
        <f t="shared" si="221"/>
        <v>-476.18347376909827</v>
      </c>
      <c r="AN306" s="1">
        <f t="shared" si="227"/>
        <v>9.4310394784205354</v>
      </c>
      <c r="AO306" s="1">
        <f t="shared" si="227"/>
        <v>9.4310492496811129</v>
      </c>
      <c r="AP306" s="1">
        <f t="shared" si="227"/>
        <v>9.4310234928115015</v>
      </c>
      <c r="AQ306" s="1">
        <f t="shared" si="227"/>
        <v>9.4310913874720317</v>
      </c>
      <c r="AR306" s="1">
        <f t="shared" si="227"/>
        <v>9.4309124183891111</v>
      </c>
      <c r="AS306" s="1">
        <f t="shared" si="227"/>
        <v>9.4313841780558327</v>
      </c>
      <c r="AT306" s="1">
        <f t="shared" si="227"/>
        <v>9.4301406299454733</v>
      </c>
      <c r="AU306" s="1">
        <f t="shared" si="222"/>
        <v>9.4334186183336275</v>
      </c>
    </row>
    <row r="307" spans="1:47" ht="12.95" customHeight="1" x14ac:dyDescent="0.2">
      <c r="A307" s="191" t="s">
        <v>920</v>
      </c>
      <c r="B307" s="205" t="s">
        <v>51</v>
      </c>
      <c r="C307" s="206">
        <v>60262.8946</v>
      </c>
      <c r="D307" s="206">
        <v>2.0000000000000001E-4</v>
      </c>
      <c r="E307" s="1">
        <f t="shared" ref="E307" si="228">+(C307-C$7)/C$8</f>
        <v>40597.450764600617</v>
      </c>
      <c r="F307" s="1">
        <f t="shared" si="224"/>
        <v>40597.5</v>
      </c>
      <c r="G307" s="1">
        <f t="shared" ref="G307" si="229">+C307-(C$7+F307*C$8)</f>
        <v>-1.9693499998538755E-2</v>
      </c>
      <c r="K307" s="1">
        <f t="shared" ref="K307" si="230">G307</f>
        <v>-1.9693499998538755E-2</v>
      </c>
      <c r="N307" s="1">
        <f t="shared" ref="N307" ca="1" si="231">+C$11+C$12*F307</f>
        <v>-1.6333145020630324E-2</v>
      </c>
      <c r="P307" s="185">
        <f t="shared" ref="P307" si="232">+C307-15018.5</f>
        <v>45244.3946</v>
      </c>
      <c r="R307" s="1">
        <f t="shared" ref="R307" si="233">+(O307-G307)^2</f>
        <v>3.8783394219244594E-4</v>
      </c>
      <c r="S307" s="11">
        <f t="shared" si="203"/>
        <v>1</v>
      </c>
      <c r="Z307" s="1">
        <f t="shared" ref="Z307" si="234">F307</f>
        <v>40597.5</v>
      </c>
      <c r="AA307" s="1">
        <f t="shared" ref="AA307" si="235">AB$3+AB$4*Z307+AB$5*Z307^2+AH307</f>
        <v>-1.1840058815211916E-2</v>
      </c>
      <c r="AB307" s="1">
        <f t="shared" ref="AB307" si="236">IF(S307&lt;&gt;0,G307-AH307,-9999)</f>
        <v>-3.1154925076295702E-2</v>
      </c>
      <c r="AC307" s="1">
        <f t="shared" ref="AC307" si="237">+G307-P307</f>
        <v>-45244.414293499998</v>
      </c>
      <c r="AD307" s="1">
        <f t="shared" ref="AD307" si="238">IF(S307&lt;&gt;0,G307-AA307,-9999)</f>
        <v>-7.853441183326839E-3</v>
      </c>
      <c r="AE307" s="1">
        <f t="shared" ref="AE307" si="239">+(G307-AA307)^2*S307</f>
        <v>6.1676538419974062E-5</v>
      </c>
      <c r="AF307" s="1">
        <f t="shared" ref="AF307" si="240">IF(S307&lt;&gt;0,G307-P307,-9999)</f>
        <v>-45244.414293499998</v>
      </c>
      <c r="AG307" s="11">
        <f t="shared" ref="AG307" si="241">+(G307-AA307)^2</f>
        <v>6.1676538419974062E-5</v>
      </c>
      <c r="AH307" s="1">
        <f t="shared" ref="AH307" si="242">$AB$6*($AB$11/AI307*AJ307+$AB$12)</f>
        <v>1.1461425077756947E-2</v>
      </c>
      <c r="AI307" s="1">
        <f t="shared" ref="AI307" si="243">1+$AB$7*COS(AL307)</f>
        <v>0.62130733012464712</v>
      </c>
      <c r="AJ307" s="1">
        <f t="shared" ref="AJ307" si="244">SIN(AL307+RADIANS($AB$9))</f>
        <v>0.40432894545675047</v>
      </c>
      <c r="AK307" s="1">
        <f t="shared" si="219"/>
        <v>-2.270398926688208E-2</v>
      </c>
      <c r="AL307" s="1">
        <f t="shared" si="220"/>
        <v>-3.0817107310660332</v>
      </c>
      <c r="AM307" s="1">
        <f t="shared" si="221"/>
        <v>-33.389080364144831</v>
      </c>
      <c r="AN307" s="1">
        <f t="shared" si="227"/>
        <v>9.5140185713263463</v>
      </c>
      <c r="AO307" s="1">
        <f t="shared" si="227"/>
        <v>9.5141540471070076</v>
      </c>
      <c r="AP307" s="1">
        <f t="shared" si="227"/>
        <v>9.5137955170429507</v>
      </c>
      <c r="AQ307" s="1">
        <f t="shared" si="227"/>
        <v>9.5147443745382905</v>
      </c>
      <c r="AR307" s="1">
        <f t="shared" si="227"/>
        <v>9.5122333775054262</v>
      </c>
      <c r="AS307" s="1">
        <f t="shared" si="227"/>
        <v>9.5188795696793047</v>
      </c>
      <c r="AT307" s="1">
        <f t="shared" si="227"/>
        <v>9.501296498061631</v>
      </c>
      <c r="AU307" s="1">
        <f t="shared" ref="AU307" si="245">RADIANS($AB$9)+$AB$18*(F307-AB$15)</f>
        <v>9.5478802904932163</v>
      </c>
    </row>
    <row r="308" spans="1:47" ht="12.95" customHeight="1" x14ac:dyDescent="0.2">
      <c r="C308" s="24"/>
      <c r="D308" s="24"/>
    </row>
    <row r="309" spans="1:47" ht="12.95" customHeight="1" x14ac:dyDescent="0.2">
      <c r="C309" s="24"/>
      <c r="D309" s="24"/>
    </row>
    <row r="310" spans="1:47" ht="12.95" customHeight="1" x14ac:dyDescent="0.2">
      <c r="C310" s="24"/>
      <c r="D310" s="24"/>
    </row>
    <row r="311" spans="1:47" ht="12.95" customHeight="1" x14ac:dyDescent="0.2">
      <c r="C311" s="24"/>
      <c r="D311" s="24"/>
    </row>
    <row r="312" spans="1:47" ht="12.95" customHeight="1" x14ac:dyDescent="0.2">
      <c r="C312" s="24"/>
      <c r="D312" s="24"/>
    </row>
    <row r="313" spans="1:47" ht="12.95" customHeight="1" x14ac:dyDescent="0.2">
      <c r="C313" s="24"/>
      <c r="D313" s="24"/>
    </row>
    <row r="314" spans="1:47" ht="12.95" customHeight="1" x14ac:dyDescent="0.2">
      <c r="C314" s="24"/>
      <c r="D314" s="24"/>
    </row>
    <row r="315" spans="1:47" ht="12.95" customHeight="1" x14ac:dyDescent="0.2">
      <c r="C315" s="24"/>
      <c r="D315" s="24"/>
    </row>
    <row r="316" spans="1:47" ht="12.95" customHeight="1" x14ac:dyDescent="0.2">
      <c r="C316" s="24"/>
      <c r="D316" s="24"/>
    </row>
    <row r="317" spans="1:47" ht="12.95" customHeight="1" x14ac:dyDescent="0.2">
      <c r="C317" s="24"/>
      <c r="D317" s="24"/>
    </row>
    <row r="318" spans="1:47" ht="12.95" customHeight="1" x14ac:dyDescent="0.2">
      <c r="C318" s="24"/>
      <c r="D318" s="24"/>
    </row>
    <row r="319" spans="1:47" ht="12.95" customHeight="1" x14ac:dyDescent="0.2">
      <c r="C319" s="24"/>
      <c r="D319" s="24"/>
    </row>
    <row r="320" spans="1:47" ht="12.95" customHeight="1" x14ac:dyDescent="0.2">
      <c r="C320" s="24"/>
      <c r="D320" s="24"/>
    </row>
    <row r="321" spans="3:4" ht="12.95" customHeight="1" x14ac:dyDescent="0.2">
      <c r="C321" s="24"/>
      <c r="D321" s="24"/>
    </row>
    <row r="322" spans="3:4" ht="12.95" customHeight="1" x14ac:dyDescent="0.2">
      <c r="C322" s="24"/>
      <c r="D322" s="24"/>
    </row>
    <row r="323" spans="3:4" ht="12.95" customHeight="1" x14ac:dyDescent="0.2">
      <c r="C323" s="24"/>
      <c r="D323" s="24"/>
    </row>
    <row r="324" spans="3:4" ht="12.95" customHeight="1" x14ac:dyDescent="0.2">
      <c r="C324" s="24"/>
      <c r="D324" s="24"/>
    </row>
    <row r="325" spans="3:4" ht="12.95" customHeight="1" x14ac:dyDescent="0.2">
      <c r="C325" s="24"/>
      <c r="D325" s="24"/>
    </row>
    <row r="326" spans="3:4" ht="12.95" customHeight="1" x14ac:dyDescent="0.2">
      <c r="C326" s="24"/>
      <c r="D326" s="24"/>
    </row>
    <row r="327" spans="3:4" ht="12.95" customHeight="1" x14ac:dyDescent="0.2">
      <c r="C327" s="24"/>
      <c r="D327" s="24"/>
    </row>
    <row r="328" spans="3:4" ht="12.95" customHeight="1" x14ac:dyDescent="0.2">
      <c r="C328" s="24"/>
      <c r="D328" s="24"/>
    </row>
    <row r="329" spans="3:4" ht="12.95" customHeight="1" x14ac:dyDescent="0.2">
      <c r="C329" s="24"/>
      <c r="D329" s="24"/>
    </row>
    <row r="330" spans="3:4" ht="12.95" customHeight="1" x14ac:dyDescent="0.2">
      <c r="C330" s="24"/>
      <c r="D330" s="24"/>
    </row>
    <row r="331" spans="3:4" ht="12.95" customHeight="1" x14ac:dyDescent="0.2">
      <c r="C331" s="24"/>
      <c r="D331" s="24"/>
    </row>
    <row r="332" spans="3:4" ht="12.95" customHeight="1" x14ac:dyDescent="0.2">
      <c r="C332" s="24"/>
      <c r="D332" s="24"/>
    </row>
    <row r="333" spans="3:4" ht="12.95" customHeight="1" x14ac:dyDescent="0.2">
      <c r="C333" s="24"/>
      <c r="D333" s="24"/>
    </row>
    <row r="334" spans="3:4" ht="12.95" customHeight="1" x14ac:dyDescent="0.2">
      <c r="C334" s="24"/>
      <c r="D334" s="24"/>
    </row>
    <row r="335" spans="3:4" ht="12.95" customHeight="1" x14ac:dyDescent="0.2">
      <c r="C335" s="24"/>
      <c r="D335" s="24"/>
    </row>
    <row r="336" spans="3:4" ht="12.95" customHeight="1" x14ac:dyDescent="0.2">
      <c r="C336" s="24"/>
      <c r="D336" s="24"/>
    </row>
    <row r="337" spans="3:4" ht="12.95" customHeight="1" x14ac:dyDescent="0.2">
      <c r="C337" s="24"/>
      <c r="D337" s="24"/>
    </row>
    <row r="338" spans="3:4" ht="12.95" customHeight="1" x14ac:dyDescent="0.2">
      <c r="C338" s="24"/>
      <c r="D338" s="24"/>
    </row>
    <row r="339" spans="3:4" ht="12.95" customHeight="1" x14ac:dyDescent="0.2">
      <c r="C339" s="24"/>
      <c r="D339" s="24"/>
    </row>
    <row r="340" spans="3:4" ht="12.95" customHeight="1" x14ac:dyDescent="0.2">
      <c r="C340" s="24"/>
      <c r="D340" s="24"/>
    </row>
    <row r="341" spans="3:4" ht="12.95" customHeight="1" x14ac:dyDescent="0.2">
      <c r="C341" s="24"/>
      <c r="D341" s="24"/>
    </row>
    <row r="342" spans="3:4" ht="12.95" customHeight="1" x14ac:dyDescent="0.2">
      <c r="C342" s="24"/>
      <c r="D342" s="24"/>
    </row>
    <row r="343" spans="3:4" ht="12.95" customHeight="1" x14ac:dyDescent="0.2">
      <c r="C343" s="24"/>
      <c r="D343" s="24"/>
    </row>
    <row r="344" spans="3:4" ht="12.95" customHeight="1" x14ac:dyDescent="0.2">
      <c r="C344" s="24"/>
      <c r="D344" s="24"/>
    </row>
    <row r="345" spans="3:4" ht="12.95" customHeight="1" x14ac:dyDescent="0.2">
      <c r="C345" s="24"/>
      <c r="D345" s="24"/>
    </row>
    <row r="346" spans="3:4" ht="12.95" customHeight="1" x14ac:dyDescent="0.2">
      <c r="C346" s="24"/>
      <c r="D346" s="24"/>
    </row>
    <row r="347" spans="3:4" ht="12.95" customHeight="1" x14ac:dyDescent="0.2">
      <c r="C347" s="24"/>
      <c r="D347" s="24"/>
    </row>
    <row r="348" spans="3:4" ht="12.95" customHeight="1" x14ac:dyDescent="0.2">
      <c r="C348" s="24"/>
      <c r="D348" s="24"/>
    </row>
    <row r="349" spans="3:4" ht="12.95" customHeight="1" x14ac:dyDescent="0.2">
      <c r="C349" s="24"/>
      <c r="D349" s="24"/>
    </row>
    <row r="350" spans="3:4" ht="12.95" customHeight="1" x14ac:dyDescent="0.2">
      <c r="C350" s="24"/>
      <c r="D350" s="24"/>
    </row>
    <row r="351" spans="3:4" ht="12.95" customHeight="1" x14ac:dyDescent="0.2">
      <c r="C351" s="24"/>
      <c r="D351" s="24"/>
    </row>
    <row r="352" spans="3:4" ht="12.95" customHeight="1" x14ac:dyDescent="0.2">
      <c r="C352" s="24"/>
      <c r="D352" s="24"/>
    </row>
    <row r="353" spans="3:4" ht="12.95" customHeight="1" x14ac:dyDescent="0.2">
      <c r="C353" s="24"/>
      <c r="D353" s="24"/>
    </row>
    <row r="354" spans="3:4" ht="12.95" customHeight="1" x14ac:dyDescent="0.2">
      <c r="C354" s="24"/>
      <c r="D354" s="24"/>
    </row>
    <row r="355" spans="3:4" ht="12.95" customHeight="1" x14ac:dyDescent="0.2">
      <c r="C355" s="24"/>
      <c r="D355" s="24"/>
    </row>
    <row r="356" spans="3:4" ht="12.95" customHeight="1" x14ac:dyDescent="0.2">
      <c r="C356" s="24"/>
      <c r="D356" s="24"/>
    </row>
    <row r="357" spans="3:4" ht="12.95" customHeight="1" x14ac:dyDescent="0.2">
      <c r="C357" s="24"/>
      <c r="D357" s="24"/>
    </row>
    <row r="358" spans="3:4" ht="12.95" customHeight="1" x14ac:dyDescent="0.2">
      <c r="C358" s="24"/>
      <c r="D358" s="24"/>
    </row>
    <row r="359" spans="3:4" ht="12.95" customHeight="1" x14ac:dyDescent="0.2">
      <c r="C359" s="24"/>
      <c r="D359" s="24"/>
    </row>
    <row r="360" spans="3:4" ht="12.95" customHeight="1" x14ac:dyDescent="0.2">
      <c r="C360" s="24"/>
      <c r="D360" s="24"/>
    </row>
    <row r="361" spans="3:4" ht="12.95" customHeight="1" x14ac:dyDescent="0.2">
      <c r="C361" s="24"/>
      <c r="D361" s="24"/>
    </row>
    <row r="362" spans="3:4" ht="12.95" customHeight="1" x14ac:dyDescent="0.2">
      <c r="C362" s="24"/>
      <c r="D362" s="24"/>
    </row>
    <row r="363" spans="3:4" ht="12.95" customHeight="1" x14ac:dyDescent="0.2">
      <c r="C363" s="24"/>
      <c r="D363" s="24"/>
    </row>
    <row r="364" spans="3:4" ht="12.95" customHeight="1" x14ac:dyDescent="0.2">
      <c r="C364" s="24"/>
      <c r="D364" s="24"/>
    </row>
    <row r="365" spans="3:4" ht="12.95" customHeight="1" x14ac:dyDescent="0.2">
      <c r="C365" s="24"/>
      <c r="D365" s="24"/>
    </row>
    <row r="366" spans="3:4" ht="12.95" customHeight="1" x14ac:dyDescent="0.2">
      <c r="C366" s="24"/>
      <c r="D366" s="24"/>
    </row>
    <row r="367" spans="3:4" ht="12.95" customHeight="1" x14ac:dyDescent="0.2">
      <c r="C367" s="24"/>
      <c r="D367" s="24"/>
    </row>
    <row r="368" spans="3:4" ht="12.95" customHeight="1" x14ac:dyDescent="0.2">
      <c r="C368" s="24"/>
      <c r="D368" s="24"/>
    </row>
    <row r="369" spans="3:4" ht="12.95" customHeight="1" x14ac:dyDescent="0.2">
      <c r="C369" s="24"/>
      <c r="D369" s="24"/>
    </row>
    <row r="370" spans="3:4" ht="12.95" customHeight="1" x14ac:dyDescent="0.2">
      <c r="C370" s="24"/>
      <c r="D370" s="24"/>
    </row>
    <row r="371" spans="3:4" ht="12.95" customHeight="1" x14ac:dyDescent="0.2">
      <c r="C371" s="24"/>
      <c r="D371" s="24"/>
    </row>
    <row r="372" spans="3:4" ht="12.95" customHeight="1" x14ac:dyDescent="0.2">
      <c r="C372" s="24"/>
      <c r="D372" s="24"/>
    </row>
    <row r="373" spans="3:4" ht="12.95" customHeight="1" x14ac:dyDescent="0.2">
      <c r="C373" s="24"/>
      <c r="D373" s="24"/>
    </row>
    <row r="374" spans="3:4" ht="12.95" customHeight="1" x14ac:dyDescent="0.2">
      <c r="C374" s="24"/>
      <c r="D374" s="24"/>
    </row>
    <row r="375" spans="3:4" ht="12.95" customHeight="1" x14ac:dyDescent="0.2">
      <c r="C375" s="24"/>
      <c r="D375" s="24"/>
    </row>
    <row r="376" spans="3:4" ht="12.95" customHeight="1" x14ac:dyDescent="0.2">
      <c r="C376" s="24"/>
      <c r="D376" s="24"/>
    </row>
    <row r="377" spans="3:4" ht="12.95" customHeight="1" x14ac:dyDescent="0.2">
      <c r="C377" s="24"/>
      <c r="D377" s="24"/>
    </row>
    <row r="378" spans="3:4" ht="12.95" customHeight="1" x14ac:dyDescent="0.2">
      <c r="C378" s="24"/>
      <c r="D378" s="24"/>
    </row>
    <row r="379" spans="3:4" ht="12.95" customHeight="1" x14ac:dyDescent="0.2">
      <c r="C379" s="24"/>
      <c r="D379" s="24"/>
    </row>
    <row r="380" spans="3:4" ht="12.95" customHeight="1" x14ac:dyDescent="0.2">
      <c r="C380" s="24"/>
      <c r="D380" s="24"/>
    </row>
    <row r="381" spans="3:4" ht="12.95" customHeight="1" x14ac:dyDescent="0.2">
      <c r="C381" s="24"/>
      <c r="D381" s="24"/>
    </row>
    <row r="382" spans="3:4" ht="12.95" customHeight="1" x14ac:dyDescent="0.2">
      <c r="C382" s="24"/>
      <c r="D382" s="24"/>
    </row>
    <row r="383" spans="3:4" ht="12.95" customHeight="1" x14ac:dyDescent="0.2">
      <c r="C383" s="24"/>
      <c r="D383" s="24"/>
    </row>
    <row r="384" spans="3:4" ht="12.95" customHeight="1" x14ac:dyDescent="0.2">
      <c r="C384" s="24"/>
      <c r="D384" s="24"/>
    </row>
    <row r="385" spans="3:4" ht="12.95" customHeight="1" x14ac:dyDescent="0.2">
      <c r="C385" s="24"/>
      <c r="D385" s="24"/>
    </row>
    <row r="386" spans="3:4" ht="12.95" customHeight="1" x14ac:dyDescent="0.2">
      <c r="C386" s="24"/>
      <c r="D386" s="24"/>
    </row>
    <row r="387" spans="3:4" ht="12.95" customHeight="1" x14ac:dyDescent="0.2">
      <c r="C387" s="24"/>
      <c r="D387" s="24"/>
    </row>
    <row r="388" spans="3:4" ht="12.95" customHeight="1" x14ac:dyDescent="0.2">
      <c r="C388" s="24"/>
      <c r="D388" s="24"/>
    </row>
    <row r="389" spans="3:4" ht="12.95" customHeight="1" x14ac:dyDescent="0.2">
      <c r="C389" s="24"/>
      <c r="D389" s="24"/>
    </row>
    <row r="390" spans="3:4" ht="12.95" customHeight="1" x14ac:dyDescent="0.2">
      <c r="C390" s="24"/>
      <c r="D390" s="24"/>
    </row>
    <row r="391" spans="3:4" ht="12.95" customHeight="1" x14ac:dyDescent="0.2">
      <c r="C391" s="24"/>
      <c r="D391" s="24"/>
    </row>
    <row r="392" spans="3:4" ht="12.95" customHeight="1" x14ac:dyDescent="0.2">
      <c r="C392" s="24"/>
      <c r="D392" s="24"/>
    </row>
    <row r="393" spans="3:4" ht="12.95" customHeight="1" x14ac:dyDescent="0.2">
      <c r="C393" s="24"/>
      <c r="D393" s="24"/>
    </row>
    <row r="394" spans="3:4" ht="12.95" customHeight="1" x14ac:dyDescent="0.2">
      <c r="C394" s="24"/>
      <c r="D394" s="24"/>
    </row>
    <row r="395" spans="3:4" ht="12.95" customHeight="1" x14ac:dyDescent="0.2">
      <c r="C395" s="24"/>
      <c r="D395" s="24"/>
    </row>
    <row r="396" spans="3:4" ht="12.95" customHeight="1" x14ac:dyDescent="0.2">
      <c r="C396" s="24"/>
      <c r="D396" s="24"/>
    </row>
    <row r="397" spans="3:4" ht="12.95" customHeight="1" x14ac:dyDescent="0.2">
      <c r="C397" s="24"/>
      <c r="D397" s="24"/>
    </row>
    <row r="398" spans="3:4" ht="12.95" customHeight="1" x14ac:dyDescent="0.2">
      <c r="C398" s="24"/>
      <c r="D398" s="24"/>
    </row>
    <row r="399" spans="3:4" ht="12.95" customHeight="1" x14ac:dyDescent="0.2">
      <c r="C399" s="24"/>
      <c r="D399" s="24"/>
    </row>
    <row r="400" spans="3:4" ht="12.95" customHeight="1" x14ac:dyDescent="0.2">
      <c r="C400" s="24"/>
      <c r="D400" s="24"/>
    </row>
    <row r="401" spans="3:4" ht="12.95" customHeight="1" x14ac:dyDescent="0.2">
      <c r="C401" s="24"/>
      <c r="D401" s="24"/>
    </row>
    <row r="402" spans="3:4" ht="12.95" customHeight="1" x14ac:dyDescent="0.2">
      <c r="C402" s="24"/>
      <c r="D402" s="24"/>
    </row>
    <row r="403" spans="3:4" ht="12.95" customHeight="1" x14ac:dyDescent="0.2">
      <c r="C403" s="24"/>
      <c r="D403" s="24"/>
    </row>
    <row r="404" spans="3:4" ht="12.95" customHeight="1" x14ac:dyDescent="0.2">
      <c r="C404" s="24"/>
      <c r="D404" s="24"/>
    </row>
    <row r="405" spans="3:4" ht="12.95" customHeight="1" x14ac:dyDescent="0.2">
      <c r="C405" s="24"/>
      <c r="D405" s="24"/>
    </row>
    <row r="406" spans="3:4" ht="12.95" customHeight="1" x14ac:dyDescent="0.2">
      <c r="C406" s="24"/>
      <c r="D406" s="24"/>
    </row>
    <row r="407" spans="3:4" ht="12.95" customHeight="1" x14ac:dyDescent="0.2">
      <c r="C407" s="24"/>
      <c r="D407" s="24"/>
    </row>
    <row r="408" spans="3:4" ht="12.95" customHeight="1" x14ac:dyDescent="0.2">
      <c r="C408" s="24"/>
      <c r="D408" s="24"/>
    </row>
    <row r="409" spans="3:4" ht="12.95" customHeight="1" x14ac:dyDescent="0.2">
      <c r="C409" s="24"/>
      <c r="D409" s="24"/>
    </row>
    <row r="410" spans="3:4" ht="12.95" customHeight="1" x14ac:dyDescent="0.2">
      <c r="C410" s="24"/>
      <c r="D410" s="24"/>
    </row>
    <row r="411" spans="3:4" ht="12.95" customHeight="1" x14ac:dyDescent="0.2">
      <c r="C411" s="24"/>
      <c r="D411" s="24"/>
    </row>
    <row r="412" spans="3:4" ht="12.95" customHeight="1" x14ac:dyDescent="0.2">
      <c r="C412" s="24"/>
      <c r="D412" s="24"/>
    </row>
    <row r="413" spans="3:4" ht="12.95" customHeight="1" x14ac:dyDescent="0.2">
      <c r="C413" s="24"/>
      <c r="D413" s="24"/>
    </row>
    <row r="414" spans="3:4" ht="12.95" customHeight="1" x14ac:dyDescent="0.2">
      <c r="C414" s="24"/>
      <c r="D414" s="24"/>
    </row>
    <row r="415" spans="3:4" ht="12.95" customHeight="1" x14ac:dyDescent="0.2">
      <c r="C415" s="24"/>
      <c r="D415" s="24"/>
    </row>
    <row r="416" spans="3:4" ht="12.95" customHeight="1" x14ac:dyDescent="0.2">
      <c r="C416" s="24"/>
      <c r="D416" s="24"/>
    </row>
    <row r="417" spans="3:4" ht="12.95" customHeight="1" x14ac:dyDescent="0.2">
      <c r="C417" s="24"/>
      <c r="D417" s="24"/>
    </row>
    <row r="418" spans="3:4" ht="12.95" customHeight="1" x14ac:dyDescent="0.2"/>
    <row r="419" spans="3:4" ht="12.95" customHeight="1" x14ac:dyDescent="0.2"/>
    <row r="420" spans="3:4" ht="12.95" customHeight="1" x14ac:dyDescent="0.2"/>
    <row r="421" spans="3:4" ht="12.95" customHeight="1" x14ac:dyDescent="0.2"/>
    <row r="422" spans="3:4" ht="12.95" customHeight="1" x14ac:dyDescent="0.2"/>
    <row r="423" spans="3:4" ht="12.95" customHeight="1" x14ac:dyDescent="0.2"/>
    <row r="424" spans="3:4" ht="12.95" customHeight="1" x14ac:dyDescent="0.2"/>
    <row r="425" spans="3:4" ht="12.95" customHeight="1" x14ac:dyDescent="0.2"/>
    <row r="426" spans="3:4" ht="12.95" customHeight="1" x14ac:dyDescent="0.2"/>
    <row r="427" spans="3:4" ht="12.95" customHeight="1" x14ac:dyDescent="0.2"/>
    <row r="428" spans="3:4" ht="12.95" customHeight="1" x14ac:dyDescent="0.2"/>
    <row r="429" spans="3:4" ht="12.95" customHeight="1" x14ac:dyDescent="0.2"/>
    <row r="430" spans="3:4" ht="12.95" customHeight="1" x14ac:dyDescent="0.2"/>
    <row r="431" spans="3:4" ht="12.95" customHeight="1" x14ac:dyDescent="0.2"/>
    <row r="432" spans="3:4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</sheetData>
  <sheetProtection selectLockedCells="1" selectUnlockedCells="1"/>
  <sortState xmlns:xlrd2="http://schemas.microsoft.com/office/spreadsheetml/2017/richdata2" ref="A21:AV315">
    <sortCondition ref="C21:C315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FC79-1E46-484D-9867-684AA47DCB0A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32"/>
  <sheetViews>
    <sheetView workbookViewId="0">
      <pane xSplit="13" ySplit="22" topLeftCell="N214" activePane="bottomRight" state="frozen"/>
      <selection pane="topRight" activeCell="N1" sqref="N1"/>
      <selection pane="bottomLeft" activeCell="A23" sqref="A23"/>
      <selection pane="bottomRight" activeCell="D12" sqref="D12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3" t="s">
        <v>2</v>
      </c>
    </row>
    <row r="4" spans="1:7" x14ac:dyDescent="0.2">
      <c r="A4" s="4" t="s">
        <v>3</v>
      </c>
      <c r="C4" s="5">
        <v>44024.458299999998</v>
      </c>
      <c r="D4" s="6">
        <v>0.39998660000000003</v>
      </c>
    </row>
    <row r="6" spans="1:7" x14ac:dyDescent="0.2">
      <c r="A6" s="4" t="s">
        <v>4</v>
      </c>
    </row>
    <row r="7" spans="1:7" x14ac:dyDescent="0.2">
      <c r="A7" s="1" t="s">
        <v>5</v>
      </c>
      <c r="C7" s="1">
        <f>+C4</f>
        <v>44024.458299999998</v>
      </c>
    </row>
    <row r="8" spans="1:7" x14ac:dyDescent="0.2">
      <c r="A8" s="1" t="s">
        <v>6</v>
      </c>
      <c r="C8" s="1">
        <f>+D4</f>
        <v>0.39998660000000003</v>
      </c>
    </row>
    <row r="9" spans="1:7" x14ac:dyDescent="0.2">
      <c r="A9" s="7" t="s">
        <v>7</v>
      </c>
      <c r="B9"/>
      <c r="C9" s="8">
        <v>-9.5</v>
      </c>
      <c r="D9" t="s">
        <v>8</v>
      </c>
      <c r="E9"/>
    </row>
    <row r="10" spans="1:7" x14ac:dyDescent="0.2">
      <c r="A10"/>
      <c r="B10"/>
      <c r="C10" s="9" t="s">
        <v>9</v>
      </c>
      <c r="D10" s="9" t="s">
        <v>10</v>
      </c>
      <c r="E10"/>
    </row>
    <row r="11" spans="1:7" x14ac:dyDescent="0.2">
      <c r="A11" t="s">
        <v>11</v>
      </c>
      <c r="B11"/>
      <c r="C11" s="10">
        <f ca="1">INTERCEPT(INDIRECT($G$11):G990,INDIRECT($F$11):F990)</f>
        <v>-0.13546481110997863</v>
      </c>
      <c r="D11" s="11"/>
      <c r="E11"/>
      <c r="F11" s="12" t="str">
        <f>"F"&amp;E19</f>
        <v>F140</v>
      </c>
      <c r="G11" s="13" t="str">
        <f>"G"&amp;E19</f>
        <v>G140</v>
      </c>
    </row>
    <row r="12" spans="1:7" x14ac:dyDescent="0.2">
      <c r="A12" t="s">
        <v>12</v>
      </c>
      <c r="B12"/>
      <c r="C12" s="10">
        <f ca="1">SLOPE(INDIRECT($G$11):G990,INDIRECT($F$11):F990)</f>
        <v>2.8725681974748873E-6</v>
      </c>
      <c r="D12" s="11"/>
      <c r="E12"/>
    </row>
    <row r="13" spans="1:7" x14ac:dyDescent="0.2">
      <c r="A13" t="s">
        <v>13</v>
      </c>
      <c r="B13"/>
      <c r="C13" s="11" t="s">
        <v>14</v>
      </c>
      <c r="D13" s="14" t="s">
        <v>15</v>
      </c>
      <c r="E13" s="8">
        <v>1</v>
      </c>
    </row>
    <row r="14" spans="1:7" x14ac:dyDescent="0.2">
      <c r="A14"/>
      <c r="B14"/>
      <c r="C14"/>
      <c r="D14" s="14" t="s">
        <v>16</v>
      </c>
      <c r="E14" s="10">
        <f ca="1">NOW()+15018.5+$C$9/24</f>
        <v>60581.734117939814</v>
      </c>
    </row>
    <row r="15" spans="1:7" x14ac:dyDescent="0.2">
      <c r="A15" s="15" t="s">
        <v>17</v>
      </c>
      <c r="B15"/>
      <c r="C15" s="16">
        <f ca="1">(C7+C11)+(C8+C12)*INT(MAX(F21:F3531))</f>
        <v>59268.321624235468</v>
      </c>
      <c r="D15" s="14" t="s">
        <v>18</v>
      </c>
      <c r="E15" s="10">
        <f ca="1">ROUND(2*(E14-$C$7)/$C$8,0)/2+E13</f>
        <v>41395.5</v>
      </c>
    </row>
    <row r="16" spans="1:7" x14ac:dyDescent="0.2">
      <c r="A16" s="15" t="s">
        <v>19</v>
      </c>
      <c r="B16"/>
      <c r="C16" s="16">
        <f ca="1">+C8+C12</f>
        <v>0.3999894725681975</v>
      </c>
      <c r="D16" s="14" t="s">
        <v>20</v>
      </c>
      <c r="E16" s="13">
        <f ca="1">ROUND(2*(E14-$C$15)/$C$16,0)/2+E13</f>
        <v>3284.5</v>
      </c>
    </row>
    <row r="17" spans="1:17" x14ac:dyDescent="0.2">
      <c r="A17" s="14" t="s">
        <v>21</v>
      </c>
      <c r="B17"/>
      <c r="C17">
        <f>COUNT(C21:C2189)</f>
        <v>212</v>
      </c>
      <c r="D17" s="14" t="s">
        <v>22</v>
      </c>
      <c r="E17" s="17">
        <f ca="1">+$C$15+$C$16*E16-15018.5-$C$9/24</f>
        <v>45563.982880219046</v>
      </c>
    </row>
    <row r="18" spans="1:17" x14ac:dyDescent="0.2">
      <c r="A18" s="15" t="s">
        <v>23</v>
      </c>
      <c r="B18"/>
      <c r="C18" s="18">
        <f ca="1">+C15</f>
        <v>59268.321624235468</v>
      </c>
      <c r="D18" s="19">
        <f ca="1">+C16</f>
        <v>0.3999894725681975</v>
      </c>
      <c r="E18" s="20" t="s">
        <v>24</v>
      </c>
    </row>
    <row r="19" spans="1:17" x14ac:dyDescent="0.2">
      <c r="A19" s="14" t="s">
        <v>25</v>
      </c>
      <c r="E19" s="21">
        <v>140</v>
      </c>
    </row>
    <row r="20" spans="1:17" x14ac:dyDescent="0.2">
      <c r="A20" s="9" t="s">
        <v>26</v>
      </c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9" t="s">
        <v>42</v>
      </c>
    </row>
    <row r="21" spans="1:17" x14ac:dyDescent="0.2">
      <c r="A21" s="23" t="s">
        <v>43</v>
      </c>
      <c r="C21" s="24">
        <v>26734.358</v>
      </c>
      <c r="D21" s="24"/>
      <c r="E21" s="1">
        <f t="shared" ref="E21:E84" si="0">+(C21-C$7)/C$8</f>
        <v>-43226.698844411279</v>
      </c>
      <c r="F21" s="25">
        <f>ROUND(2*E21,0)/2-0.5</f>
        <v>-43227</v>
      </c>
      <c r="G21" s="1">
        <f t="shared" ref="G21:G84" si="1">+C21-(C$7+F21*C$8)</f>
        <v>0.12045820000275853</v>
      </c>
      <c r="N21" s="1">
        <f t="shared" ref="N21:N60" si="2">G21</f>
        <v>0.12045820000275853</v>
      </c>
      <c r="O21" s="1">
        <f t="shared" ref="O21:O84" ca="1" si="3">+C$11+C$12*F21</f>
        <v>-0.25963731658222555</v>
      </c>
      <c r="Q21" s="185">
        <f t="shared" ref="Q21:Q84" si="4">+C21-15018.5</f>
        <v>11715.858</v>
      </c>
    </row>
    <row r="22" spans="1:17" x14ac:dyDescent="0.2">
      <c r="A22" s="23" t="s">
        <v>43</v>
      </c>
      <c r="C22" s="24">
        <v>27098.37</v>
      </c>
      <c r="D22" s="24"/>
      <c r="E22" s="1">
        <f t="shared" si="0"/>
        <v>-42316.638357384967</v>
      </c>
      <c r="F22" s="25">
        <f>ROUND(2*E22,0)/2-0.5</f>
        <v>-42317</v>
      </c>
      <c r="G22" s="1">
        <f t="shared" si="1"/>
        <v>0.14465220000056433</v>
      </c>
      <c r="N22" s="1">
        <f t="shared" si="2"/>
        <v>0.14465220000056433</v>
      </c>
      <c r="O22" s="1">
        <f t="shared" ca="1" si="3"/>
        <v>-0.25702327952252346</v>
      </c>
      <c r="Q22" s="185">
        <f t="shared" si="4"/>
        <v>12079.869999999999</v>
      </c>
    </row>
    <row r="23" spans="1:17" x14ac:dyDescent="0.2">
      <c r="A23" s="23" t="s">
        <v>43</v>
      </c>
      <c r="B23" s="11"/>
      <c r="C23" s="24">
        <v>27398.538</v>
      </c>
      <c r="D23" s="24"/>
      <c r="E23" s="1">
        <f t="shared" si="0"/>
        <v>-41566.193217472777</v>
      </c>
      <c r="F23" s="25">
        <f>ROUND(2*E23,0)/2-0.5</f>
        <v>-41566.5</v>
      </c>
      <c r="G23" s="1">
        <f t="shared" si="1"/>
        <v>0.1227089000021806</v>
      </c>
      <c r="N23" s="1">
        <f t="shared" si="2"/>
        <v>0.1227089000021806</v>
      </c>
      <c r="O23" s="1">
        <f t="shared" ca="1" si="3"/>
        <v>-0.25486741709031852</v>
      </c>
      <c r="Q23" s="185">
        <f t="shared" si="4"/>
        <v>12380.038</v>
      </c>
    </row>
    <row r="24" spans="1:17" x14ac:dyDescent="0.2">
      <c r="A24" s="23" t="s">
        <v>44</v>
      </c>
      <c r="B24" s="11"/>
      <c r="C24" s="24">
        <v>31137.18</v>
      </c>
      <c r="D24" s="24"/>
      <c r="E24" s="1">
        <f t="shared" si="0"/>
        <v>-32219.2750957157</v>
      </c>
      <c r="F24" s="1">
        <f t="shared" ref="F24:F29" si="5">ROUND(2*E24,0)/2</f>
        <v>-32219.5</v>
      </c>
      <c r="G24" s="1">
        <f t="shared" si="1"/>
        <v>8.9958700002171099E-2</v>
      </c>
      <c r="N24" s="1">
        <f t="shared" si="2"/>
        <v>8.9958700002171099E-2</v>
      </c>
      <c r="O24" s="1">
        <f t="shared" ca="1" si="3"/>
        <v>-0.22801752214852078</v>
      </c>
      <c r="Q24" s="185">
        <f t="shared" si="4"/>
        <v>16118.68</v>
      </c>
    </row>
    <row r="25" spans="1:17" x14ac:dyDescent="0.2">
      <c r="A25" s="23" t="s">
        <v>44</v>
      </c>
      <c r="B25" s="11"/>
      <c r="C25" s="24">
        <v>31138.16</v>
      </c>
      <c r="D25" s="24"/>
      <c r="E25" s="1">
        <f t="shared" si="0"/>
        <v>-32216.82501363795</v>
      </c>
      <c r="F25" s="1">
        <f t="shared" si="5"/>
        <v>-32217</v>
      </c>
      <c r="G25" s="1">
        <f t="shared" si="1"/>
        <v>6.9992200002161553E-2</v>
      </c>
      <c r="N25" s="1">
        <f t="shared" si="2"/>
        <v>6.9992200002161553E-2</v>
      </c>
      <c r="O25" s="1">
        <f t="shared" ca="1" si="3"/>
        <v>-0.22801034072802706</v>
      </c>
      <c r="Q25" s="185">
        <f t="shared" si="4"/>
        <v>16119.66</v>
      </c>
    </row>
    <row r="26" spans="1:17" x14ac:dyDescent="0.2">
      <c r="A26" s="23" t="s">
        <v>44</v>
      </c>
      <c r="B26" s="11"/>
      <c r="C26" s="24">
        <v>31143.16</v>
      </c>
      <c r="D26" s="24"/>
      <c r="E26" s="1">
        <f t="shared" si="0"/>
        <v>-32204.324594873924</v>
      </c>
      <c r="F26" s="1">
        <f t="shared" si="5"/>
        <v>-32204.5</v>
      </c>
      <c r="G26" s="1">
        <f t="shared" si="1"/>
        <v>7.015970000429661E-2</v>
      </c>
      <c r="N26" s="1">
        <f t="shared" si="2"/>
        <v>7.015970000429661E-2</v>
      </c>
      <c r="O26" s="1">
        <f t="shared" ca="1" si="3"/>
        <v>-0.22797443362555864</v>
      </c>
      <c r="Q26" s="185">
        <f t="shared" si="4"/>
        <v>16124.66</v>
      </c>
    </row>
    <row r="27" spans="1:17" x14ac:dyDescent="0.2">
      <c r="A27" s="23" t="s">
        <v>44</v>
      </c>
      <c r="B27" s="11"/>
      <c r="C27" s="24">
        <v>31150.17</v>
      </c>
      <c r="D27" s="24"/>
      <c r="E27" s="1">
        <f t="shared" si="0"/>
        <v>-32186.79900776676</v>
      </c>
      <c r="F27" s="1">
        <f t="shared" si="5"/>
        <v>-32187</v>
      </c>
      <c r="G27" s="1">
        <f t="shared" si="1"/>
        <v>8.0394199998409022E-2</v>
      </c>
      <c r="N27" s="1">
        <f t="shared" si="2"/>
        <v>8.0394199998409022E-2</v>
      </c>
      <c r="O27" s="1">
        <f t="shared" ca="1" si="3"/>
        <v>-0.22792416368210283</v>
      </c>
      <c r="Q27" s="185">
        <f t="shared" si="4"/>
        <v>16131.669999999998</v>
      </c>
    </row>
    <row r="28" spans="1:17" x14ac:dyDescent="0.2">
      <c r="A28" s="23" t="s">
        <v>44</v>
      </c>
      <c r="B28" s="11"/>
      <c r="C28" s="24">
        <v>31157.18</v>
      </c>
      <c r="D28" s="24"/>
      <c r="E28" s="1">
        <f t="shared" si="0"/>
        <v>-32169.273420659585</v>
      </c>
      <c r="F28" s="1">
        <f t="shared" si="5"/>
        <v>-32169.5</v>
      </c>
      <c r="G28" s="1">
        <f t="shared" si="1"/>
        <v>9.062870000343537E-2</v>
      </c>
      <c r="N28" s="1">
        <f t="shared" si="2"/>
        <v>9.062870000343537E-2</v>
      </c>
      <c r="O28" s="1">
        <f t="shared" ca="1" si="3"/>
        <v>-0.22787389373864703</v>
      </c>
      <c r="Q28" s="185">
        <f t="shared" si="4"/>
        <v>16138.68</v>
      </c>
    </row>
    <row r="29" spans="1:17" x14ac:dyDescent="0.2">
      <c r="A29" s="23" t="s">
        <v>44</v>
      </c>
      <c r="B29" s="11"/>
      <c r="C29" s="24">
        <v>31158.18</v>
      </c>
      <c r="D29" s="24"/>
      <c r="E29" s="1">
        <f t="shared" si="0"/>
        <v>-32166.773336906779</v>
      </c>
      <c r="F29" s="1">
        <f t="shared" si="5"/>
        <v>-32167</v>
      </c>
      <c r="G29" s="1">
        <f t="shared" si="1"/>
        <v>9.0662200003862381E-2</v>
      </c>
      <c r="N29" s="1">
        <f t="shared" si="2"/>
        <v>9.0662200003862381E-2</v>
      </c>
      <c r="O29" s="1">
        <f t="shared" ca="1" si="3"/>
        <v>-0.22786671231815331</v>
      </c>
      <c r="Q29" s="185">
        <f t="shared" si="4"/>
        <v>16139.68</v>
      </c>
    </row>
    <row r="30" spans="1:17" x14ac:dyDescent="0.2">
      <c r="A30" s="23" t="s">
        <v>44</v>
      </c>
      <c r="B30" s="11"/>
      <c r="C30" s="24">
        <v>31162.19</v>
      </c>
      <c r="D30" s="24"/>
      <c r="E30" s="1">
        <f t="shared" si="0"/>
        <v>-32156.748001058033</v>
      </c>
      <c r="F30" s="25">
        <f>ROUND(2*E30,0)/2-0.5</f>
        <v>-32157</v>
      </c>
      <c r="G30" s="1">
        <f t="shared" si="1"/>
        <v>0.10079620000033174</v>
      </c>
      <c r="N30" s="1">
        <f t="shared" si="2"/>
        <v>0.10079620000033174</v>
      </c>
      <c r="O30" s="1">
        <f t="shared" ca="1" si="3"/>
        <v>-0.22783798663617857</v>
      </c>
      <c r="Q30" s="185">
        <f t="shared" si="4"/>
        <v>16143.689999999999</v>
      </c>
    </row>
    <row r="31" spans="1:17" x14ac:dyDescent="0.2">
      <c r="A31" s="23" t="s">
        <v>45</v>
      </c>
      <c r="B31" s="11"/>
      <c r="C31" s="24">
        <v>36226.317999999999</v>
      </c>
      <c r="D31" s="24"/>
      <c r="E31" s="1">
        <f t="shared" si="0"/>
        <v>-19496.003866129511</v>
      </c>
      <c r="F31" s="1">
        <f t="shared" ref="F31:F94" si="6">ROUND(2*E31,0)/2</f>
        <v>-19496</v>
      </c>
      <c r="G31" s="1">
        <f t="shared" si="1"/>
        <v>-1.5464000025531277E-3</v>
      </c>
      <c r="N31" s="1">
        <f t="shared" si="2"/>
        <v>-1.5464000025531277E-3</v>
      </c>
      <c r="O31" s="1">
        <f t="shared" ca="1" si="3"/>
        <v>-0.19146840068794901</v>
      </c>
      <c r="Q31" s="185">
        <f t="shared" si="4"/>
        <v>21207.817999999999</v>
      </c>
    </row>
    <row r="32" spans="1:17" x14ac:dyDescent="0.2">
      <c r="A32" s="23" t="s">
        <v>46</v>
      </c>
      <c r="B32" s="11"/>
      <c r="C32" s="24">
        <v>36899.523999999998</v>
      </c>
      <c r="D32" s="24"/>
      <c r="E32" s="1">
        <f t="shared" si="0"/>
        <v>-17812.93248323819</v>
      </c>
      <c r="F32" s="1">
        <f t="shared" si="6"/>
        <v>-17813</v>
      </c>
      <c r="G32" s="1">
        <f t="shared" si="1"/>
        <v>2.7005800002370961E-2</v>
      </c>
      <c r="N32" s="1">
        <f t="shared" si="2"/>
        <v>2.7005800002370961E-2</v>
      </c>
      <c r="O32" s="1">
        <f t="shared" ca="1" si="3"/>
        <v>-0.18663386841159879</v>
      </c>
      <c r="Q32" s="185">
        <f t="shared" si="4"/>
        <v>21881.023999999998</v>
      </c>
    </row>
    <row r="33" spans="1:17" x14ac:dyDescent="0.2">
      <c r="A33" s="23" t="s">
        <v>46</v>
      </c>
      <c r="B33" s="11"/>
      <c r="C33" s="24">
        <v>39551.402999999998</v>
      </c>
      <c r="D33" s="24"/>
      <c r="E33" s="1">
        <f t="shared" si="0"/>
        <v>-11183.01288093151</v>
      </c>
      <c r="F33" s="1">
        <f t="shared" si="6"/>
        <v>-11183</v>
      </c>
      <c r="G33" s="1">
        <f t="shared" si="1"/>
        <v>-5.1521999994292855E-3</v>
      </c>
      <c r="N33" s="1">
        <f t="shared" si="2"/>
        <v>-5.1521999994292855E-3</v>
      </c>
      <c r="O33" s="1">
        <f t="shared" ca="1" si="3"/>
        <v>-0.1675887412623403</v>
      </c>
      <c r="Q33" s="185">
        <f t="shared" si="4"/>
        <v>24532.902999999998</v>
      </c>
    </row>
    <row r="34" spans="1:17" x14ac:dyDescent="0.2">
      <c r="A34" s="23" t="s">
        <v>46</v>
      </c>
      <c r="B34" s="11"/>
      <c r="C34" s="24">
        <v>41331.334000000003</v>
      </c>
      <c r="D34" s="24"/>
      <c r="E34" s="1">
        <f t="shared" si="0"/>
        <v>-6733.0363067162643</v>
      </c>
      <c r="F34" s="1">
        <f t="shared" si="6"/>
        <v>-6733</v>
      </c>
      <c r="G34" s="1">
        <f t="shared" si="1"/>
        <v>-1.4522199999191798E-2</v>
      </c>
      <c r="N34" s="1">
        <f t="shared" si="2"/>
        <v>-1.4522199999191798E-2</v>
      </c>
      <c r="O34" s="1">
        <f t="shared" ca="1" si="3"/>
        <v>-0.15480581278357705</v>
      </c>
      <c r="Q34" s="185">
        <f t="shared" si="4"/>
        <v>26312.834000000003</v>
      </c>
    </row>
    <row r="35" spans="1:17" x14ac:dyDescent="0.2">
      <c r="A35" s="23" t="s">
        <v>46</v>
      </c>
      <c r="B35" s="11"/>
      <c r="C35" s="24">
        <v>41765.324000000001</v>
      </c>
      <c r="D35" s="24"/>
      <c r="E35" s="1">
        <f t="shared" si="0"/>
        <v>-5648.0249588361157</v>
      </c>
      <c r="F35" s="1">
        <f t="shared" si="6"/>
        <v>-5648</v>
      </c>
      <c r="G35" s="1">
        <f t="shared" si="1"/>
        <v>-9.983199997805059E-3</v>
      </c>
      <c r="N35" s="1">
        <f t="shared" si="2"/>
        <v>-9.983199997805059E-3</v>
      </c>
      <c r="O35" s="1">
        <f t="shared" ca="1" si="3"/>
        <v>-0.1516890762893168</v>
      </c>
      <c r="Q35" s="185">
        <f t="shared" si="4"/>
        <v>26746.824000000001</v>
      </c>
    </row>
    <row r="36" spans="1:17" x14ac:dyDescent="0.2">
      <c r="A36" s="23" t="s">
        <v>46</v>
      </c>
      <c r="B36" s="11"/>
      <c r="C36" s="24">
        <v>42756.489000000001</v>
      </c>
      <c r="D36" s="24"/>
      <c r="E36" s="1">
        <f t="shared" si="0"/>
        <v>-3170.0294459864331</v>
      </c>
      <c r="F36" s="1">
        <f t="shared" si="6"/>
        <v>-3170</v>
      </c>
      <c r="G36" s="1">
        <f t="shared" si="1"/>
        <v>-1.177800000004936E-2</v>
      </c>
      <c r="N36" s="1">
        <f t="shared" si="2"/>
        <v>-1.177800000004936E-2</v>
      </c>
      <c r="O36" s="1">
        <f t="shared" ca="1" si="3"/>
        <v>-0.14457085229597402</v>
      </c>
      <c r="Q36" s="185">
        <f t="shared" si="4"/>
        <v>27737.989000000001</v>
      </c>
    </row>
    <row r="37" spans="1:17" x14ac:dyDescent="0.2">
      <c r="A37" s="23" t="s">
        <v>47</v>
      </c>
      <c r="B37" s="11"/>
      <c r="C37" s="24">
        <v>43167.487000000001</v>
      </c>
      <c r="D37" s="24"/>
      <c r="E37" s="1">
        <f t="shared" si="0"/>
        <v>-2142.5000237507893</v>
      </c>
      <c r="F37" s="1">
        <f t="shared" si="6"/>
        <v>-2142.5</v>
      </c>
      <c r="G37" s="1">
        <f t="shared" si="1"/>
        <v>-9.4999995781108737E-6</v>
      </c>
      <c r="N37" s="1">
        <f t="shared" si="2"/>
        <v>-9.4999995781108737E-6</v>
      </c>
      <c r="O37" s="1">
        <f t="shared" ca="1" si="3"/>
        <v>-0.14161928847306857</v>
      </c>
      <c r="Q37" s="185">
        <f t="shared" si="4"/>
        <v>28148.987000000001</v>
      </c>
    </row>
    <row r="38" spans="1:17" x14ac:dyDescent="0.2">
      <c r="A38" s="23" t="s">
        <v>47</v>
      </c>
      <c r="B38" s="11"/>
      <c r="C38" s="24">
        <v>43171.292000000001</v>
      </c>
      <c r="D38" s="24"/>
      <c r="E38" s="1">
        <f t="shared" si="0"/>
        <v>-2132.9872050713625</v>
      </c>
      <c r="F38" s="1">
        <f t="shared" si="6"/>
        <v>-2133</v>
      </c>
      <c r="G38" s="1">
        <f t="shared" si="1"/>
        <v>5.1177999994251877E-3</v>
      </c>
      <c r="N38" s="1">
        <f t="shared" si="2"/>
        <v>5.1177999994251877E-3</v>
      </c>
      <c r="O38" s="1">
        <f t="shared" ca="1" si="3"/>
        <v>-0.14159199907519257</v>
      </c>
      <c r="Q38" s="185">
        <f t="shared" si="4"/>
        <v>28152.792000000001</v>
      </c>
    </row>
    <row r="39" spans="1:17" x14ac:dyDescent="0.2">
      <c r="A39" s="23" t="s">
        <v>47</v>
      </c>
      <c r="B39" s="11"/>
      <c r="C39" s="24">
        <v>43171.491000000002</v>
      </c>
      <c r="D39" s="24"/>
      <c r="E39" s="1">
        <f t="shared" si="0"/>
        <v>-2132.4896884045529</v>
      </c>
      <c r="F39" s="1">
        <f t="shared" si="6"/>
        <v>-2132.5</v>
      </c>
      <c r="G39" s="1">
        <f t="shared" si="1"/>
        <v>4.124500002944842E-3</v>
      </c>
      <c r="N39" s="1">
        <f t="shared" si="2"/>
        <v>4.124500002944842E-3</v>
      </c>
      <c r="O39" s="1">
        <f t="shared" ca="1" si="3"/>
        <v>-0.14159056279109383</v>
      </c>
      <c r="Q39" s="185">
        <f t="shared" si="4"/>
        <v>28152.991000000002</v>
      </c>
    </row>
    <row r="40" spans="1:17" x14ac:dyDescent="0.2">
      <c r="A40" s="23" t="s">
        <v>47</v>
      </c>
      <c r="B40" s="11"/>
      <c r="C40" s="24">
        <v>43173.464999999997</v>
      </c>
      <c r="D40" s="24"/>
      <c r="E40" s="1">
        <f t="shared" si="0"/>
        <v>-2127.5545230765279</v>
      </c>
      <c r="F40" s="1">
        <f t="shared" si="6"/>
        <v>-2127.5</v>
      </c>
      <c r="G40" s="1">
        <f t="shared" si="1"/>
        <v>-2.1808500001498032E-2</v>
      </c>
      <c r="N40" s="1">
        <f t="shared" si="2"/>
        <v>-2.1808500001498032E-2</v>
      </c>
      <c r="O40" s="1">
        <f t="shared" ca="1" si="3"/>
        <v>-0.14157619995010645</v>
      </c>
      <c r="Q40" s="185">
        <f t="shared" si="4"/>
        <v>28154.964999999997</v>
      </c>
    </row>
    <row r="41" spans="1:17" x14ac:dyDescent="0.2">
      <c r="A41" s="23" t="s">
        <v>47</v>
      </c>
      <c r="B41" s="11"/>
      <c r="C41" s="24">
        <v>43174.474999999999</v>
      </c>
      <c r="D41" s="24"/>
      <c r="E41" s="1">
        <f t="shared" si="0"/>
        <v>-2125.0294384861886</v>
      </c>
      <c r="F41" s="1">
        <f t="shared" si="6"/>
        <v>-2125</v>
      </c>
      <c r="G41" s="1">
        <f t="shared" si="1"/>
        <v>-1.1774999999033753E-2</v>
      </c>
      <c r="N41" s="1">
        <f t="shared" si="2"/>
        <v>-1.1774999999033753E-2</v>
      </c>
      <c r="O41" s="1">
        <f t="shared" ca="1" si="3"/>
        <v>-0.14156901852961276</v>
      </c>
      <c r="Q41" s="185">
        <f t="shared" si="4"/>
        <v>28155.974999999999</v>
      </c>
    </row>
    <row r="42" spans="1:17" x14ac:dyDescent="0.2">
      <c r="A42" s="23" t="s">
        <v>47</v>
      </c>
      <c r="B42" s="11"/>
      <c r="C42" s="24">
        <v>43175.281000000003</v>
      </c>
      <c r="D42" s="24"/>
      <c r="E42" s="1">
        <f t="shared" si="0"/>
        <v>-2123.014370981417</v>
      </c>
      <c r="F42" s="1">
        <f t="shared" si="6"/>
        <v>-2123</v>
      </c>
      <c r="G42" s="1">
        <f t="shared" si="1"/>
        <v>-5.7481999974697828E-3</v>
      </c>
      <c r="N42" s="1">
        <f t="shared" si="2"/>
        <v>-5.7481999974697828E-3</v>
      </c>
      <c r="O42" s="1">
        <f t="shared" ca="1" si="3"/>
        <v>-0.14156327339321781</v>
      </c>
      <c r="Q42" s="185">
        <f t="shared" si="4"/>
        <v>28156.781000000003</v>
      </c>
    </row>
    <row r="43" spans="1:17" x14ac:dyDescent="0.2">
      <c r="A43" s="23" t="s">
        <v>47</v>
      </c>
      <c r="B43" s="11"/>
      <c r="C43" s="24">
        <v>43203.29</v>
      </c>
      <c r="D43" s="24"/>
      <c r="E43" s="1">
        <f t="shared" si="0"/>
        <v>-2052.9895251490861</v>
      </c>
      <c r="F43" s="1">
        <f t="shared" si="6"/>
        <v>-2053</v>
      </c>
      <c r="G43" s="1">
        <f t="shared" si="1"/>
        <v>4.1898000054061413E-3</v>
      </c>
      <c r="N43" s="1">
        <f t="shared" si="2"/>
        <v>4.1898000054061413E-3</v>
      </c>
      <c r="O43" s="1">
        <f t="shared" ca="1" si="3"/>
        <v>-0.14136219361939456</v>
      </c>
      <c r="Q43" s="185">
        <f t="shared" si="4"/>
        <v>28184.79</v>
      </c>
    </row>
    <row r="44" spans="1:17" x14ac:dyDescent="0.2">
      <c r="A44" s="23" t="s">
        <v>47</v>
      </c>
      <c r="B44" s="11"/>
      <c r="C44" s="24">
        <v>43397.68</v>
      </c>
      <c r="D44" s="24"/>
      <c r="E44" s="1">
        <f t="shared" si="0"/>
        <v>-1566.9982444411839</v>
      </c>
      <c r="F44" s="1">
        <f t="shared" si="6"/>
        <v>-1567</v>
      </c>
      <c r="G44" s="1">
        <f t="shared" si="1"/>
        <v>7.0219999906839803E-4</v>
      </c>
      <c r="N44" s="1">
        <f t="shared" si="2"/>
        <v>7.0219999906839803E-4</v>
      </c>
      <c r="O44" s="1">
        <f t="shared" ca="1" si="3"/>
        <v>-0.13996612547542178</v>
      </c>
      <c r="Q44" s="185">
        <f t="shared" si="4"/>
        <v>28379.18</v>
      </c>
    </row>
    <row r="45" spans="1:17" x14ac:dyDescent="0.2">
      <c r="A45" s="23" t="s">
        <v>47</v>
      </c>
      <c r="B45" s="11"/>
      <c r="C45" s="24">
        <v>43481.483999999997</v>
      </c>
      <c r="D45" s="24"/>
      <c r="E45" s="1">
        <f t="shared" si="0"/>
        <v>-1357.4812256210623</v>
      </c>
      <c r="F45" s="1">
        <f t="shared" si="6"/>
        <v>-1357.5</v>
      </c>
      <c r="G45" s="1">
        <f t="shared" si="1"/>
        <v>7.5094999992870726E-3</v>
      </c>
      <c r="N45" s="1">
        <f t="shared" si="2"/>
        <v>7.5094999992870726E-3</v>
      </c>
      <c r="O45" s="1">
        <f t="shared" ca="1" si="3"/>
        <v>-0.13936432243805078</v>
      </c>
      <c r="Q45" s="185">
        <f t="shared" si="4"/>
        <v>28462.983999999997</v>
      </c>
    </row>
    <row r="46" spans="1:17" x14ac:dyDescent="0.2">
      <c r="A46" s="23" t="s">
        <v>46</v>
      </c>
      <c r="B46" s="11"/>
      <c r="C46" s="24">
        <v>43482.468000000001</v>
      </c>
      <c r="D46" s="24"/>
      <c r="E46" s="1">
        <f t="shared" si="0"/>
        <v>-1355.0211432082915</v>
      </c>
      <c r="F46" s="1">
        <f t="shared" si="6"/>
        <v>-1355</v>
      </c>
      <c r="G46" s="1">
        <f t="shared" si="1"/>
        <v>-8.4569999962695874E-3</v>
      </c>
      <c r="N46" s="1">
        <f t="shared" si="2"/>
        <v>-8.4569999962695874E-3</v>
      </c>
      <c r="O46" s="1">
        <f t="shared" ca="1" si="3"/>
        <v>-0.13935714101755711</v>
      </c>
      <c r="Q46" s="185">
        <f t="shared" si="4"/>
        <v>28463.968000000001</v>
      </c>
    </row>
    <row r="47" spans="1:17" x14ac:dyDescent="0.2">
      <c r="A47" s="23" t="s">
        <v>47</v>
      </c>
      <c r="B47" s="11"/>
      <c r="C47" s="24">
        <v>43495.499000000003</v>
      </c>
      <c r="D47" s="24"/>
      <c r="E47" s="1">
        <f t="shared" si="0"/>
        <v>-1322.4425518254736</v>
      </c>
      <c r="F47" s="1">
        <f t="shared" si="6"/>
        <v>-1322.5</v>
      </c>
      <c r="G47" s="1">
        <f t="shared" si="1"/>
        <v>2.2978500004683156E-2</v>
      </c>
      <c r="N47" s="1">
        <f t="shared" si="2"/>
        <v>2.2978500004683156E-2</v>
      </c>
      <c r="O47" s="1">
        <f t="shared" ca="1" si="3"/>
        <v>-0.13926378255113916</v>
      </c>
      <c r="Q47" s="185">
        <f t="shared" si="4"/>
        <v>28476.999000000003</v>
      </c>
    </row>
    <row r="48" spans="1:17" x14ac:dyDescent="0.2">
      <c r="A48" s="23" t="s">
        <v>47</v>
      </c>
      <c r="B48" s="11"/>
      <c r="C48" s="24">
        <v>43496.487000000001</v>
      </c>
      <c r="D48" s="24"/>
      <c r="E48" s="1">
        <f t="shared" si="0"/>
        <v>-1319.9724690777075</v>
      </c>
      <c r="F48" s="1">
        <f t="shared" si="6"/>
        <v>-1320</v>
      </c>
      <c r="G48" s="1">
        <f t="shared" si="1"/>
        <v>1.1012000002665445E-2</v>
      </c>
      <c r="N48" s="1">
        <f t="shared" si="2"/>
        <v>1.1012000002665445E-2</v>
      </c>
      <c r="O48" s="1">
        <f t="shared" ca="1" si="3"/>
        <v>-0.13925660113064547</v>
      </c>
      <c r="Q48" s="185">
        <f t="shared" si="4"/>
        <v>28477.987000000001</v>
      </c>
    </row>
    <row r="49" spans="1:17" x14ac:dyDescent="0.2">
      <c r="A49" s="23" t="s">
        <v>47</v>
      </c>
      <c r="B49" s="11"/>
      <c r="C49" s="24">
        <v>43512.478000000003</v>
      </c>
      <c r="D49" s="24"/>
      <c r="E49" s="1">
        <f t="shared" si="0"/>
        <v>-1279.9936297865868</v>
      </c>
      <c r="F49" s="1">
        <f t="shared" si="6"/>
        <v>-1280</v>
      </c>
      <c r="G49" s="1">
        <f t="shared" si="1"/>
        <v>2.5480000040261075E-3</v>
      </c>
      <c r="N49" s="1">
        <f t="shared" si="2"/>
        <v>2.5480000040261075E-3</v>
      </c>
      <c r="O49" s="1">
        <f t="shared" ca="1" si="3"/>
        <v>-0.13914169840274648</v>
      </c>
      <c r="Q49" s="185">
        <f t="shared" si="4"/>
        <v>28493.978000000003</v>
      </c>
    </row>
    <row r="50" spans="1:17" x14ac:dyDescent="0.2">
      <c r="A50" s="23" t="s">
        <v>47</v>
      </c>
      <c r="B50" s="11"/>
      <c r="C50" s="24">
        <v>43535.271999999997</v>
      </c>
      <c r="D50" s="24"/>
      <c r="E50" s="1">
        <f t="shared" si="0"/>
        <v>-1223.0067207251473</v>
      </c>
      <c r="F50" s="1">
        <f t="shared" si="6"/>
        <v>-1223</v>
      </c>
      <c r="G50" s="1">
        <f t="shared" si="1"/>
        <v>-2.6882000020123087E-3</v>
      </c>
      <c r="N50" s="1">
        <f t="shared" si="2"/>
        <v>-2.6882000020123087E-3</v>
      </c>
      <c r="O50" s="1">
        <f t="shared" ca="1" si="3"/>
        <v>-0.13897796201549042</v>
      </c>
      <c r="Q50" s="185">
        <f t="shared" si="4"/>
        <v>28516.771999999997</v>
      </c>
    </row>
    <row r="51" spans="1:17" x14ac:dyDescent="0.2">
      <c r="A51" s="23" t="s">
        <v>47</v>
      </c>
      <c r="B51" s="11"/>
      <c r="C51" s="24">
        <v>43535.472000000002</v>
      </c>
      <c r="D51" s="24"/>
      <c r="E51" s="1">
        <f t="shared" si="0"/>
        <v>-1222.5067039745752</v>
      </c>
      <c r="F51" s="1">
        <f t="shared" si="6"/>
        <v>-1222.5</v>
      </c>
      <c r="G51" s="1">
        <f t="shared" si="1"/>
        <v>-2.6814999946509488E-3</v>
      </c>
      <c r="N51" s="1">
        <f t="shared" si="2"/>
        <v>-2.6814999946509488E-3</v>
      </c>
      <c r="O51" s="1">
        <f t="shared" ca="1" si="3"/>
        <v>-0.13897652573139169</v>
      </c>
      <c r="Q51" s="185">
        <f t="shared" si="4"/>
        <v>28516.972000000002</v>
      </c>
    </row>
    <row r="52" spans="1:17" x14ac:dyDescent="0.2">
      <c r="A52" s="23" t="s">
        <v>47</v>
      </c>
      <c r="B52" s="11"/>
      <c r="C52" s="24">
        <v>43537.482000000004</v>
      </c>
      <c r="D52" s="24"/>
      <c r="E52" s="1">
        <f t="shared" si="0"/>
        <v>-1217.4815356314307</v>
      </c>
      <c r="F52" s="1">
        <f t="shared" si="6"/>
        <v>-1217.5</v>
      </c>
      <c r="G52" s="1">
        <f t="shared" si="1"/>
        <v>7.3855000082403421E-3</v>
      </c>
      <c r="N52" s="1">
        <f t="shared" si="2"/>
        <v>7.3855000082403421E-3</v>
      </c>
      <c r="O52" s="1">
        <f t="shared" ca="1" si="3"/>
        <v>-0.13896216289040431</v>
      </c>
      <c r="Q52" s="185">
        <f t="shared" si="4"/>
        <v>28518.982000000004</v>
      </c>
    </row>
    <row r="53" spans="1:17" x14ac:dyDescent="0.2">
      <c r="A53" s="23" t="s">
        <v>47</v>
      </c>
      <c r="B53" s="11"/>
      <c r="C53" s="24">
        <v>43568.285000000003</v>
      </c>
      <c r="D53" s="24"/>
      <c r="E53" s="1">
        <f t="shared" si="0"/>
        <v>-1140.4714557937564</v>
      </c>
      <c r="F53" s="1">
        <f t="shared" si="6"/>
        <v>-1140.5</v>
      </c>
      <c r="G53" s="1">
        <f t="shared" si="1"/>
        <v>1.141730000381358E-2</v>
      </c>
      <c r="N53" s="1">
        <f t="shared" si="2"/>
        <v>1.141730000381358E-2</v>
      </c>
      <c r="O53" s="1">
        <f t="shared" ca="1" si="3"/>
        <v>-0.13874097513919872</v>
      </c>
      <c r="Q53" s="185">
        <f t="shared" si="4"/>
        <v>28549.785000000003</v>
      </c>
    </row>
    <row r="54" spans="1:17" x14ac:dyDescent="0.2">
      <c r="A54" s="23" t="s">
        <v>47</v>
      </c>
      <c r="B54" s="11"/>
      <c r="C54" s="24">
        <v>43573.286</v>
      </c>
      <c r="D54" s="24"/>
      <c r="E54" s="1">
        <f t="shared" si="0"/>
        <v>-1127.9685369459835</v>
      </c>
      <c r="F54" s="1">
        <f t="shared" si="6"/>
        <v>-1128</v>
      </c>
      <c r="G54" s="1">
        <f t="shared" si="1"/>
        <v>1.2584800002514385E-2</v>
      </c>
      <c r="N54" s="1">
        <f t="shared" si="2"/>
        <v>1.2584800002514385E-2</v>
      </c>
      <c r="O54" s="1">
        <f t="shared" ca="1" si="3"/>
        <v>-0.1387050680367303</v>
      </c>
      <c r="Q54" s="185">
        <f t="shared" si="4"/>
        <v>28554.786</v>
      </c>
    </row>
    <row r="55" spans="1:17" x14ac:dyDescent="0.2">
      <c r="A55" s="23" t="s">
        <v>47</v>
      </c>
      <c r="B55" s="11"/>
      <c r="C55" s="24">
        <v>43574.28</v>
      </c>
      <c r="D55" s="24"/>
      <c r="E55" s="1">
        <f t="shared" si="0"/>
        <v>-1125.4834536956978</v>
      </c>
      <c r="F55" s="1">
        <f t="shared" si="6"/>
        <v>-1125.5</v>
      </c>
      <c r="G55" s="1">
        <f t="shared" si="1"/>
        <v>6.6183000017190352E-3</v>
      </c>
      <c r="N55" s="1">
        <f t="shared" si="2"/>
        <v>6.6183000017190352E-3</v>
      </c>
      <c r="O55" s="1">
        <f t="shared" ca="1" si="3"/>
        <v>-0.13869788661623661</v>
      </c>
      <c r="Q55" s="185">
        <f t="shared" si="4"/>
        <v>28555.78</v>
      </c>
    </row>
    <row r="56" spans="1:17" x14ac:dyDescent="0.2">
      <c r="A56" s="23" t="s">
        <v>47</v>
      </c>
      <c r="B56" s="11"/>
      <c r="C56" s="24">
        <v>43575.277000000002</v>
      </c>
      <c r="D56" s="24"/>
      <c r="E56" s="1">
        <f t="shared" si="0"/>
        <v>-1122.9908701941429</v>
      </c>
      <c r="F56" s="1">
        <f t="shared" si="6"/>
        <v>-1123</v>
      </c>
      <c r="G56" s="1">
        <f t="shared" si="1"/>
        <v>3.651800005172845E-3</v>
      </c>
      <c r="N56" s="1">
        <f t="shared" si="2"/>
        <v>3.651800005172845E-3</v>
      </c>
      <c r="O56" s="1">
        <f t="shared" ca="1" si="3"/>
        <v>-0.13869070519574292</v>
      </c>
      <c r="Q56" s="185">
        <f t="shared" si="4"/>
        <v>28556.777000000002</v>
      </c>
    </row>
    <row r="57" spans="1:17" x14ac:dyDescent="0.2">
      <c r="A57" s="23" t="s">
        <v>47</v>
      </c>
      <c r="B57" s="11"/>
      <c r="C57" s="24">
        <v>43833.457000000002</v>
      </c>
      <c r="D57" s="24"/>
      <c r="E57" s="1">
        <f t="shared" si="0"/>
        <v>-477.51924689476158</v>
      </c>
      <c r="F57" s="1">
        <f t="shared" si="6"/>
        <v>-477.5</v>
      </c>
      <c r="G57" s="1">
        <f t="shared" si="1"/>
        <v>-7.6984999977867119E-3</v>
      </c>
      <c r="N57" s="1">
        <f t="shared" si="2"/>
        <v>-7.6984999977867119E-3</v>
      </c>
      <c r="O57" s="1">
        <f t="shared" ca="1" si="3"/>
        <v>-0.13683646242427289</v>
      </c>
      <c r="Q57" s="185">
        <f t="shared" si="4"/>
        <v>28814.957000000002</v>
      </c>
    </row>
    <row r="58" spans="1:17" x14ac:dyDescent="0.2">
      <c r="A58" s="23" t="s">
        <v>47</v>
      </c>
      <c r="B58" s="11"/>
      <c r="C58" s="24">
        <v>43880.449000000001</v>
      </c>
      <c r="D58" s="24"/>
      <c r="E58" s="1">
        <f t="shared" si="0"/>
        <v>-360.03531118291932</v>
      </c>
      <c r="F58" s="1">
        <f t="shared" si="6"/>
        <v>-360</v>
      </c>
      <c r="G58" s="1">
        <f t="shared" si="1"/>
        <v>-1.4124000001174863E-2</v>
      </c>
      <c r="N58" s="1">
        <f t="shared" si="2"/>
        <v>-1.4124000001174863E-2</v>
      </c>
      <c r="O58" s="1">
        <f t="shared" ca="1" si="3"/>
        <v>-0.13649893566106958</v>
      </c>
      <c r="Q58" s="185">
        <f t="shared" si="4"/>
        <v>28861.949000000001</v>
      </c>
    </row>
    <row r="59" spans="1:17" x14ac:dyDescent="0.2">
      <c r="A59" s="23" t="s">
        <v>47</v>
      </c>
      <c r="B59" s="11"/>
      <c r="C59" s="24">
        <v>43887.258000000002</v>
      </c>
      <c r="D59" s="24"/>
      <c r="E59" s="1">
        <f t="shared" si="0"/>
        <v>-343.01224091006242</v>
      </c>
      <c r="F59" s="1">
        <f t="shared" si="6"/>
        <v>-343</v>
      </c>
      <c r="G59" s="1">
        <f t="shared" si="1"/>
        <v>-4.8962000000756234E-3</v>
      </c>
      <c r="N59" s="1">
        <f t="shared" si="2"/>
        <v>-4.8962000000756234E-3</v>
      </c>
      <c r="O59" s="1">
        <f t="shared" ca="1" si="3"/>
        <v>-0.13645010200171251</v>
      </c>
      <c r="Q59" s="185">
        <f t="shared" si="4"/>
        <v>28868.758000000002</v>
      </c>
    </row>
    <row r="60" spans="1:17" x14ac:dyDescent="0.2">
      <c r="A60" s="23" t="s">
        <v>47</v>
      </c>
      <c r="B60" s="11"/>
      <c r="C60" s="24">
        <v>43887.45</v>
      </c>
      <c r="D60" s="24"/>
      <c r="E60" s="1">
        <f t="shared" si="0"/>
        <v>-342.5322248295351</v>
      </c>
      <c r="F60" s="1">
        <f t="shared" si="6"/>
        <v>-342.5</v>
      </c>
      <c r="G60" s="1">
        <f t="shared" si="1"/>
        <v>-1.2889500001620036E-2</v>
      </c>
      <c r="N60" s="1">
        <f t="shared" si="2"/>
        <v>-1.2889500001620036E-2</v>
      </c>
      <c r="O60" s="1">
        <f t="shared" ca="1" si="3"/>
        <v>-0.13644866571761377</v>
      </c>
      <c r="Q60" s="185">
        <f t="shared" si="4"/>
        <v>28868.949999999997</v>
      </c>
    </row>
    <row r="61" spans="1:17" x14ac:dyDescent="0.2">
      <c r="A61" s="23" t="s">
        <v>33</v>
      </c>
      <c r="B61" s="11"/>
      <c r="C61" s="24">
        <v>44024.458299999998</v>
      </c>
      <c r="D61" s="24" t="s">
        <v>14</v>
      </c>
      <c r="E61" s="1">
        <f t="shared" si="0"/>
        <v>0</v>
      </c>
      <c r="F61" s="1">
        <f t="shared" si="6"/>
        <v>0</v>
      </c>
      <c r="G61" s="1">
        <f t="shared" si="1"/>
        <v>0</v>
      </c>
      <c r="H61" s="1">
        <f>+G61</f>
        <v>0</v>
      </c>
      <c r="O61" s="1">
        <f t="shared" ca="1" si="3"/>
        <v>-0.13546481110997863</v>
      </c>
      <c r="Q61" s="185">
        <f t="shared" si="4"/>
        <v>29005.958299999998</v>
      </c>
    </row>
    <row r="62" spans="1:17" x14ac:dyDescent="0.2">
      <c r="A62" s="23" t="s">
        <v>47</v>
      </c>
      <c r="B62" s="11"/>
      <c r="C62" s="24">
        <v>44236.440999999999</v>
      </c>
      <c r="D62" s="24"/>
      <c r="E62" s="1">
        <f t="shared" si="0"/>
        <v>529.97450414589002</v>
      </c>
      <c r="F62" s="1">
        <f t="shared" si="6"/>
        <v>530</v>
      </c>
      <c r="G62" s="1">
        <f t="shared" si="1"/>
        <v>-1.0197999996307772E-2</v>
      </c>
      <c r="N62" s="1">
        <f t="shared" ref="N62:N83" si="7">G62</f>
        <v>-1.0197999996307772E-2</v>
      </c>
      <c r="O62" s="1">
        <f t="shared" ca="1" si="3"/>
        <v>-0.13394234996531693</v>
      </c>
      <c r="Q62" s="185">
        <f t="shared" si="4"/>
        <v>29217.940999999999</v>
      </c>
    </row>
    <row r="63" spans="1:17" x14ac:dyDescent="0.2">
      <c r="A63" s="23" t="s">
        <v>47</v>
      </c>
      <c r="B63" s="11"/>
      <c r="C63" s="24">
        <v>44241.436999999998</v>
      </c>
      <c r="D63" s="24"/>
      <c r="E63" s="1">
        <f t="shared" si="0"/>
        <v>542.46492257490536</v>
      </c>
      <c r="F63" s="1">
        <f t="shared" si="6"/>
        <v>542.5</v>
      </c>
      <c r="G63" s="1">
        <f t="shared" si="1"/>
        <v>-1.403050000226358E-2</v>
      </c>
      <c r="N63" s="1">
        <f t="shared" si="7"/>
        <v>-1.403050000226358E-2</v>
      </c>
      <c r="O63" s="1">
        <f t="shared" ca="1" si="3"/>
        <v>-0.1339064428628485</v>
      </c>
      <c r="Q63" s="185">
        <f t="shared" si="4"/>
        <v>29222.936999999998</v>
      </c>
    </row>
    <row r="64" spans="1:17" x14ac:dyDescent="0.2">
      <c r="A64" s="23" t="s">
        <v>47</v>
      </c>
      <c r="B64" s="11"/>
      <c r="C64" s="24">
        <v>44267.447999999997</v>
      </c>
      <c r="D64" s="24"/>
      <c r="E64" s="1">
        <f t="shared" si="0"/>
        <v>607.49460106913148</v>
      </c>
      <c r="F64" s="1">
        <f t="shared" si="6"/>
        <v>607.5</v>
      </c>
      <c r="G64" s="1">
        <f t="shared" si="1"/>
        <v>-2.1594999998342246E-3</v>
      </c>
      <c r="N64" s="1">
        <f t="shared" si="7"/>
        <v>-2.1594999998342246E-3</v>
      </c>
      <c r="O64" s="1">
        <f t="shared" ca="1" si="3"/>
        <v>-0.13371972593001263</v>
      </c>
      <c r="Q64" s="185">
        <f t="shared" si="4"/>
        <v>29248.947999999997</v>
      </c>
    </row>
    <row r="65" spans="1:17" x14ac:dyDescent="0.2">
      <c r="A65" s="23" t="s">
        <v>47</v>
      </c>
      <c r="B65" s="11"/>
      <c r="C65" s="24">
        <v>44280.447999999997</v>
      </c>
      <c r="D65" s="24"/>
      <c r="E65" s="1">
        <f t="shared" si="0"/>
        <v>639.99568985560575</v>
      </c>
      <c r="F65" s="1">
        <f t="shared" si="6"/>
        <v>640</v>
      </c>
      <c r="G65" s="1">
        <f t="shared" si="1"/>
        <v>-1.724000001559034E-3</v>
      </c>
      <c r="N65" s="1">
        <f t="shared" si="7"/>
        <v>-1.724000001559034E-3</v>
      </c>
      <c r="O65" s="1">
        <f t="shared" ca="1" si="3"/>
        <v>-0.13362636746359469</v>
      </c>
      <c r="Q65" s="185">
        <f t="shared" si="4"/>
        <v>29261.947999999997</v>
      </c>
    </row>
    <row r="66" spans="1:17" x14ac:dyDescent="0.2">
      <c r="A66" s="23" t="s">
        <v>47</v>
      </c>
      <c r="B66" s="11"/>
      <c r="C66" s="24">
        <v>44288.432999999997</v>
      </c>
      <c r="D66" s="24"/>
      <c r="E66" s="1">
        <f t="shared" si="0"/>
        <v>659.9588586217609</v>
      </c>
      <c r="F66" s="1">
        <f t="shared" si="6"/>
        <v>660</v>
      </c>
      <c r="G66" s="1">
        <f t="shared" si="1"/>
        <v>-1.6455999997560866E-2</v>
      </c>
      <c r="N66" s="1">
        <f t="shared" si="7"/>
        <v>-1.6455999997560866E-2</v>
      </c>
      <c r="O66" s="1">
        <f t="shared" ca="1" si="3"/>
        <v>-0.13356891609964519</v>
      </c>
      <c r="Q66" s="185">
        <f t="shared" si="4"/>
        <v>29269.932999999997</v>
      </c>
    </row>
    <row r="67" spans="1:17" x14ac:dyDescent="0.2">
      <c r="A67" s="23" t="s">
        <v>47</v>
      </c>
      <c r="B67" s="11"/>
      <c r="C67" s="24">
        <v>44522.642</v>
      </c>
      <c r="D67" s="24"/>
      <c r="E67" s="1">
        <f t="shared" si="0"/>
        <v>1245.5009742826419</v>
      </c>
      <c r="F67" s="1">
        <f t="shared" si="6"/>
        <v>1245.5</v>
      </c>
      <c r="G67" s="1">
        <f t="shared" si="1"/>
        <v>3.8969999877735972E-4</v>
      </c>
      <c r="N67" s="1">
        <f t="shared" si="7"/>
        <v>3.8969999877735972E-4</v>
      </c>
      <c r="O67" s="1">
        <f t="shared" ca="1" si="3"/>
        <v>-0.13188702742002364</v>
      </c>
      <c r="Q67" s="185">
        <f t="shared" si="4"/>
        <v>29504.142</v>
      </c>
    </row>
    <row r="68" spans="1:17" x14ac:dyDescent="0.2">
      <c r="A68" s="23" t="s">
        <v>47</v>
      </c>
      <c r="B68" s="11"/>
      <c r="C68" s="24">
        <v>44581.446000000004</v>
      </c>
      <c r="D68" s="24"/>
      <c r="E68" s="1">
        <f t="shared" si="0"/>
        <v>1392.5158992826387</v>
      </c>
      <c r="F68" s="1">
        <f t="shared" si="6"/>
        <v>1392.5</v>
      </c>
      <c r="G68" s="1">
        <f t="shared" si="1"/>
        <v>6.3595000028726645E-3</v>
      </c>
      <c r="N68" s="1">
        <f t="shared" si="7"/>
        <v>6.3595000028726645E-3</v>
      </c>
      <c r="O68" s="1">
        <f t="shared" ca="1" si="3"/>
        <v>-0.13146475989499484</v>
      </c>
      <c r="Q68" s="185">
        <f t="shared" si="4"/>
        <v>29562.946000000004</v>
      </c>
    </row>
    <row r="69" spans="1:17" x14ac:dyDescent="0.2">
      <c r="A69" s="23" t="s">
        <v>47</v>
      </c>
      <c r="B69" s="11"/>
      <c r="C69" s="24">
        <v>44599.447999999997</v>
      </c>
      <c r="D69" s="24"/>
      <c r="E69" s="1">
        <f t="shared" si="0"/>
        <v>1437.52240700063</v>
      </c>
      <c r="F69" s="1">
        <f t="shared" si="6"/>
        <v>1437.5</v>
      </c>
      <c r="G69" s="1">
        <f t="shared" si="1"/>
        <v>8.9624999964144081E-3</v>
      </c>
      <c r="N69" s="1">
        <f t="shared" si="7"/>
        <v>8.9624999964144081E-3</v>
      </c>
      <c r="O69" s="1">
        <f t="shared" ca="1" si="3"/>
        <v>-0.13133549432610847</v>
      </c>
      <c r="Q69" s="185">
        <f t="shared" si="4"/>
        <v>29580.947999999997</v>
      </c>
    </row>
    <row r="70" spans="1:17" x14ac:dyDescent="0.2">
      <c r="A70" s="23" t="s">
        <v>47</v>
      </c>
      <c r="B70" s="11"/>
      <c r="C70" s="24">
        <v>44616.432999999997</v>
      </c>
      <c r="D70" s="24"/>
      <c r="E70" s="1">
        <f t="shared" si="0"/>
        <v>1479.9863295420366</v>
      </c>
      <c r="F70" s="1">
        <f t="shared" si="6"/>
        <v>1480</v>
      </c>
      <c r="G70" s="1">
        <f t="shared" si="1"/>
        <v>-5.4680000030202791E-3</v>
      </c>
      <c r="N70" s="1">
        <f t="shared" si="7"/>
        <v>-5.4680000030202791E-3</v>
      </c>
      <c r="O70" s="1">
        <f t="shared" ca="1" si="3"/>
        <v>-0.13121341017771579</v>
      </c>
      <c r="Q70" s="185">
        <f t="shared" si="4"/>
        <v>29597.932999999997</v>
      </c>
    </row>
    <row r="71" spans="1:17" x14ac:dyDescent="0.2">
      <c r="A71" s="23" t="s">
        <v>47</v>
      </c>
      <c r="B71" s="11"/>
      <c r="C71" s="24">
        <v>44620.423000000003</v>
      </c>
      <c r="D71" s="24"/>
      <c r="E71" s="1">
        <f t="shared" si="0"/>
        <v>1489.9616637157446</v>
      </c>
      <c r="F71" s="1">
        <f t="shared" si="6"/>
        <v>1490</v>
      </c>
      <c r="G71" s="1">
        <f t="shared" si="1"/>
        <v>-1.5333999996073544E-2</v>
      </c>
      <c r="N71" s="1">
        <f t="shared" si="7"/>
        <v>-1.5333999996073544E-2</v>
      </c>
      <c r="O71" s="1">
        <f t="shared" ca="1" si="3"/>
        <v>-0.13118468449574106</v>
      </c>
      <c r="Q71" s="185">
        <f t="shared" si="4"/>
        <v>29601.923000000003</v>
      </c>
    </row>
    <row r="72" spans="1:17" x14ac:dyDescent="0.2">
      <c r="A72" s="23" t="s">
        <v>47</v>
      </c>
      <c r="B72" s="11"/>
      <c r="C72" s="24">
        <v>44630.447</v>
      </c>
      <c r="D72" s="24"/>
      <c r="E72" s="1">
        <f t="shared" si="0"/>
        <v>1515.0225032538631</v>
      </c>
      <c r="F72" s="1">
        <f t="shared" si="6"/>
        <v>1515</v>
      </c>
      <c r="G72" s="1">
        <f t="shared" si="1"/>
        <v>9.0009999985340983E-3</v>
      </c>
      <c r="N72" s="1">
        <f t="shared" si="7"/>
        <v>9.0009999985340983E-3</v>
      </c>
      <c r="O72" s="1">
        <f t="shared" ca="1" si="3"/>
        <v>-0.13111287029080418</v>
      </c>
      <c r="Q72" s="185">
        <f t="shared" si="4"/>
        <v>29611.947</v>
      </c>
    </row>
    <row r="73" spans="1:17" x14ac:dyDescent="0.2">
      <c r="A73" s="23" t="s">
        <v>47</v>
      </c>
      <c r="B73" s="11"/>
      <c r="C73" s="24">
        <v>44633.449000000001</v>
      </c>
      <c r="D73" s="24"/>
      <c r="E73" s="1">
        <f t="shared" si="0"/>
        <v>1522.527754679787</v>
      </c>
      <c r="F73" s="1">
        <f t="shared" si="6"/>
        <v>1522.5</v>
      </c>
      <c r="G73" s="1">
        <f t="shared" si="1"/>
        <v>1.1101500000222586E-2</v>
      </c>
      <c r="N73" s="1">
        <f t="shared" si="7"/>
        <v>1.1101500000222586E-2</v>
      </c>
      <c r="O73" s="1">
        <f t="shared" ca="1" si="3"/>
        <v>-0.13109132602932311</v>
      </c>
      <c r="Q73" s="185">
        <f t="shared" si="4"/>
        <v>29614.949000000001</v>
      </c>
    </row>
    <row r="74" spans="1:17" x14ac:dyDescent="0.2">
      <c r="A74" s="23" t="s">
        <v>47</v>
      </c>
      <c r="B74" s="11"/>
      <c r="C74" s="24">
        <v>44635.442999999999</v>
      </c>
      <c r="D74" s="24"/>
      <c r="E74" s="1">
        <f t="shared" si="0"/>
        <v>1527.5129216828784</v>
      </c>
      <c r="F74" s="1">
        <f t="shared" si="6"/>
        <v>1527.5</v>
      </c>
      <c r="G74" s="1">
        <f t="shared" si="1"/>
        <v>5.168499999854248E-3</v>
      </c>
      <c r="N74" s="1">
        <f t="shared" si="7"/>
        <v>5.168499999854248E-3</v>
      </c>
      <c r="O74" s="1">
        <f t="shared" ca="1" si="3"/>
        <v>-0.13107696318833573</v>
      </c>
      <c r="Q74" s="185">
        <f t="shared" si="4"/>
        <v>29616.942999999999</v>
      </c>
    </row>
    <row r="75" spans="1:17" x14ac:dyDescent="0.2">
      <c r="A75" s="23" t="s">
        <v>47</v>
      </c>
      <c r="B75" s="11"/>
      <c r="C75" s="24">
        <v>44636.436000000002</v>
      </c>
      <c r="D75" s="24"/>
      <c r="E75" s="1">
        <f t="shared" si="0"/>
        <v>1529.9955048494201</v>
      </c>
      <c r="F75" s="1">
        <f t="shared" si="6"/>
        <v>1530</v>
      </c>
      <c r="G75" s="1">
        <f t="shared" si="1"/>
        <v>-1.7979999975068495E-3</v>
      </c>
      <c r="N75" s="1">
        <f t="shared" si="7"/>
        <v>-1.7979999975068495E-3</v>
      </c>
      <c r="O75" s="1">
        <f t="shared" ca="1" si="3"/>
        <v>-0.13106978176784206</v>
      </c>
      <c r="Q75" s="185">
        <f t="shared" si="4"/>
        <v>29617.936000000002</v>
      </c>
    </row>
    <row r="76" spans="1:17" x14ac:dyDescent="0.2">
      <c r="A76" s="23" t="s">
        <v>47</v>
      </c>
      <c r="B76" s="11"/>
      <c r="C76" s="24">
        <v>44637.432000000001</v>
      </c>
      <c r="D76" s="24"/>
      <c r="E76" s="1">
        <f t="shared" si="0"/>
        <v>1532.4855882672125</v>
      </c>
      <c r="F76" s="1">
        <f t="shared" si="6"/>
        <v>1532.5</v>
      </c>
      <c r="G76" s="1">
        <f t="shared" si="1"/>
        <v>-5.7644999978947453E-3</v>
      </c>
      <c r="N76" s="1">
        <f t="shared" si="7"/>
        <v>-5.7644999978947453E-3</v>
      </c>
      <c r="O76" s="1">
        <f t="shared" ca="1" si="3"/>
        <v>-0.13106260034734837</v>
      </c>
      <c r="Q76" s="185">
        <f t="shared" si="4"/>
        <v>29618.932000000001</v>
      </c>
    </row>
    <row r="77" spans="1:17" x14ac:dyDescent="0.2">
      <c r="A77" s="23" t="s">
        <v>47</v>
      </c>
      <c r="B77" s="11"/>
      <c r="C77" s="24">
        <v>44650.446000000004</v>
      </c>
      <c r="D77" s="24"/>
      <c r="E77" s="1">
        <f t="shared" si="0"/>
        <v>1565.0216782262332</v>
      </c>
      <c r="F77" s="1">
        <f t="shared" si="6"/>
        <v>1565</v>
      </c>
      <c r="G77" s="1">
        <f t="shared" si="1"/>
        <v>8.6710000032326207E-3</v>
      </c>
      <c r="N77" s="1">
        <f t="shared" si="7"/>
        <v>8.6710000032326207E-3</v>
      </c>
      <c r="O77" s="1">
        <f t="shared" ca="1" si="3"/>
        <v>-0.13096924188093043</v>
      </c>
      <c r="Q77" s="185">
        <f t="shared" si="4"/>
        <v>29631.946000000004</v>
      </c>
    </row>
    <row r="78" spans="1:17" x14ac:dyDescent="0.2">
      <c r="A78" s="23" t="s">
        <v>47</v>
      </c>
      <c r="B78" s="11"/>
      <c r="C78" s="24">
        <v>44958.438000000002</v>
      </c>
      <c r="D78" s="24"/>
      <c r="E78" s="1">
        <f t="shared" si="0"/>
        <v>2335.0274734203681</v>
      </c>
      <c r="F78" s="1">
        <f t="shared" si="6"/>
        <v>2335</v>
      </c>
      <c r="G78" s="1">
        <f t="shared" si="1"/>
        <v>1.098900000215508E-2</v>
      </c>
      <c r="N78" s="1">
        <f t="shared" si="7"/>
        <v>1.098900000215508E-2</v>
      </c>
      <c r="O78" s="1">
        <f t="shared" ca="1" si="3"/>
        <v>-0.12875736436887478</v>
      </c>
      <c r="Q78" s="185">
        <f t="shared" si="4"/>
        <v>29939.938000000002</v>
      </c>
    </row>
    <row r="79" spans="1:17" x14ac:dyDescent="0.2">
      <c r="A79" s="23" t="s">
        <v>47</v>
      </c>
      <c r="B79" s="11"/>
      <c r="C79" s="24">
        <v>44982.427000000003</v>
      </c>
      <c r="D79" s="24"/>
      <c r="E79" s="1">
        <f t="shared" si="0"/>
        <v>2395.0019825664281</v>
      </c>
      <c r="F79" s="1">
        <f t="shared" si="6"/>
        <v>2395</v>
      </c>
      <c r="G79" s="1">
        <f t="shared" si="1"/>
        <v>7.930000065243803E-4</v>
      </c>
      <c r="N79" s="1">
        <f t="shared" si="7"/>
        <v>7.930000065243803E-4</v>
      </c>
      <c r="O79" s="1">
        <f t="shared" ca="1" si="3"/>
        <v>-0.12858501027702626</v>
      </c>
      <c r="Q79" s="185">
        <f t="shared" si="4"/>
        <v>29963.927000000003</v>
      </c>
    </row>
    <row r="80" spans="1:17" x14ac:dyDescent="0.2">
      <c r="A80" s="23" t="s">
        <v>47</v>
      </c>
      <c r="B80" s="11"/>
      <c r="C80" s="24">
        <v>44986.421999999999</v>
      </c>
      <c r="D80" s="24"/>
      <c r="E80" s="1">
        <f t="shared" si="0"/>
        <v>2404.9898171588752</v>
      </c>
      <c r="F80" s="1">
        <f t="shared" si="6"/>
        <v>2405</v>
      </c>
      <c r="G80" s="1">
        <f t="shared" si="1"/>
        <v>-4.072999996424187E-3</v>
      </c>
      <c r="N80" s="1">
        <f t="shared" si="7"/>
        <v>-4.072999996424187E-3</v>
      </c>
      <c r="O80" s="1">
        <f t="shared" ca="1" si="3"/>
        <v>-0.12855628459505153</v>
      </c>
      <c r="Q80" s="185">
        <f t="shared" si="4"/>
        <v>29967.921999999999</v>
      </c>
    </row>
    <row r="81" spans="1:17" x14ac:dyDescent="0.2">
      <c r="A81" s="23" t="s">
        <v>46</v>
      </c>
      <c r="B81" s="11"/>
      <c r="C81" s="24">
        <v>45022.415000000001</v>
      </c>
      <c r="D81" s="24"/>
      <c r="E81" s="1">
        <f t="shared" si="0"/>
        <v>2494.9753316736169</v>
      </c>
      <c r="F81" s="1">
        <f t="shared" si="6"/>
        <v>2495</v>
      </c>
      <c r="G81" s="1">
        <f t="shared" si="1"/>
        <v>-9.8670000006677583E-3</v>
      </c>
      <c r="N81" s="1">
        <f t="shared" si="7"/>
        <v>-9.8670000006677583E-3</v>
      </c>
      <c r="O81" s="1">
        <f t="shared" ca="1" si="3"/>
        <v>-0.12829775345727878</v>
      </c>
      <c r="Q81" s="185">
        <f t="shared" si="4"/>
        <v>30003.915000000001</v>
      </c>
    </row>
    <row r="82" spans="1:17" x14ac:dyDescent="0.2">
      <c r="A82" s="23" t="s">
        <v>47</v>
      </c>
      <c r="B82" s="11"/>
      <c r="C82" s="24">
        <v>45022.427000000003</v>
      </c>
      <c r="D82" s="24"/>
      <c r="E82" s="1">
        <f t="shared" si="0"/>
        <v>2495.0053326786569</v>
      </c>
      <c r="F82" s="1">
        <f t="shared" si="6"/>
        <v>2495</v>
      </c>
      <c r="G82" s="1">
        <f t="shared" si="1"/>
        <v>2.1330000017769635E-3</v>
      </c>
      <c r="N82" s="1">
        <f t="shared" si="7"/>
        <v>2.1330000017769635E-3</v>
      </c>
      <c r="O82" s="1">
        <f t="shared" ca="1" si="3"/>
        <v>-0.12829775345727878</v>
      </c>
      <c r="Q82" s="185">
        <f t="shared" si="4"/>
        <v>30003.927000000003</v>
      </c>
    </row>
    <row r="83" spans="1:17" x14ac:dyDescent="0.2">
      <c r="A83" s="23" t="s">
        <v>47</v>
      </c>
      <c r="B83" s="11"/>
      <c r="C83" s="24">
        <v>45042.423999999999</v>
      </c>
      <c r="D83" s="24"/>
      <c r="E83" s="1">
        <f t="shared" si="0"/>
        <v>2544.9995074835024</v>
      </c>
      <c r="F83" s="1">
        <f t="shared" si="6"/>
        <v>2545</v>
      </c>
      <c r="G83" s="1">
        <f t="shared" si="1"/>
        <v>-1.9700000120792538E-4</v>
      </c>
      <c r="N83" s="1">
        <f t="shared" si="7"/>
        <v>-1.9700000120792538E-4</v>
      </c>
      <c r="O83" s="1">
        <f t="shared" ca="1" si="3"/>
        <v>-0.12815412504740503</v>
      </c>
      <c r="Q83" s="185">
        <f t="shared" si="4"/>
        <v>30023.923999999999</v>
      </c>
    </row>
    <row r="84" spans="1:17" x14ac:dyDescent="0.2">
      <c r="A84" s="27" t="s">
        <v>48</v>
      </c>
      <c r="B84" s="28" t="s">
        <v>49</v>
      </c>
      <c r="C84" s="27">
        <v>45673.597999999998</v>
      </c>
      <c r="D84" s="27" t="s">
        <v>50</v>
      </c>
      <c r="E84" s="1">
        <f t="shared" si="0"/>
        <v>4122.9873700768967</v>
      </c>
      <c r="F84" s="1">
        <f t="shared" si="6"/>
        <v>4123</v>
      </c>
      <c r="G84" s="1">
        <f t="shared" si="1"/>
        <v>-5.0517999989097007E-3</v>
      </c>
      <c r="J84" s="1">
        <f>G84</f>
        <v>-5.0517999989097007E-3</v>
      </c>
      <c r="O84" s="1">
        <f t="shared" ca="1" si="3"/>
        <v>-0.12362121243178967</v>
      </c>
      <c r="Q84" s="185">
        <f t="shared" si="4"/>
        <v>30655.097999999998</v>
      </c>
    </row>
    <row r="85" spans="1:17" x14ac:dyDescent="0.2">
      <c r="A85" s="27" t="s">
        <v>48</v>
      </c>
      <c r="B85" s="28" t="s">
        <v>51</v>
      </c>
      <c r="C85" s="27">
        <v>45674.597999999998</v>
      </c>
      <c r="D85" s="27" t="s">
        <v>50</v>
      </c>
      <c r="E85" s="1">
        <f t="shared" ref="E85:E148" si="8">+(C85-C$7)/C$8</f>
        <v>4125.4874538297026</v>
      </c>
      <c r="F85" s="1">
        <f t="shared" si="6"/>
        <v>4125.5</v>
      </c>
      <c r="G85" s="1">
        <f t="shared" ref="G85:G148" si="9">+C85-(C$7+F85*C$8)</f>
        <v>-5.0182999984826893E-3</v>
      </c>
      <c r="J85" s="1">
        <f>G85</f>
        <v>-5.0182999984826893E-3</v>
      </c>
      <c r="O85" s="1">
        <f t="shared" ref="O85:O148" ca="1" si="10">+C$11+C$12*F85</f>
        <v>-0.12361403101129598</v>
      </c>
      <c r="Q85" s="185">
        <f t="shared" ref="Q85:Q148" si="11">+C85-15018.5</f>
        <v>30656.097999999998</v>
      </c>
    </row>
    <row r="86" spans="1:17" x14ac:dyDescent="0.2">
      <c r="A86" s="23" t="s">
        <v>36</v>
      </c>
      <c r="B86" s="11" t="s">
        <v>49</v>
      </c>
      <c r="C86" s="24">
        <v>45676.398000000001</v>
      </c>
      <c r="D86" s="24"/>
      <c r="E86" s="1">
        <f t="shared" si="8"/>
        <v>4129.9876045847595</v>
      </c>
      <c r="F86" s="1">
        <f t="shared" si="6"/>
        <v>4130</v>
      </c>
      <c r="G86" s="1">
        <f t="shared" si="9"/>
        <v>-4.9579999977140687E-3</v>
      </c>
      <c r="K86" s="1">
        <f>G86</f>
        <v>-4.9579999977140687E-3</v>
      </c>
      <c r="O86" s="1">
        <f t="shared" ca="1" si="10"/>
        <v>-0.12360110445440735</v>
      </c>
      <c r="Q86" s="185">
        <f t="shared" si="11"/>
        <v>30657.898000000001</v>
      </c>
    </row>
    <row r="87" spans="1:17" x14ac:dyDescent="0.2">
      <c r="A87" s="23" t="s">
        <v>52</v>
      </c>
      <c r="B87" s="11"/>
      <c r="C87" s="24">
        <v>45681.411999999997</v>
      </c>
      <c r="D87" s="24"/>
      <c r="E87" s="1">
        <f t="shared" si="8"/>
        <v>4142.523024521317</v>
      </c>
      <c r="F87" s="1">
        <f t="shared" si="6"/>
        <v>4142.5</v>
      </c>
      <c r="G87" s="1">
        <f t="shared" si="9"/>
        <v>9.209499999997206E-3</v>
      </c>
      <c r="N87" s="1">
        <f>G87</f>
        <v>9.209499999997206E-3</v>
      </c>
      <c r="O87" s="1">
        <f t="shared" ca="1" si="10"/>
        <v>-0.12356519735193891</v>
      </c>
      <c r="Q87" s="185">
        <f t="shared" si="11"/>
        <v>30662.911999999997</v>
      </c>
    </row>
    <row r="88" spans="1:17" x14ac:dyDescent="0.2">
      <c r="A88" s="23" t="s">
        <v>36</v>
      </c>
      <c r="B88" s="11" t="s">
        <v>49</v>
      </c>
      <c r="C88" s="24">
        <v>46054.376360000002</v>
      </c>
      <c r="D88" s="24"/>
      <c r="E88" s="1">
        <f t="shared" si="8"/>
        <v>5074.9651613329133</v>
      </c>
      <c r="F88" s="1">
        <f t="shared" si="6"/>
        <v>5075</v>
      </c>
      <c r="G88" s="1">
        <f t="shared" si="9"/>
        <v>-1.3934999995399266E-2</v>
      </c>
      <c r="K88" s="1">
        <f>G88</f>
        <v>-1.3934999995399266E-2</v>
      </c>
      <c r="O88" s="1">
        <f t="shared" ca="1" si="10"/>
        <v>-0.12088652750779358</v>
      </c>
      <c r="Q88" s="185">
        <f t="shared" si="11"/>
        <v>31035.876360000002</v>
      </c>
    </row>
    <row r="89" spans="1:17" x14ac:dyDescent="0.2">
      <c r="A89" s="23" t="s">
        <v>36</v>
      </c>
      <c r="B89" s="11" t="s">
        <v>51</v>
      </c>
      <c r="C89" s="24">
        <v>46055.383820000003</v>
      </c>
      <c r="D89" s="24"/>
      <c r="E89" s="1">
        <f t="shared" si="8"/>
        <v>5077.4838957105167</v>
      </c>
      <c r="F89" s="1">
        <f t="shared" si="6"/>
        <v>5077.5</v>
      </c>
      <c r="G89" s="1">
        <f t="shared" si="9"/>
        <v>-6.4414999942528084E-3</v>
      </c>
      <c r="K89" s="1">
        <f>G89</f>
        <v>-6.4414999942528084E-3</v>
      </c>
      <c r="O89" s="1">
        <f t="shared" ca="1" si="10"/>
        <v>-0.12087934608729989</v>
      </c>
      <c r="Q89" s="185">
        <f t="shared" si="11"/>
        <v>31036.883820000003</v>
      </c>
    </row>
    <row r="90" spans="1:17" x14ac:dyDescent="0.2">
      <c r="A90" s="23" t="s">
        <v>53</v>
      </c>
      <c r="B90" s="11"/>
      <c r="C90" s="24">
        <v>46114.377999999997</v>
      </c>
      <c r="D90" s="24"/>
      <c r="E90" s="1">
        <f t="shared" si="8"/>
        <v>5224.9742866385986</v>
      </c>
      <c r="F90" s="1">
        <f t="shared" si="6"/>
        <v>5225</v>
      </c>
      <c r="G90" s="1">
        <f t="shared" si="9"/>
        <v>-1.028500000393251E-2</v>
      </c>
      <c r="N90" s="1">
        <f>G90</f>
        <v>-1.028500000393251E-2</v>
      </c>
      <c r="O90" s="1">
        <f t="shared" ca="1" si="10"/>
        <v>-0.12045564227817235</v>
      </c>
      <c r="Q90" s="185">
        <f t="shared" si="11"/>
        <v>31095.877999999997</v>
      </c>
    </row>
    <row r="91" spans="1:17" x14ac:dyDescent="0.2">
      <c r="A91" s="23" t="s">
        <v>53</v>
      </c>
      <c r="B91" s="11"/>
      <c r="C91" s="24">
        <v>46136.372000000003</v>
      </c>
      <c r="D91" s="24"/>
      <c r="E91" s="1">
        <f t="shared" si="8"/>
        <v>5279.9611286978225</v>
      </c>
      <c r="F91" s="1">
        <f t="shared" si="6"/>
        <v>5280</v>
      </c>
      <c r="G91" s="1">
        <f t="shared" si="9"/>
        <v>-1.554799999576062E-2</v>
      </c>
      <c r="N91" s="1">
        <f>G91</f>
        <v>-1.554799999576062E-2</v>
      </c>
      <c r="O91" s="1">
        <f t="shared" ca="1" si="10"/>
        <v>-0.12029765102731123</v>
      </c>
      <c r="Q91" s="185">
        <f t="shared" si="11"/>
        <v>31117.872000000003</v>
      </c>
    </row>
    <row r="92" spans="1:17" x14ac:dyDescent="0.2">
      <c r="A92" s="23" t="s">
        <v>36</v>
      </c>
      <c r="B92" s="11" t="s">
        <v>49</v>
      </c>
      <c r="C92" s="24">
        <v>46351.57301</v>
      </c>
      <c r="D92" s="24"/>
      <c r="E92" s="1">
        <f t="shared" si="8"/>
        <v>5817.9816773861958</v>
      </c>
      <c r="F92" s="1">
        <f t="shared" si="6"/>
        <v>5818</v>
      </c>
      <c r="G92" s="1">
        <f t="shared" si="9"/>
        <v>-7.3287999985041097E-3</v>
      </c>
      <c r="K92" s="1">
        <f t="shared" ref="K92:K99" si="12">G92</f>
        <v>-7.3287999985041097E-3</v>
      </c>
      <c r="O92" s="1">
        <f t="shared" ca="1" si="10"/>
        <v>-0.11875220933706973</v>
      </c>
      <c r="Q92" s="185">
        <f t="shared" si="11"/>
        <v>31333.07301</v>
      </c>
    </row>
    <row r="93" spans="1:17" x14ac:dyDescent="0.2">
      <c r="A93" s="23" t="s">
        <v>36</v>
      </c>
      <c r="B93" s="11" t="s">
        <v>51</v>
      </c>
      <c r="C93" s="24">
        <v>46352.574990000001</v>
      </c>
      <c r="D93" s="24"/>
      <c r="E93" s="1">
        <f t="shared" si="8"/>
        <v>5820.4867113048349</v>
      </c>
      <c r="F93" s="1">
        <f t="shared" si="6"/>
        <v>5820.5</v>
      </c>
      <c r="G93" s="1">
        <f t="shared" si="9"/>
        <v>-5.3152999971644022E-3</v>
      </c>
      <c r="K93" s="1">
        <f t="shared" si="12"/>
        <v>-5.3152999971644022E-3</v>
      </c>
      <c r="O93" s="1">
        <f t="shared" ca="1" si="10"/>
        <v>-0.11874502791657604</v>
      </c>
      <c r="Q93" s="185">
        <f t="shared" si="11"/>
        <v>31334.074990000001</v>
      </c>
    </row>
    <row r="94" spans="1:17" x14ac:dyDescent="0.2">
      <c r="A94" s="23" t="s">
        <v>36</v>
      </c>
      <c r="B94" s="11" t="s">
        <v>49</v>
      </c>
      <c r="C94" s="24">
        <v>46353.576990000001</v>
      </c>
      <c r="D94" s="24"/>
      <c r="E94" s="1">
        <f t="shared" si="8"/>
        <v>5822.9917952251471</v>
      </c>
      <c r="F94" s="1">
        <f t="shared" si="6"/>
        <v>5823</v>
      </c>
      <c r="G94" s="1">
        <f t="shared" si="9"/>
        <v>-3.2817999963299371E-3</v>
      </c>
      <c r="K94" s="1">
        <f t="shared" si="12"/>
        <v>-3.2817999963299371E-3</v>
      </c>
      <c r="O94" s="1">
        <f t="shared" ca="1" si="10"/>
        <v>-0.11873784649608236</v>
      </c>
      <c r="Q94" s="185">
        <f t="shared" si="11"/>
        <v>31335.076990000001</v>
      </c>
    </row>
    <row r="95" spans="1:17" x14ac:dyDescent="0.2">
      <c r="A95" s="23" t="s">
        <v>36</v>
      </c>
      <c r="B95" s="11" t="s">
        <v>51</v>
      </c>
      <c r="C95" s="24">
        <v>46712.549870000003</v>
      </c>
      <c r="D95" s="24"/>
      <c r="E95" s="1">
        <f t="shared" si="8"/>
        <v>6720.4540602110274</v>
      </c>
      <c r="F95" s="1">
        <f t="shared" ref="F95:F158" si="13">ROUND(2*E95,0)/2</f>
        <v>6720.5</v>
      </c>
      <c r="G95" s="1">
        <f t="shared" si="9"/>
        <v>-1.8375299994659144E-2</v>
      </c>
      <c r="K95" s="1">
        <f t="shared" si="12"/>
        <v>-1.8375299994659144E-2</v>
      </c>
      <c r="O95" s="1">
        <f t="shared" ca="1" si="10"/>
        <v>-0.11615971653884866</v>
      </c>
      <c r="Q95" s="185">
        <f t="shared" si="11"/>
        <v>31694.049870000003</v>
      </c>
    </row>
    <row r="96" spans="1:17" x14ac:dyDescent="0.2">
      <c r="A96" s="23" t="s">
        <v>36</v>
      </c>
      <c r="B96" s="11" t="s">
        <v>49</v>
      </c>
      <c r="C96" s="24">
        <v>46713.558559999998</v>
      </c>
      <c r="D96" s="24"/>
      <c r="E96" s="1">
        <f t="shared" si="8"/>
        <v>6722.9758696916324</v>
      </c>
      <c r="F96" s="1">
        <f t="shared" si="13"/>
        <v>6723</v>
      </c>
      <c r="G96" s="1">
        <f t="shared" si="9"/>
        <v>-9.6517999991192482E-3</v>
      </c>
      <c r="K96" s="1">
        <f t="shared" si="12"/>
        <v>-9.6517999991192482E-3</v>
      </c>
      <c r="O96" s="1">
        <f t="shared" ca="1" si="10"/>
        <v>-0.11615253511835497</v>
      </c>
      <c r="Q96" s="185">
        <f t="shared" si="11"/>
        <v>31695.058559999998</v>
      </c>
    </row>
    <row r="97" spans="1:32" x14ac:dyDescent="0.2">
      <c r="A97" s="23" t="s">
        <v>36</v>
      </c>
      <c r="B97" s="11" t="s">
        <v>51</v>
      </c>
      <c r="C97" s="24">
        <v>46714.55846</v>
      </c>
      <c r="D97" s="24"/>
      <c r="E97" s="1">
        <f t="shared" si="8"/>
        <v>6725.4757034360691</v>
      </c>
      <c r="F97" s="1">
        <f t="shared" si="13"/>
        <v>6725.5</v>
      </c>
      <c r="G97" s="1">
        <f t="shared" si="9"/>
        <v>-9.7182999961660244E-3</v>
      </c>
      <c r="K97" s="1">
        <f t="shared" si="12"/>
        <v>-9.7182999961660244E-3</v>
      </c>
      <c r="O97" s="1">
        <f t="shared" ca="1" si="10"/>
        <v>-0.11614535369786128</v>
      </c>
      <c r="Q97" s="185">
        <f t="shared" si="11"/>
        <v>31696.05846</v>
      </c>
    </row>
    <row r="98" spans="1:32" x14ac:dyDescent="0.2">
      <c r="A98" s="23" t="s">
        <v>36</v>
      </c>
      <c r="B98" s="11" t="s">
        <v>49</v>
      </c>
      <c r="C98" s="24">
        <v>46715.558669999999</v>
      </c>
      <c r="D98" s="24"/>
      <c r="E98" s="1">
        <f t="shared" si="8"/>
        <v>6727.9763122064587</v>
      </c>
      <c r="F98" s="1">
        <f t="shared" si="13"/>
        <v>6728</v>
      </c>
      <c r="G98" s="1">
        <f t="shared" si="9"/>
        <v>-9.4747999974060804E-3</v>
      </c>
      <c r="K98" s="1">
        <f t="shared" si="12"/>
        <v>-9.4747999974060804E-3</v>
      </c>
      <c r="O98" s="1">
        <f t="shared" ca="1" si="10"/>
        <v>-0.11613817227736759</v>
      </c>
      <c r="Q98" s="185">
        <f t="shared" si="11"/>
        <v>31697.058669999999</v>
      </c>
    </row>
    <row r="99" spans="1:32" x14ac:dyDescent="0.2">
      <c r="A99" s="23" t="s">
        <v>36</v>
      </c>
      <c r="B99" s="11" t="s">
        <v>49</v>
      </c>
      <c r="C99" s="24">
        <v>46735.556389999998</v>
      </c>
      <c r="D99" s="24"/>
      <c r="E99" s="1">
        <f t="shared" si="8"/>
        <v>6777.972287071615</v>
      </c>
      <c r="F99" s="1">
        <f t="shared" si="13"/>
        <v>6778</v>
      </c>
      <c r="G99" s="1">
        <f t="shared" si="9"/>
        <v>-1.1084800004027784E-2</v>
      </c>
      <c r="K99" s="1">
        <f t="shared" si="12"/>
        <v>-1.1084800004027784E-2</v>
      </c>
      <c r="O99" s="1">
        <f t="shared" ca="1" si="10"/>
        <v>-0.11599454386749385</v>
      </c>
      <c r="Q99" s="185">
        <f t="shared" si="11"/>
        <v>31717.056389999998</v>
      </c>
    </row>
    <row r="100" spans="1:32" x14ac:dyDescent="0.2">
      <c r="A100" s="23" t="s">
        <v>54</v>
      </c>
      <c r="B100" s="11" t="s">
        <v>51</v>
      </c>
      <c r="C100" s="24">
        <v>46795.362999999998</v>
      </c>
      <c r="D100" s="24"/>
      <c r="E100" s="1">
        <f t="shared" si="8"/>
        <v>6927.4938210430028</v>
      </c>
      <c r="F100" s="1">
        <f t="shared" si="13"/>
        <v>6927.5</v>
      </c>
      <c r="G100" s="1">
        <f t="shared" si="9"/>
        <v>-2.4715000035939738E-3</v>
      </c>
      <c r="I100" s="1">
        <f t="shared" ref="I100:I113" si="14">G100</f>
        <v>-2.4715000035939738E-3</v>
      </c>
      <c r="O100" s="1">
        <f t="shared" ca="1" si="10"/>
        <v>-0.11556509492197134</v>
      </c>
      <c r="Q100" s="185">
        <f t="shared" si="11"/>
        <v>31776.862999999998</v>
      </c>
      <c r="AA100" s="1">
        <v>15</v>
      </c>
      <c r="AC100" s="1" t="s">
        <v>55</v>
      </c>
      <c r="AF100" s="1" t="s">
        <v>56</v>
      </c>
    </row>
    <row r="101" spans="1:32" x14ac:dyDescent="0.2">
      <c r="A101" s="23" t="s">
        <v>54</v>
      </c>
      <c r="B101" s="11" t="s">
        <v>51</v>
      </c>
      <c r="C101" s="24">
        <v>46799.366999999998</v>
      </c>
      <c r="D101" s="24"/>
      <c r="E101" s="1">
        <f t="shared" si="8"/>
        <v>6937.5041563892382</v>
      </c>
      <c r="F101" s="1">
        <f t="shared" si="13"/>
        <v>6937.5</v>
      </c>
      <c r="G101" s="1">
        <f t="shared" si="9"/>
        <v>1.662499998928979E-3</v>
      </c>
      <c r="I101" s="1">
        <f t="shared" si="14"/>
        <v>1.662499998928979E-3</v>
      </c>
      <c r="O101" s="1">
        <f t="shared" ca="1" si="10"/>
        <v>-0.11553636923999661</v>
      </c>
      <c r="Q101" s="185">
        <f t="shared" si="11"/>
        <v>31780.866999999998</v>
      </c>
      <c r="AA101" s="1">
        <v>19</v>
      </c>
      <c r="AC101" s="1" t="s">
        <v>55</v>
      </c>
      <c r="AF101" s="1" t="s">
        <v>56</v>
      </c>
    </row>
    <row r="102" spans="1:32" x14ac:dyDescent="0.2">
      <c r="A102" s="23" t="s">
        <v>57</v>
      </c>
      <c r="B102" s="11"/>
      <c r="C102" s="24">
        <v>46804.355000000003</v>
      </c>
      <c r="D102" s="24"/>
      <c r="E102" s="1">
        <f t="shared" si="8"/>
        <v>6949.9745741482457</v>
      </c>
      <c r="F102" s="1">
        <f t="shared" si="13"/>
        <v>6950</v>
      </c>
      <c r="G102" s="1">
        <f t="shared" si="9"/>
        <v>-1.0169999994104728E-2</v>
      </c>
      <c r="I102" s="1">
        <f t="shared" si="14"/>
        <v>-1.0169999994104728E-2</v>
      </c>
      <c r="O102" s="1">
        <f t="shared" ca="1" si="10"/>
        <v>-0.11550046213752815</v>
      </c>
      <c r="Q102" s="185">
        <f t="shared" si="11"/>
        <v>31785.855000000003</v>
      </c>
      <c r="AA102" s="1">
        <v>14</v>
      </c>
      <c r="AC102" s="1" t="s">
        <v>58</v>
      </c>
      <c r="AF102" s="1" t="s">
        <v>56</v>
      </c>
    </row>
    <row r="103" spans="1:32" x14ac:dyDescent="0.2">
      <c r="A103" s="23" t="s">
        <v>57</v>
      </c>
      <c r="B103" s="11" t="s">
        <v>51</v>
      </c>
      <c r="C103" s="24">
        <v>46821.37</v>
      </c>
      <c r="D103" s="24"/>
      <c r="E103" s="1">
        <f t="shared" si="8"/>
        <v>6992.5134992022331</v>
      </c>
      <c r="F103" s="1">
        <f t="shared" si="13"/>
        <v>6992.5</v>
      </c>
      <c r="G103" s="1">
        <f t="shared" si="9"/>
        <v>5.3995000052964315E-3</v>
      </c>
      <c r="I103" s="1">
        <f t="shared" si="14"/>
        <v>5.3995000052964315E-3</v>
      </c>
      <c r="O103" s="1">
        <f t="shared" ca="1" si="10"/>
        <v>-0.11537837798913547</v>
      </c>
      <c r="Q103" s="185">
        <f t="shared" si="11"/>
        <v>31802.870000000003</v>
      </c>
      <c r="AA103" s="1">
        <v>15</v>
      </c>
      <c r="AC103" s="1" t="s">
        <v>58</v>
      </c>
      <c r="AF103" s="1" t="s">
        <v>56</v>
      </c>
    </row>
    <row r="104" spans="1:32" x14ac:dyDescent="0.2">
      <c r="A104" s="23" t="s">
        <v>59</v>
      </c>
      <c r="B104" s="11" t="s">
        <v>51</v>
      </c>
      <c r="C104" s="24">
        <v>47116.550999999999</v>
      </c>
      <c r="D104" s="24"/>
      <c r="E104" s="1">
        <f t="shared" si="8"/>
        <v>7730.4907214391706</v>
      </c>
      <c r="F104" s="1">
        <f t="shared" si="13"/>
        <v>7730.5</v>
      </c>
      <c r="G104" s="1">
        <f t="shared" si="9"/>
        <v>-3.7112999998498708E-3</v>
      </c>
      <c r="I104" s="1">
        <f t="shared" si="14"/>
        <v>-3.7112999998498708E-3</v>
      </c>
      <c r="O104" s="1">
        <f t="shared" ca="1" si="10"/>
        <v>-0.11325842265939901</v>
      </c>
      <c r="Q104" s="185">
        <f t="shared" si="11"/>
        <v>32098.050999999999</v>
      </c>
      <c r="AA104" s="1">
        <v>7</v>
      </c>
      <c r="AC104" s="1" t="s">
        <v>60</v>
      </c>
      <c r="AF104" s="1" t="s">
        <v>56</v>
      </c>
    </row>
    <row r="105" spans="1:32" x14ac:dyDescent="0.2">
      <c r="A105" s="23" t="s">
        <v>59</v>
      </c>
      <c r="B105" s="11" t="s">
        <v>51</v>
      </c>
      <c r="C105" s="24">
        <v>47157.345999999998</v>
      </c>
      <c r="D105" s="24"/>
      <c r="E105" s="1">
        <f t="shared" si="8"/>
        <v>7832.4816381348755</v>
      </c>
      <c r="F105" s="1">
        <f t="shared" si="13"/>
        <v>7832.5</v>
      </c>
      <c r="G105" s="1">
        <f t="shared" si="9"/>
        <v>-7.3445000016363338E-3</v>
      </c>
      <c r="I105" s="1">
        <f t="shared" si="14"/>
        <v>-7.3445000016363338E-3</v>
      </c>
      <c r="O105" s="1">
        <f t="shared" ca="1" si="10"/>
        <v>-0.11296542070325657</v>
      </c>
      <c r="Q105" s="185">
        <f t="shared" si="11"/>
        <v>32138.845999999998</v>
      </c>
      <c r="AA105" s="1">
        <v>15</v>
      </c>
      <c r="AC105" s="1" t="s">
        <v>58</v>
      </c>
      <c r="AF105" s="1" t="s">
        <v>56</v>
      </c>
    </row>
    <row r="106" spans="1:32" x14ac:dyDescent="0.2">
      <c r="A106" s="23" t="s">
        <v>61</v>
      </c>
      <c r="B106" s="11"/>
      <c r="C106" s="24">
        <v>47170.37</v>
      </c>
      <c r="D106" s="24"/>
      <c r="E106" s="1">
        <f t="shared" si="8"/>
        <v>7865.0427289314293</v>
      </c>
      <c r="F106" s="1">
        <f t="shared" si="13"/>
        <v>7865</v>
      </c>
      <c r="G106" s="1">
        <f t="shared" si="9"/>
        <v>1.70910000015283E-2</v>
      </c>
      <c r="I106" s="1">
        <f t="shared" si="14"/>
        <v>1.70910000015283E-2</v>
      </c>
      <c r="O106" s="1">
        <f t="shared" ca="1" si="10"/>
        <v>-0.11287206223683864</v>
      </c>
      <c r="Q106" s="185">
        <f t="shared" si="11"/>
        <v>32151.870000000003</v>
      </c>
      <c r="AA106" s="1">
        <v>10</v>
      </c>
      <c r="AC106" s="1" t="s">
        <v>60</v>
      </c>
      <c r="AF106" s="1" t="s">
        <v>56</v>
      </c>
    </row>
    <row r="107" spans="1:32" x14ac:dyDescent="0.2">
      <c r="A107" s="23" t="s">
        <v>61</v>
      </c>
      <c r="B107" s="11"/>
      <c r="C107" s="24">
        <v>47206.347000000002</v>
      </c>
      <c r="D107" s="24"/>
      <c r="E107" s="1">
        <f t="shared" si="8"/>
        <v>7954.9882421061184</v>
      </c>
      <c r="F107" s="1">
        <f t="shared" si="13"/>
        <v>7955</v>
      </c>
      <c r="G107" s="1">
        <f t="shared" si="9"/>
        <v>-4.7029999986989424E-3</v>
      </c>
      <c r="I107" s="1">
        <f t="shared" si="14"/>
        <v>-4.7029999986989424E-3</v>
      </c>
      <c r="O107" s="1">
        <f t="shared" ca="1" si="10"/>
        <v>-0.1126135310990659</v>
      </c>
      <c r="Q107" s="185">
        <f t="shared" si="11"/>
        <v>32187.847000000002</v>
      </c>
      <c r="AA107" s="1">
        <v>6</v>
      </c>
      <c r="AC107" s="1" t="s">
        <v>60</v>
      </c>
      <c r="AF107" s="1" t="s">
        <v>56</v>
      </c>
    </row>
    <row r="108" spans="1:32" x14ac:dyDescent="0.2">
      <c r="A108" s="23" t="s">
        <v>61</v>
      </c>
      <c r="B108" s="11"/>
      <c r="C108" s="24">
        <v>47212.351999999999</v>
      </c>
      <c r="D108" s="24"/>
      <c r="E108" s="1">
        <f t="shared" si="8"/>
        <v>7970.0012450417098</v>
      </c>
      <c r="F108" s="1">
        <f t="shared" si="13"/>
        <v>7970</v>
      </c>
      <c r="G108" s="1">
        <f t="shared" si="9"/>
        <v>4.980000012437813E-4</v>
      </c>
      <c r="I108" s="1">
        <f t="shared" si="14"/>
        <v>4.980000012437813E-4</v>
      </c>
      <c r="O108" s="1">
        <f t="shared" ca="1" si="10"/>
        <v>-0.11257044257610377</v>
      </c>
      <c r="Q108" s="185">
        <f t="shared" si="11"/>
        <v>32193.851999999999</v>
      </c>
      <c r="AA108" s="1">
        <v>7</v>
      </c>
      <c r="AC108" s="1" t="s">
        <v>60</v>
      </c>
      <c r="AF108" s="1" t="s">
        <v>56</v>
      </c>
    </row>
    <row r="109" spans="1:32" x14ac:dyDescent="0.2">
      <c r="A109" s="23" t="s">
        <v>62</v>
      </c>
      <c r="B109" s="11"/>
      <c r="C109" s="24">
        <v>47230.339</v>
      </c>
      <c r="D109" s="24"/>
      <c r="E109" s="1">
        <f t="shared" si="8"/>
        <v>8014.9702515034287</v>
      </c>
      <c r="F109" s="1">
        <f t="shared" si="13"/>
        <v>8015</v>
      </c>
      <c r="G109" s="1">
        <f t="shared" si="9"/>
        <v>-1.1898999997356441E-2</v>
      </c>
      <c r="I109" s="1">
        <f t="shared" si="14"/>
        <v>-1.1898999997356441E-2</v>
      </c>
      <c r="O109" s="1">
        <f t="shared" ca="1" si="10"/>
        <v>-0.11244117700721741</v>
      </c>
      <c r="Q109" s="185">
        <f t="shared" si="11"/>
        <v>32211.839</v>
      </c>
      <c r="AA109" s="1">
        <v>11</v>
      </c>
      <c r="AC109" s="1" t="s">
        <v>58</v>
      </c>
      <c r="AF109" s="1" t="s">
        <v>56</v>
      </c>
    </row>
    <row r="110" spans="1:32" x14ac:dyDescent="0.2">
      <c r="A110" s="23" t="s">
        <v>62</v>
      </c>
      <c r="B110" s="11" t="s">
        <v>51</v>
      </c>
      <c r="C110" s="24">
        <v>47233.326000000001</v>
      </c>
      <c r="D110" s="24"/>
      <c r="E110" s="1">
        <f t="shared" si="8"/>
        <v>8022.438001673062</v>
      </c>
      <c r="F110" s="1">
        <f t="shared" si="13"/>
        <v>8022.5</v>
      </c>
      <c r="G110" s="1">
        <f t="shared" si="9"/>
        <v>-2.4798499995085876E-2</v>
      </c>
      <c r="I110" s="1">
        <f t="shared" si="14"/>
        <v>-2.4798499995085876E-2</v>
      </c>
      <c r="O110" s="1">
        <f t="shared" ca="1" si="10"/>
        <v>-0.11241963274573635</v>
      </c>
      <c r="Q110" s="185">
        <f t="shared" si="11"/>
        <v>32214.826000000001</v>
      </c>
      <c r="AA110" s="1">
        <v>7</v>
      </c>
      <c r="AC110" s="1" t="s">
        <v>60</v>
      </c>
      <c r="AF110" s="1" t="s">
        <v>56</v>
      </c>
    </row>
    <row r="111" spans="1:32" x14ac:dyDescent="0.2">
      <c r="A111" s="23" t="s">
        <v>63</v>
      </c>
      <c r="B111" s="11" t="s">
        <v>51</v>
      </c>
      <c r="C111" s="24">
        <v>47528.521999999997</v>
      </c>
      <c r="D111" s="24"/>
      <c r="E111" s="1">
        <f t="shared" si="8"/>
        <v>8760.4527251662894</v>
      </c>
      <c r="F111" s="1">
        <f t="shared" si="13"/>
        <v>8760.5</v>
      </c>
      <c r="G111" s="1">
        <f t="shared" si="9"/>
        <v>-1.8909300000814255E-2</v>
      </c>
      <c r="I111" s="1">
        <f t="shared" si="14"/>
        <v>-1.8909300000814255E-2</v>
      </c>
      <c r="O111" s="1">
        <f t="shared" ca="1" si="10"/>
        <v>-0.11029967741599989</v>
      </c>
      <c r="Q111" s="185">
        <f t="shared" si="11"/>
        <v>32510.021999999997</v>
      </c>
      <c r="AA111" s="1">
        <v>8</v>
      </c>
      <c r="AC111" s="1" t="s">
        <v>60</v>
      </c>
      <c r="AF111" s="1" t="s">
        <v>56</v>
      </c>
    </row>
    <row r="112" spans="1:32" x14ac:dyDescent="0.2">
      <c r="A112" s="23" t="s">
        <v>63</v>
      </c>
      <c r="B112" s="11"/>
      <c r="C112" s="24">
        <v>47540.317000000003</v>
      </c>
      <c r="D112" s="24"/>
      <c r="E112" s="1">
        <f t="shared" si="8"/>
        <v>8789.9412130306464</v>
      </c>
      <c r="F112" s="1">
        <f t="shared" si="13"/>
        <v>8790</v>
      </c>
      <c r="G112" s="1">
        <f t="shared" si="9"/>
        <v>-2.3513999993156176E-2</v>
      </c>
      <c r="I112" s="1">
        <f t="shared" si="14"/>
        <v>-2.3513999993156176E-2</v>
      </c>
      <c r="O112" s="1">
        <f t="shared" ca="1" si="10"/>
        <v>-0.11021493665417437</v>
      </c>
      <c r="Q112" s="185">
        <f t="shared" si="11"/>
        <v>32521.817000000003</v>
      </c>
      <c r="AA112" s="1">
        <v>9</v>
      </c>
      <c r="AC112" s="1" t="s">
        <v>60</v>
      </c>
      <c r="AF112" s="1" t="s">
        <v>56</v>
      </c>
    </row>
    <row r="113" spans="1:32" x14ac:dyDescent="0.2">
      <c r="A113" s="23" t="s">
        <v>63</v>
      </c>
      <c r="B113" s="11"/>
      <c r="C113" s="24">
        <v>47554.332000000002</v>
      </c>
      <c r="D113" s="24"/>
      <c r="E113" s="1">
        <f t="shared" si="8"/>
        <v>8824.9798868262169</v>
      </c>
      <c r="F113" s="1">
        <f t="shared" si="13"/>
        <v>8825</v>
      </c>
      <c r="G113" s="1">
        <f t="shared" si="9"/>
        <v>-8.0449999950360507E-3</v>
      </c>
      <c r="I113" s="1">
        <f t="shared" si="14"/>
        <v>-8.0449999950360507E-3</v>
      </c>
      <c r="O113" s="1">
        <f t="shared" ca="1" si="10"/>
        <v>-0.11011439676726274</v>
      </c>
      <c r="Q113" s="185">
        <f t="shared" si="11"/>
        <v>32535.832000000002</v>
      </c>
      <c r="AA113" s="1">
        <v>7</v>
      </c>
      <c r="AC113" s="1" t="s">
        <v>60</v>
      </c>
      <c r="AF113" s="1" t="s">
        <v>56</v>
      </c>
    </row>
    <row r="114" spans="1:32" x14ac:dyDescent="0.2">
      <c r="A114" s="23" t="s">
        <v>64</v>
      </c>
      <c r="B114" s="11"/>
      <c r="C114" s="24">
        <v>47560.326000000001</v>
      </c>
      <c r="D114" s="24"/>
      <c r="E114" s="1">
        <f t="shared" si="8"/>
        <v>8839.9653888405319</v>
      </c>
      <c r="F114" s="1">
        <f t="shared" si="13"/>
        <v>8840</v>
      </c>
      <c r="G114" s="1">
        <f t="shared" si="9"/>
        <v>-1.3844000000972301E-2</v>
      </c>
      <c r="N114" s="1">
        <f>G114</f>
        <v>-1.3844000000972301E-2</v>
      </c>
      <c r="O114" s="1">
        <f t="shared" ca="1" si="10"/>
        <v>-0.11007130824430063</v>
      </c>
      <c r="Q114" s="185">
        <f t="shared" si="11"/>
        <v>32541.826000000001</v>
      </c>
    </row>
    <row r="115" spans="1:32" x14ac:dyDescent="0.2">
      <c r="A115" s="29" t="s">
        <v>65</v>
      </c>
      <c r="B115" s="30" t="s">
        <v>49</v>
      </c>
      <c r="C115" s="31">
        <v>47560.326000000001</v>
      </c>
      <c r="D115" s="31">
        <v>5.0000000000000001E-3</v>
      </c>
      <c r="E115" s="1">
        <f t="shared" si="8"/>
        <v>8839.9653888405319</v>
      </c>
      <c r="F115" s="1">
        <f t="shared" si="13"/>
        <v>8840</v>
      </c>
      <c r="G115" s="1">
        <f t="shared" si="9"/>
        <v>-1.3844000000972301E-2</v>
      </c>
      <c r="J115" s="1">
        <f>G115</f>
        <v>-1.3844000000972301E-2</v>
      </c>
      <c r="O115" s="1">
        <f t="shared" ca="1" si="10"/>
        <v>-0.11007130824430063</v>
      </c>
      <c r="Q115" s="185">
        <f t="shared" si="11"/>
        <v>32541.826000000001</v>
      </c>
    </row>
    <row r="116" spans="1:32" x14ac:dyDescent="0.2">
      <c r="A116" s="23" t="s">
        <v>63</v>
      </c>
      <c r="B116" s="11" t="s">
        <v>51</v>
      </c>
      <c r="C116" s="24">
        <v>47587.315999999999</v>
      </c>
      <c r="D116" s="24"/>
      <c r="E116" s="1">
        <f t="shared" si="8"/>
        <v>8907.4426493287538</v>
      </c>
      <c r="F116" s="1">
        <f t="shared" si="13"/>
        <v>8907.5</v>
      </c>
      <c r="G116" s="1">
        <f t="shared" si="9"/>
        <v>-2.2939499998756219E-2</v>
      </c>
      <c r="I116" s="1">
        <f t="shared" ref="I116:I131" si="15">G116</f>
        <v>-2.2939499998756219E-2</v>
      </c>
      <c r="O116" s="1">
        <f t="shared" ca="1" si="10"/>
        <v>-0.10987740989097107</v>
      </c>
      <c r="Q116" s="185">
        <f t="shared" si="11"/>
        <v>32568.815999999999</v>
      </c>
      <c r="AA116" s="1">
        <v>7</v>
      </c>
      <c r="AC116" s="1" t="s">
        <v>60</v>
      </c>
      <c r="AF116" s="1" t="s">
        <v>56</v>
      </c>
    </row>
    <row r="117" spans="1:32" x14ac:dyDescent="0.2">
      <c r="A117" s="23" t="s">
        <v>66</v>
      </c>
      <c r="B117" s="11"/>
      <c r="C117" s="24">
        <v>47908.336000000003</v>
      </c>
      <c r="D117" s="24">
        <v>2E-3</v>
      </c>
      <c r="E117" s="1">
        <f t="shared" si="8"/>
        <v>9710.0195356544555</v>
      </c>
      <c r="F117" s="1">
        <f t="shared" si="13"/>
        <v>9710</v>
      </c>
      <c r="G117" s="1">
        <f t="shared" si="9"/>
        <v>7.8140000041457824E-3</v>
      </c>
      <c r="I117" s="1">
        <f t="shared" si="15"/>
        <v>7.8140000041457824E-3</v>
      </c>
      <c r="O117" s="1">
        <f t="shared" ca="1" si="10"/>
        <v>-0.10757217391249747</v>
      </c>
      <c r="Q117" s="185">
        <f t="shared" si="11"/>
        <v>32889.836000000003</v>
      </c>
      <c r="AA117" s="1">
        <v>34</v>
      </c>
      <c r="AC117" s="1" t="s">
        <v>67</v>
      </c>
      <c r="AD117" s="1" t="s">
        <v>68</v>
      </c>
      <c r="AF117" s="1" t="s">
        <v>56</v>
      </c>
    </row>
    <row r="118" spans="1:32" x14ac:dyDescent="0.2">
      <c r="A118" s="23" t="s">
        <v>69</v>
      </c>
      <c r="B118" s="11"/>
      <c r="C118" s="24">
        <v>47912.305</v>
      </c>
      <c r="D118" s="24"/>
      <c r="E118" s="1">
        <f t="shared" si="8"/>
        <v>9719.9423680693344</v>
      </c>
      <c r="F118" s="1">
        <f t="shared" si="13"/>
        <v>9720</v>
      </c>
      <c r="G118" s="1">
        <f t="shared" si="9"/>
        <v>-2.3051999996823724E-2</v>
      </c>
      <c r="I118" s="1">
        <f t="shared" si="15"/>
        <v>-2.3051999996823724E-2</v>
      </c>
      <c r="O118" s="1">
        <f t="shared" ca="1" si="10"/>
        <v>-0.10754344823052273</v>
      </c>
      <c r="Q118" s="185">
        <f t="shared" si="11"/>
        <v>32893.805</v>
      </c>
      <c r="AA118" s="1">
        <v>7</v>
      </c>
      <c r="AC118" s="1" t="s">
        <v>60</v>
      </c>
      <c r="AF118" s="1" t="s">
        <v>56</v>
      </c>
    </row>
    <row r="119" spans="1:32" x14ac:dyDescent="0.2">
      <c r="A119" s="23" t="s">
        <v>69</v>
      </c>
      <c r="B119" s="11"/>
      <c r="C119" s="24">
        <v>47924.322999999997</v>
      </c>
      <c r="D119" s="24"/>
      <c r="E119" s="1">
        <f t="shared" si="8"/>
        <v>9749.9883746105443</v>
      </c>
      <c r="F119" s="1">
        <f t="shared" si="13"/>
        <v>9750</v>
      </c>
      <c r="G119" s="1">
        <f t="shared" si="9"/>
        <v>-4.6500000025844201E-3</v>
      </c>
      <c r="I119" s="1">
        <f t="shared" si="15"/>
        <v>-4.6500000025844201E-3</v>
      </c>
      <c r="O119" s="1">
        <f t="shared" ca="1" si="10"/>
        <v>-0.10745727118459847</v>
      </c>
      <c r="Q119" s="185">
        <f t="shared" si="11"/>
        <v>32905.822999999997</v>
      </c>
      <c r="AA119" s="1">
        <v>7</v>
      </c>
      <c r="AC119" s="1" t="s">
        <v>60</v>
      </c>
      <c r="AF119" s="1" t="s">
        <v>56</v>
      </c>
    </row>
    <row r="120" spans="1:32" x14ac:dyDescent="0.2">
      <c r="A120" s="23" t="s">
        <v>66</v>
      </c>
      <c r="B120" s="11" t="s">
        <v>51</v>
      </c>
      <c r="C120" s="24">
        <v>47951.313999999998</v>
      </c>
      <c r="D120" s="24">
        <v>4.0000000000000001E-3</v>
      </c>
      <c r="E120" s="1">
        <f t="shared" si="8"/>
        <v>9817.4681351825275</v>
      </c>
      <c r="F120" s="1">
        <f t="shared" si="13"/>
        <v>9817.5</v>
      </c>
      <c r="G120" s="1">
        <f t="shared" si="9"/>
        <v>-1.274550000380259E-2</v>
      </c>
      <c r="I120" s="1">
        <f t="shared" si="15"/>
        <v>-1.274550000380259E-2</v>
      </c>
      <c r="O120" s="1">
        <f t="shared" ca="1" si="10"/>
        <v>-0.10726337283126892</v>
      </c>
      <c r="Q120" s="185">
        <f t="shared" si="11"/>
        <v>32932.813999999998</v>
      </c>
      <c r="AA120" s="1">
        <v>19</v>
      </c>
      <c r="AC120" s="1" t="s">
        <v>67</v>
      </c>
      <c r="AD120" s="1" t="s">
        <v>68</v>
      </c>
      <c r="AF120" s="1" t="s">
        <v>56</v>
      </c>
    </row>
    <row r="121" spans="1:32" x14ac:dyDescent="0.2">
      <c r="A121" s="23" t="s">
        <v>69</v>
      </c>
      <c r="B121" s="11"/>
      <c r="C121" s="24">
        <v>47958.313000000002</v>
      </c>
      <c r="D121" s="24"/>
      <c r="E121" s="1">
        <f t="shared" si="8"/>
        <v>9834.9662213684242</v>
      </c>
      <c r="F121" s="1">
        <f t="shared" si="13"/>
        <v>9835</v>
      </c>
      <c r="G121" s="1">
        <f t="shared" si="9"/>
        <v>-1.3510999997379258E-2</v>
      </c>
      <c r="I121" s="1">
        <f t="shared" si="15"/>
        <v>-1.3510999997379258E-2</v>
      </c>
      <c r="O121" s="1">
        <f t="shared" ca="1" si="10"/>
        <v>-0.10721310288781311</v>
      </c>
      <c r="Q121" s="185">
        <f t="shared" si="11"/>
        <v>32939.813000000002</v>
      </c>
      <c r="AA121" s="1">
        <v>10</v>
      </c>
      <c r="AC121" s="1" t="s">
        <v>60</v>
      </c>
      <c r="AF121" s="1" t="s">
        <v>56</v>
      </c>
    </row>
    <row r="122" spans="1:32" x14ac:dyDescent="0.2">
      <c r="A122" s="23" t="s">
        <v>69</v>
      </c>
      <c r="B122" s="11" t="s">
        <v>51</v>
      </c>
      <c r="C122" s="24">
        <v>47969.322999999997</v>
      </c>
      <c r="D122" s="24"/>
      <c r="E122" s="1">
        <f t="shared" si="8"/>
        <v>9862.4921434868011</v>
      </c>
      <c r="F122" s="1">
        <f t="shared" si="13"/>
        <v>9862.5</v>
      </c>
      <c r="G122" s="1">
        <f t="shared" si="9"/>
        <v>-3.14250000519678E-3</v>
      </c>
      <c r="I122" s="1">
        <f t="shared" si="15"/>
        <v>-3.14250000519678E-3</v>
      </c>
      <c r="O122" s="1">
        <f t="shared" ca="1" si="10"/>
        <v>-0.10713410726238255</v>
      </c>
      <c r="Q122" s="185">
        <f t="shared" si="11"/>
        <v>32950.822999999997</v>
      </c>
      <c r="AA122" s="1">
        <v>7</v>
      </c>
      <c r="AC122" s="1" t="s">
        <v>60</v>
      </c>
      <c r="AF122" s="1" t="s">
        <v>56</v>
      </c>
    </row>
    <row r="123" spans="1:32" x14ac:dyDescent="0.2">
      <c r="A123" s="23" t="s">
        <v>70</v>
      </c>
      <c r="B123" s="11"/>
      <c r="C123" s="24">
        <v>48270.307999999997</v>
      </c>
      <c r="D123" s="24"/>
      <c r="E123" s="1">
        <f t="shared" si="8"/>
        <v>10614.979851825032</v>
      </c>
      <c r="F123" s="1">
        <f t="shared" si="13"/>
        <v>10615</v>
      </c>
      <c r="G123" s="1">
        <f t="shared" si="9"/>
        <v>-8.0589999997755513E-3</v>
      </c>
      <c r="I123" s="1">
        <f t="shared" si="15"/>
        <v>-8.0589999997755513E-3</v>
      </c>
      <c r="O123" s="1">
        <f t="shared" ca="1" si="10"/>
        <v>-0.10497249969378269</v>
      </c>
      <c r="Q123" s="185">
        <f t="shared" si="11"/>
        <v>33251.807999999997</v>
      </c>
      <c r="AA123" s="1">
        <v>9</v>
      </c>
      <c r="AC123" s="1" t="s">
        <v>71</v>
      </c>
      <c r="AF123" s="1" t="s">
        <v>56</v>
      </c>
    </row>
    <row r="124" spans="1:32" x14ac:dyDescent="0.2">
      <c r="A124" s="23" t="s">
        <v>70</v>
      </c>
      <c r="B124" s="11" t="s">
        <v>51</v>
      </c>
      <c r="C124" s="24">
        <v>48270.504000000001</v>
      </c>
      <c r="D124" s="24"/>
      <c r="E124" s="1">
        <f t="shared" si="8"/>
        <v>10615.469868240591</v>
      </c>
      <c r="F124" s="1">
        <f t="shared" si="13"/>
        <v>10615.5</v>
      </c>
      <c r="G124" s="1">
        <f t="shared" si="9"/>
        <v>-1.2052300000505056E-2</v>
      </c>
      <c r="I124" s="1">
        <f t="shared" si="15"/>
        <v>-1.2052300000505056E-2</v>
      </c>
      <c r="O124" s="1">
        <f t="shared" ca="1" si="10"/>
        <v>-0.10497106340968396</v>
      </c>
      <c r="Q124" s="185">
        <f t="shared" si="11"/>
        <v>33252.004000000001</v>
      </c>
      <c r="AA124" s="1">
        <v>8</v>
      </c>
      <c r="AC124" s="1" t="s">
        <v>71</v>
      </c>
      <c r="AF124" s="1" t="s">
        <v>56</v>
      </c>
    </row>
    <row r="125" spans="1:32" x14ac:dyDescent="0.2">
      <c r="A125" s="23" t="s">
        <v>72</v>
      </c>
      <c r="B125" s="11"/>
      <c r="C125" s="24">
        <v>48290.29</v>
      </c>
      <c r="D125" s="24"/>
      <c r="E125" s="1">
        <f t="shared" si="8"/>
        <v>10664.936525373605</v>
      </c>
      <c r="F125" s="1">
        <f t="shared" si="13"/>
        <v>10665</v>
      </c>
      <c r="G125" s="1">
        <f t="shared" si="9"/>
        <v>-2.5388999994902406E-2</v>
      </c>
      <c r="I125" s="1">
        <f t="shared" si="15"/>
        <v>-2.5388999994902406E-2</v>
      </c>
      <c r="O125" s="1">
        <f t="shared" ca="1" si="10"/>
        <v>-0.10482887128390896</v>
      </c>
      <c r="Q125" s="185">
        <f t="shared" si="11"/>
        <v>33271.79</v>
      </c>
      <c r="AA125" s="1">
        <v>9</v>
      </c>
      <c r="AC125" s="1" t="s">
        <v>60</v>
      </c>
      <c r="AF125" s="1" t="s">
        <v>56</v>
      </c>
    </row>
    <row r="126" spans="1:32" x14ac:dyDescent="0.2">
      <c r="A126" s="23" t="s">
        <v>72</v>
      </c>
      <c r="B126" s="11" t="s">
        <v>51</v>
      </c>
      <c r="C126" s="24">
        <v>48329.303999999996</v>
      </c>
      <c r="D126" s="24"/>
      <c r="E126" s="1">
        <f t="shared" si="8"/>
        <v>10762.474792905557</v>
      </c>
      <c r="F126" s="1">
        <f t="shared" si="13"/>
        <v>10762.5</v>
      </c>
      <c r="G126" s="1">
        <f t="shared" si="9"/>
        <v>-1.0082500004500616E-2</v>
      </c>
      <c r="I126" s="1">
        <f t="shared" si="15"/>
        <v>-1.0082500004500616E-2</v>
      </c>
      <c r="O126" s="1">
        <f t="shared" ca="1" si="10"/>
        <v>-0.10454879588465515</v>
      </c>
      <c r="Q126" s="185">
        <f t="shared" si="11"/>
        <v>33310.803999999996</v>
      </c>
      <c r="AA126" s="1">
        <v>8</v>
      </c>
      <c r="AC126" s="1" t="s">
        <v>60</v>
      </c>
      <c r="AF126" s="1" t="s">
        <v>56</v>
      </c>
    </row>
    <row r="127" spans="1:32" x14ac:dyDescent="0.2">
      <c r="A127" s="23" t="s">
        <v>73</v>
      </c>
      <c r="B127" s="11" t="s">
        <v>51</v>
      </c>
      <c r="C127" s="24">
        <v>48651.294999999998</v>
      </c>
      <c r="D127" s="24">
        <v>7.0000000000000001E-3</v>
      </c>
      <c r="E127" s="1">
        <f t="shared" si="8"/>
        <v>11567.479260555227</v>
      </c>
      <c r="F127" s="1">
        <f t="shared" si="13"/>
        <v>11567.5</v>
      </c>
      <c r="G127" s="1">
        <f t="shared" si="9"/>
        <v>-8.2955000034417026E-3</v>
      </c>
      <c r="I127" s="1">
        <f t="shared" si="15"/>
        <v>-8.2955000034417026E-3</v>
      </c>
      <c r="O127" s="1">
        <f t="shared" ca="1" si="10"/>
        <v>-0.10223637848568787</v>
      </c>
      <c r="Q127" s="185">
        <f t="shared" si="11"/>
        <v>33632.794999999998</v>
      </c>
      <c r="AA127" s="1">
        <v>8</v>
      </c>
      <c r="AC127" s="1" t="s">
        <v>60</v>
      </c>
      <c r="AF127" s="1" t="s">
        <v>56</v>
      </c>
    </row>
    <row r="128" spans="1:32" x14ac:dyDescent="0.2">
      <c r="A128" s="23" t="s">
        <v>74</v>
      </c>
      <c r="B128" s="11" t="s">
        <v>51</v>
      </c>
      <c r="C128" s="24">
        <v>48689.29</v>
      </c>
      <c r="D128" s="24">
        <v>5.0000000000000001E-3</v>
      </c>
      <c r="E128" s="1">
        <f t="shared" si="8"/>
        <v>11662.469942743088</v>
      </c>
      <c r="F128" s="1">
        <f t="shared" si="13"/>
        <v>11662.5</v>
      </c>
      <c r="G128" s="1">
        <f t="shared" si="9"/>
        <v>-1.202249999914784E-2</v>
      </c>
      <c r="I128" s="1">
        <f t="shared" si="15"/>
        <v>-1.202249999914784E-2</v>
      </c>
      <c r="O128" s="1">
        <f t="shared" ca="1" si="10"/>
        <v>-0.10196348450692776</v>
      </c>
      <c r="Q128" s="185">
        <f t="shared" si="11"/>
        <v>33670.79</v>
      </c>
      <c r="AA128" s="1">
        <v>8</v>
      </c>
      <c r="AC128" s="1" t="s">
        <v>60</v>
      </c>
      <c r="AF128" s="1" t="s">
        <v>56</v>
      </c>
    </row>
    <row r="129" spans="1:32" x14ac:dyDescent="0.2">
      <c r="A129" s="23" t="s">
        <v>75</v>
      </c>
      <c r="B129" s="11" t="s">
        <v>51</v>
      </c>
      <c r="C129" s="24">
        <v>49005.279000000002</v>
      </c>
      <c r="D129" s="24">
        <v>6.0000000000000001E-3</v>
      </c>
      <c r="E129" s="1">
        <f t="shared" si="8"/>
        <v>12452.468907708417</v>
      </c>
      <c r="F129" s="1">
        <f t="shared" si="13"/>
        <v>12452.5</v>
      </c>
      <c r="G129" s="1">
        <f t="shared" si="9"/>
        <v>-1.243649999378249E-2</v>
      </c>
      <c r="I129" s="1">
        <f t="shared" si="15"/>
        <v>-1.243649999378249E-2</v>
      </c>
      <c r="O129" s="1">
        <f t="shared" ca="1" si="10"/>
        <v>-9.9694155630922598E-2</v>
      </c>
      <c r="Q129" s="185">
        <f t="shared" si="11"/>
        <v>33986.779000000002</v>
      </c>
      <c r="AA129" s="1">
        <v>7</v>
      </c>
      <c r="AC129" s="1" t="s">
        <v>60</v>
      </c>
      <c r="AF129" s="1" t="s">
        <v>56</v>
      </c>
    </row>
    <row r="130" spans="1:32" x14ac:dyDescent="0.2">
      <c r="A130" s="23" t="s">
        <v>76</v>
      </c>
      <c r="B130" s="11"/>
      <c r="C130" s="24">
        <v>49395.466</v>
      </c>
      <c r="D130" s="24">
        <v>5.0000000000000001E-3</v>
      </c>
      <c r="E130" s="1">
        <f t="shared" si="8"/>
        <v>13427.969086964416</v>
      </c>
      <c r="F130" s="1">
        <f t="shared" si="13"/>
        <v>13428</v>
      </c>
      <c r="G130" s="1">
        <f t="shared" si="9"/>
        <v>-1.2364800000796095E-2</v>
      </c>
      <c r="I130" s="1">
        <f t="shared" si="15"/>
        <v>-1.2364800000796095E-2</v>
      </c>
      <c r="O130" s="1">
        <f t="shared" ca="1" si="10"/>
        <v>-9.6891965354285847E-2</v>
      </c>
      <c r="Q130" s="185">
        <f t="shared" si="11"/>
        <v>34376.966</v>
      </c>
      <c r="AA130" s="1">
        <v>20</v>
      </c>
      <c r="AC130" s="1" t="s">
        <v>67</v>
      </c>
      <c r="AD130" s="1" t="s">
        <v>68</v>
      </c>
      <c r="AF130" s="1" t="s">
        <v>56</v>
      </c>
    </row>
    <row r="131" spans="1:32" x14ac:dyDescent="0.2">
      <c r="A131" s="23" t="s">
        <v>77</v>
      </c>
      <c r="B131" s="11"/>
      <c r="C131" s="24">
        <v>50479.394999999997</v>
      </c>
      <c r="D131" s="24">
        <v>4.0000000000000001E-3</v>
      </c>
      <c r="E131" s="1">
        <f t="shared" si="8"/>
        <v>16137.882369059358</v>
      </c>
      <c r="F131" s="1">
        <f t="shared" si="13"/>
        <v>16138</v>
      </c>
      <c r="G131" s="1">
        <f t="shared" si="9"/>
        <v>-4.7050799999851733E-2</v>
      </c>
      <c r="I131" s="1">
        <f t="shared" si="15"/>
        <v>-4.7050799999851733E-2</v>
      </c>
      <c r="O131" s="1">
        <f t="shared" ca="1" si="10"/>
        <v>-8.9107305539128906E-2</v>
      </c>
      <c r="Q131" s="185">
        <f t="shared" si="11"/>
        <v>35460.894999999997</v>
      </c>
      <c r="AA131" s="1">
        <v>19</v>
      </c>
      <c r="AC131" s="1" t="s">
        <v>67</v>
      </c>
      <c r="AD131" s="1" t="s">
        <v>68</v>
      </c>
      <c r="AF131" s="1" t="s">
        <v>56</v>
      </c>
    </row>
    <row r="132" spans="1:32" x14ac:dyDescent="0.2">
      <c r="A132" s="23" t="s">
        <v>78</v>
      </c>
      <c r="B132" s="11" t="s">
        <v>51</v>
      </c>
      <c r="C132" s="24">
        <v>51178.364600000001</v>
      </c>
      <c r="D132" s="24">
        <v>5.9999999999999995E-4</v>
      </c>
      <c r="E132" s="1">
        <f t="shared" si="8"/>
        <v>17885.364909724482</v>
      </c>
      <c r="F132" s="1">
        <f t="shared" si="13"/>
        <v>17885.5</v>
      </c>
      <c r="G132" s="1">
        <f t="shared" si="9"/>
        <v>-5.4034299995691981E-2</v>
      </c>
      <c r="J132" s="1">
        <f>G132</f>
        <v>-5.4034299995691981E-2</v>
      </c>
      <c r="O132" s="1">
        <f t="shared" ca="1" si="10"/>
        <v>-8.4087492614041526E-2</v>
      </c>
      <c r="Q132" s="185">
        <f t="shared" si="11"/>
        <v>36159.864600000001</v>
      </c>
    </row>
    <row r="133" spans="1:32" x14ac:dyDescent="0.2">
      <c r="A133" s="23" t="s">
        <v>79</v>
      </c>
      <c r="B133" s="11"/>
      <c r="C133" s="24">
        <v>51602.339200000002</v>
      </c>
      <c r="D133" s="24"/>
      <c r="E133" s="1">
        <f t="shared" si="8"/>
        <v>18945.336918786787</v>
      </c>
      <c r="F133" s="1">
        <f t="shared" si="13"/>
        <v>18945.5</v>
      </c>
      <c r="G133" s="1">
        <f t="shared" si="9"/>
        <v>-6.5230299995164387E-2</v>
      </c>
      <c r="N133" s="1">
        <f>G133</f>
        <v>-6.5230299995164387E-2</v>
      </c>
      <c r="O133" s="1">
        <f t="shared" ca="1" si="10"/>
        <v>-8.1042570324718149E-2</v>
      </c>
      <c r="Q133" s="185">
        <f t="shared" si="11"/>
        <v>36583.839200000002</v>
      </c>
    </row>
    <row r="134" spans="1:32" x14ac:dyDescent="0.2">
      <c r="A134" s="23" t="s">
        <v>79</v>
      </c>
      <c r="B134" s="11"/>
      <c r="C134" s="24">
        <v>51603.355000000003</v>
      </c>
      <c r="D134" s="24"/>
      <c r="E134" s="1">
        <f t="shared" si="8"/>
        <v>18947.876503862892</v>
      </c>
      <c r="F134" s="1">
        <f t="shared" si="13"/>
        <v>18948</v>
      </c>
      <c r="G134" s="1">
        <f t="shared" si="9"/>
        <v>-4.9396799993701279E-2</v>
      </c>
      <c r="N134" s="1">
        <f>G134</f>
        <v>-4.9396799993701279E-2</v>
      </c>
      <c r="O134" s="1">
        <f t="shared" ca="1" si="10"/>
        <v>-8.1035388904224459E-2</v>
      </c>
      <c r="Q134" s="185">
        <f t="shared" si="11"/>
        <v>36584.855000000003</v>
      </c>
    </row>
    <row r="135" spans="1:32" x14ac:dyDescent="0.2">
      <c r="A135" s="23" t="s">
        <v>80</v>
      </c>
      <c r="B135" s="11" t="s">
        <v>51</v>
      </c>
      <c r="C135" s="24">
        <v>51954.330999999998</v>
      </c>
      <c r="D135" s="24">
        <v>5.9999999999999995E-4</v>
      </c>
      <c r="E135" s="1">
        <f t="shared" si="8"/>
        <v>19825.345899087617</v>
      </c>
      <c r="F135" s="1">
        <f t="shared" si="13"/>
        <v>19825.5</v>
      </c>
      <c r="G135" s="1">
        <f t="shared" si="9"/>
        <v>-6.1638300001504831E-2</v>
      </c>
      <c r="J135" s="1">
        <f>G135</f>
        <v>-6.1638300001504831E-2</v>
      </c>
      <c r="O135" s="1">
        <f t="shared" ca="1" si="10"/>
        <v>-7.8514710310940247E-2</v>
      </c>
      <c r="Q135" s="185">
        <f t="shared" si="11"/>
        <v>36935.830999999998</v>
      </c>
    </row>
    <row r="136" spans="1:32" x14ac:dyDescent="0.2">
      <c r="A136" s="23" t="s">
        <v>80</v>
      </c>
      <c r="B136" s="11"/>
      <c r="C136" s="24">
        <v>51965.333700000003</v>
      </c>
      <c r="D136" s="24">
        <v>1.4E-3</v>
      </c>
      <c r="E136" s="1">
        <f t="shared" si="8"/>
        <v>19852.853570594623</v>
      </c>
      <c r="F136" s="1">
        <f t="shared" si="13"/>
        <v>19853</v>
      </c>
      <c r="G136" s="1">
        <f t="shared" si="9"/>
        <v>-5.8569799992255867E-2</v>
      </c>
      <c r="J136" s="1">
        <f>G136</f>
        <v>-5.8569799992255867E-2</v>
      </c>
      <c r="O136" s="1">
        <f t="shared" ca="1" si="10"/>
        <v>-7.8435714685509694E-2</v>
      </c>
      <c r="Q136" s="185">
        <f t="shared" si="11"/>
        <v>36946.833700000003</v>
      </c>
    </row>
    <row r="137" spans="1:32" x14ac:dyDescent="0.2">
      <c r="A137" s="23" t="s">
        <v>81</v>
      </c>
      <c r="B137" s="11"/>
      <c r="C137" s="24">
        <v>51967.330999999998</v>
      </c>
      <c r="D137" s="24"/>
      <c r="E137" s="1">
        <f t="shared" si="8"/>
        <v>19857.846987874091</v>
      </c>
      <c r="F137" s="1">
        <f t="shared" si="13"/>
        <v>19858</v>
      </c>
      <c r="G137" s="1">
        <f t="shared" si="9"/>
        <v>-6.120280000322964E-2</v>
      </c>
      <c r="N137" s="1">
        <f>G137</f>
        <v>-6.120280000322964E-2</v>
      </c>
      <c r="O137" s="1">
        <f t="shared" ca="1" si="10"/>
        <v>-7.8421351844522313E-2</v>
      </c>
      <c r="Q137" s="185">
        <f t="shared" si="11"/>
        <v>36948.830999999998</v>
      </c>
    </row>
    <row r="138" spans="1:32" x14ac:dyDescent="0.2">
      <c r="A138" s="32" t="s">
        <v>82</v>
      </c>
      <c r="B138" s="33" t="s">
        <v>49</v>
      </c>
      <c r="C138" s="34">
        <v>52213.520199999999</v>
      </c>
      <c r="D138" s="34">
        <v>1.3100000000000001E-2</v>
      </c>
      <c r="E138" s="1">
        <f t="shared" si="8"/>
        <v>20473.340606910333</v>
      </c>
      <c r="F138" s="1">
        <f t="shared" si="13"/>
        <v>20473.5</v>
      </c>
      <c r="G138" s="1">
        <f t="shared" si="9"/>
        <v>-6.3755099996342324E-2</v>
      </c>
      <c r="J138" s="1">
        <f>G138</f>
        <v>-6.3755099996342324E-2</v>
      </c>
      <c r="O138" s="1">
        <f t="shared" ca="1" si="10"/>
        <v>-7.6653286118976524E-2</v>
      </c>
      <c r="Q138" s="185">
        <f t="shared" si="11"/>
        <v>37195.020199999999</v>
      </c>
    </row>
    <row r="139" spans="1:32" x14ac:dyDescent="0.2">
      <c r="A139" s="23" t="s">
        <v>83</v>
      </c>
      <c r="B139" s="11"/>
      <c r="C139" s="24">
        <v>52310.317900000002</v>
      </c>
      <c r="D139" s="24"/>
      <c r="E139" s="1">
        <f t="shared" si="8"/>
        <v>20715.3429639893</v>
      </c>
      <c r="F139" s="1">
        <f t="shared" si="13"/>
        <v>20715.5</v>
      </c>
      <c r="G139" s="1">
        <f t="shared" si="9"/>
        <v>-6.281229999876814E-2</v>
      </c>
      <c r="N139" s="1">
        <f>G139</f>
        <v>-6.281229999876814E-2</v>
      </c>
      <c r="O139" s="1">
        <f t="shared" ca="1" si="10"/>
        <v>-7.5958124615187597E-2</v>
      </c>
      <c r="Q139" s="185">
        <f t="shared" si="11"/>
        <v>37291.817900000002</v>
      </c>
    </row>
    <row r="140" spans="1:32" x14ac:dyDescent="0.2">
      <c r="A140" s="35" t="s">
        <v>84</v>
      </c>
      <c r="B140" s="33" t="s">
        <v>49</v>
      </c>
      <c r="C140" s="34">
        <v>52725.310100000002</v>
      </c>
      <c r="D140" s="34">
        <v>2.0000000000000001E-4</v>
      </c>
      <c r="E140" s="1">
        <f t="shared" si="8"/>
        <v>21752.858220750404</v>
      </c>
      <c r="F140" s="1">
        <f t="shared" si="13"/>
        <v>21753</v>
      </c>
      <c r="G140" s="1">
        <f t="shared" si="9"/>
        <v>-5.6709799995587673E-2</v>
      </c>
      <c r="J140" s="1">
        <f>G140</f>
        <v>-5.6709799995587673E-2</v>
      </c>
      <c r="O140" s="1">
        <f t="shared" ca="1" si="10"/>
        <v>-7.2977835110307407E-2</v>
      </c>
      <c r="Q140" s="185">
        <f t="shared" si="11"/>
        <v>37706.810100000002</v>
      </c>
    </row>
    <row r="141" spans="1:32" x14ac:dyDescent="0.2">
      <c r="A141" s="35" t="s">
        <v>85</v>
      </c>
      <c r="B141" s="33" t="s">
        <v>51</v>
      </c>
      <c r="C141" s="34">
        <v>52921.494200000001</v>
      </c>
      <c r="D141" s="34">
        <v>2.0000000000000001E-4</v>
      </c>
      <c r="E141" s="1">
        <f t="shared" si="8"/>
        <v>22243.334901719212</v>
      </c>
      <c r="F141" s="1">
        <f t="shared" si="13"/>
        <v>22243.5</v>
      </c>
      <c r="G141" s="1">
        <f t="shared" si="9"/>
        <v>-6.6037099997629412E-2</v>
      </c>
      <c r="J141" s="1">
        <f>G141</f>
        <v>-6.6037099997629412E-2</v>
      </c>
      <c r="O141" s="1">
        <f t="shared" ca="1" si="10"/>
        <v>-7.1568840409445972E-2</v>
      </c>
      <c r="Q141" s="185">
        <f t="shared" si="11"/>
        <v>37902.994200000001</v>
      </c>
    </row>
    <row r="142" spans="1:32" x14ac:dyDescent="0.2">
      <c r="A142" s="36" t="s">
        <v>86</v>
      </c>
      <c r="B142" s="11"/>
      <c r="C142" s="24">
        <v>52949.893300000003</v>
      </c>
      <c r="D142" s="24">
        <v>2.0000000000000001E-4</v>
      </c>
      <c r="E142" s="1">
        <f t="shared" si="8"/>
        <v>22314.335030223523</v>
      </c>
      <c r="F142" s="1">
        <f t="shared" si="13"/>
        <v>22314.5</v>
      </c>
      <c r="G142" s="1">
        <f t="shared" si="9"/>
        <v>-6.5985699991870206E-2</v>
      </c>
      <c r="L142" s="1">
        <f>G142</f>
        <v>-6.5985699991870206E-2</v>
      </c>
      <c r="O142" s="1">
        <f t="shared" ca="1" si="10"/>
        <v>-7.1364888067425261E-2</v>
      </c>
      <c r="Q142" s="185">
        <f t="shared" si="11"/>
        <v>37931.393300000003</v>
      </c>
    </row>
    <row r="143" spans="1:32" x14ac:dyDescent="0.2">
      <c r="A143" s="37" t="s">
        <v>87</v>
      </c>
      <c r="B143" s="38" t="s">
        <v>49</v>
      </c>
      <c r="C143" s="37">
        <v>52956.493900000001</v>
      </c>
      <c r="D143" s="37">
        <v>2.9999999999999997E-4</v>
      </c>
      <c r="E143" s="1">
        <f t="shared" si="8"/>
        <v>22330.837083042286</v>
      </c>
      <c r="F143" s="1">
        <f t="shared" si="13"/>
        <v>22331</v>
      </c>
      <c r="G143" s="1">
        <f t="shared" si="9"/>
        <v>-6.5164599996933248E-2</v>
      </c>
      <c r="J143" s="1">
        <f t="shared" ref="J143:J154" si="16">G143</f>
        <v>-6.5164599996933248E-2</v>
      </c>
      <c r="O143" s="1">
        <f t="shared" ca="1" si="10"/>
        <v>-7.1317490692166918E-2</v>
      </c>
      <c r="Q143" s="185">
        <f t="shared" si="11"/>
        <v>37937.993900000001</v>
      </c>
    </row>
    <row r="144" spans="1:32" x14ac:dyDescent="0.2">
      <c r="A144" s="39" t="s">
        <v>88</v>
      </c>
      <c r="B144" s="38" t="s">
        <v>49</v>
      </c>
      <c r="C144" s="37">
        <v>52957.293799999999</v>
      </c>
      <c r="D144" s="31">
        <v>6.9999999999999999E-4</v>
      </c>
      <c r="E144" s="1">
        <f t="shared" si="8"/>
        <v>22332.836900036153</v>
      </c>
      <c r="F144" s="1">
        <f t="shared" si="13"/>
        <v>22333</v>
      </c>
      <c r="G144" s="1">
        <f t="shared" si="9"/>
        <v>-6.5237800001341384E-2</v>
      </c>
      <c r="J144" s="1">
        <f t="shared" si="16"/>
        <v>-6.5237800001341384E-2</v>
      </c>
      <c r="O144" s="1">
        <f t="shared" ca="1" si="10"/>
        <v>-7.1311745555771966E-2</v>
      </c>
      <c r="Q144" s="185">
        <f t="shared" si="11"/>
        <v>37938.793799999999</v>
      </c>
    </row>
    <row r="145" spans="1:17" x14ac:dyDescent="0.2">
      <c r="A145" s="29" t="s">
        <v>88</v>
      </c>
      <c r="B145" s="38" t="s">
        <v>49</v>
      </c>
      <c r="C145" s="37">
        <v>52957.293799999999</v>
      </c>
      <c r="D145" s="37">
        <v>6.9999999999999999E-4</v>
      </c>
      <c r="E145" s="1">
        <f t="shared" si="8"/>
        <v>22332.836900036153</v>
      </c>
      <c r="F145" s="1">
        <f t="shared" si="13"/>
        <v>22333</v>
      </c>
      <c r="G145" s="1">
        <f t="shared" si="9"/>
        <v>-6.5237800001341384E-2</v>
      </c>
      <c r="J145" s="1">
        <f t="shared" si="16"/>
        <v>-6.5237800001341384E-2</v>
      </c>
      <c r="O145" s="1">
        <f t="shared" ca="1" si="10"/>
        <v>-7.1311745555771966E-2</v>
      </c>
      <c r="Q145" s="185">
        <f t="shared" si="11"/>
        <v>37938.793799999999</v>
      </c>
    </row>
    <row r="146" spans="1:17" x14ac:dyDescent="0.2">
      <c r="A146" s="23" t="s">
        <v>89</v>
      </c>
      <c r="B146" s="30" t="s">
        <v>51</v>
      </c>
      <c r="C146" s="31">
        <v>52994.686800000003</v>
      </c>
      <c r="D146" s="31"/>
      <c r="E146" s="1">
        <f t="shared" si="8"/>
        <v>22426.322531804824</v>
      </c>
      <c r="F146" s="1">
        <f t="shared" si="13"/>
        <v>22426.5</v>
      </c>
      <c r="G146" s="1">
        <f t="shared" si="9"/>
        <v>-7.0984899997711182E-2</v>
      </c>
      <c r="J146" s="1">
        <f t="shared" si="16"/>
        <v>-7.0984899997711182E-2</v>
      </c>
      <c r="O146" s="1">
        <f t="shared" ca="1" si="10"/>
        <v>-7.1043160429308069E-2</v>
      </c>
      <c r="Q146" s="185">
        <f t="shared" si="11"/>
        <v>37976.186800000003</v>
      </c>
    </row>
    <row r="147" spans="1:17" x14ac:dyDescent="0.2">
      <c r="A147" s="23" t="s">
        <v>89</v>
      </c>
      <c r="B147" s="30" t="s">
        <v>49</v>
      </c>
      <c r="C147" s="31">
        <v>52995.686300000001</v>
      </c>
      <c r="D147" s="31"/>
      <c r="E147" s="1">
        <f t="shared" si="8"/>
        <v>22428.821365515749</v>
      </c>
      <c r="F147" s="1">
        <f t="shared" si="13"/>
        <v>22429</v>
      </c>
      <c r="G147" s="1">
        <f t="shared" si="9"/>
        <v>-7.1451399999205023E-2</v>
      </c>
      <c r="J147" s="1">
        <f t="shared" si="16"/>
        <v>-7.1451399999205023E-2</v>
      </c>
      <c r="O147" s="1">
        <f t="shared" ca="1" si="10"/>
        <v>-7.1035979008814379E-2</v>
      </c>
      <c r="Q147" s="185">
        <f t="shared" si="11"/>
        <v>37977.186300000001</v>
      </c>
    </row>
    <row r="148" spans="1:17" x14ac:dyDescent="0.2">
      <c r="A148" s="23" t="s">
        <v>89</v>
      </c>
      <c r="B148" s="30" t="s">
        <v>51</v>
      </c>
      <c r="C148" s="31">
        <v>52995.886500000001</v>
      </c>
      <c r="D148" s="31"/>
      <c r="E148" s="1">
        <f t="shared" si="8"/>
        <v>22429.32188228306</v>
      </c>
      <c r="F148" s="1">
        <f t="shared" si="13"/>
        <v>22429.5</v>
      </c>
      <c r="G148" s="1">
        <f t="shared" si="9"/>
        <v>-7.1244699996896088E-2</v>
      </c>
      <c r="J148" s="1">
        <f t="shared" si="16"/>
        <v>-7.1244699996896088E-2</v>
      </c>
      <c r="O148" s="1">
        <f t="shared" ca="1" si="10"/>
        <v>-7.1034542724715641E-2</v>
      </c>
      <c r="Q148" s="185">
        <f t="shared" si="11"/>
        <v>37977.386500000001</v>
      </c>
    </row>
    <row r="149" spans="1:17" x14ac:dyDescent="0.2">
      <c r="A149" s="32" t="s">
        <v>82</v>
      </c>
      <c r="B149" s="40" t="s">
        <v>49</v>
      </c>
      <c r="C149" s="32">
        <v>53028.290699999998</v>
      </c>
      <c r="D149" s="32">
        <v>4.1999999999999997E-3</v>
      </c>
      <c r="E149" s="1">
        <f t="shared" ref="E149:E212" si="17">+(C149-C$7)/C$8</f>
        <v>22510.335096225721</v>
      </c>
      <c r="F149" s="1">
        <f t="shared" si="13"/>
        <v>22510.5</v>
      </c>
      <c r="G149" s="1">
        <f t="shared" ref="G149:G212" si="18">+C149-(C$7+F149*C$8)</f>
        <v>-6.5959300001850352E-2</v>
      </c>
      <c r="J149" s="1">
        <f t="shared" si="16"/>
        <v>-6.5959300001850352E-2</v>
      </c>
      <c r="O149" s="1">
        <f t="shared" ref="O149:O212" ca="1" si="19">+C$11+C$12*F149</f>
        <v>-7.0801864700720182E-2</v>
      </c>
      <c r="Q149" s="185">
        <f t="shared" ref="Q149:Q212" si="20">+C149-15018.5</f>
        <v>38009.790699999998</v>
      </c>
    </row>
    <row r="150" spans="1:17" x14ac:dyDescent="0.2">
      <c r="A150" s="39" t="s">
        <v>90</v>
      </c>
      <c r="B150" s="38"/>
      <c r="C150" s="31">
        <v>53302.480900000002</v>
      </c>
      <c r="D150" s="31">
        <v>2.9999999999999997E-4</v>
      </c>
      <c r="E150" s="1">
        <f t="shared" si="17"/>
        <v>23195.833560424282</v>
      </c>
      <c r="F150" s="1">
        <f t="shared" si="13"/>
        <v>23196</v>
      </c>
      <c r="G150" s="1">
        <f t="shared" si="18"/>
        <v>-6.6573600000992883E-2</v>
      </c>
      <c r="J150" s="1">
        <f t="shared" si="16"/>
        <v>-6.6573600000992883E-2</v>
      </c>
      <c r="O150" s="1">
        <f t="shared" ca="1" si="19"/>
        <v>-6.8832719201351145E-2</v>
      </c>
      <c r="Q150" s="185">
        <f t="shared" si="20"/>
        <v>38283.980900000002</v>
      </c>
    </row>
    <row r="151" spans="1:17" x14ac:dyDescent="0.2">
      <c r="A151" s="29" t="s">
        <v>91</v>
      </c>
      <c r="B151" s="38" t="s">
        <v>49</v>
      </c>
      <c r="C151" s="37">
        <v>53771.267999999996</v>
      </c>
      <c r="D151" s="37">
        <v>2.0000000000000001E-4</v>
      </c>
      <c r="E151" s="1">
        <f t="shared" si="17"/>
        <v>24367.840572659177</v>
      </c>
      <c r="F151" s="1">
        <f t="shared" si="13"/>
        <v>24368</v>
      </c>
      <c r="G151" s="1">
        <f t="shared" si="18"/>
        <v>-6.3768799998797476E-2</v>
      </c>
      <c r="J151" s="1">
        <f t="shared" si="16"/>
        <v>-6.3768799998797476E-2</v>
      </c>
      <c r="O151" s="1">
        <f t="shared" ca="1" si="19"/>
        <v>-6.5466069273910577E-2</v>
      </c>
      <c r="Q151" s="185">
        <f t="shared" si="20"/>
        <v>38752.767999999996</v>
      </c>
    </row>
    <row r="152" spans="1:17" x14ac:dyDescent="0.2">
      <c r="A152" s="35" t="s">
        <v>92</v>
      </c>
      <c r="B152" s="41" t="s">
        <v>51</v>
      </c>
      <c r="C152" s="35">
        <v>54097.45811</v>
      </c>
      <c r="D152" s="35">
        <v>2.8E-3</v>
      </c>
      <c r="E152" s="1">
        <f t="shared" si="17"/>
        <v>25183.343166996096</v>
      </c>
      <c r="F152" s="1">
        <f t="shared" si="13"/>
        <v>25183.5</v>
      </c>
      <c r="G152" s="1">
        <f t="shared" si="18"/>
        <v>-6.2731099998927675E-2</v>
      </c>
      <c r="J152" s="1">
        <f t="shared" si="16"/>
        <v>-6.2731099998927675E-2</v>
      </c>
      <c r="O152" s="1">
        <f t="shared" ca="1" si="19"/>
        <v>-6.3123489908869804E-2</v>
      </c>
      <c r="Q152" s="185">
        <f t="shared" si="20"/>
        <v>39078.95811</v>
      </c>
    </row>
    <row r="153" spans="1:17" x14ac:dyDescent="0.2">
      <c r="A153" s="31" t="s">
        <v>93</v>
      </c>
      <c r="B153" s="38"/>
      <c r="C153" s="31">
        <v>54114.457399999999</v>
      </c>
      <c r="D153" s="31">
        <v>1.2999999999999999E-3</v>
      </c>
      <c r="E153" s="1">
        <f t="shared" si="17"/>
        <v>25225.842815734326</v>
      </c>
      <c r="F153" s="1">
        <f t="shared" si="13"/>
        <v>25226</v>
      </c>
      <c r="G153" s="1">
        <f t="shared" si="18"/>
        <v>-6.2871599999198224E-2</v>
      </c>
      <c r="J153" s="1">
        <f t="shared" si="16"/>
        <v>-6.2871599999198224E-2</v>
      </c>
      <c r="O153" s="1">
        <f t="shared" ca="1" si="19"/>
        <v>-6.3001405760477122E-2</v>
      </c>
      <c r="Q153" s="185">
        <f t="shared" si="20"/>
        <v>39095.957399999999</v>
      </c>
    </row>
    <row r="154" spans="1:17" x14ac:dyDescent="0.2">
      <c r="A154" s="37" t="s">
        <v>94</v>
      </c>
      <c r="B154" s="38" t="s">
        <v>49</v>
      </c>
      <c r="C154" s="37">
        <v>54117.257100000003</v>
      </c>
      <c r="D154" s="37">
        <v>5.0000000000000001E-4</v>
      </c>
      <c r="E154" s="1">
        <f t="shared" si="17"/>
        <v>25232.842300217068</v>
      </c>
      <c r="F154" s="1">
        <f t="shared" si="13"/>
        <v>25233</v>
      </c>
      <c r="G154" s="1">
        <f t="shared" si="18"/>
        <v>-6.3077799997699913E-2</v>
      </c>
      <c r="J154" s="1">
        <f t="shared" si="16"/>
        <v>-6.3077799997699913E-2</v>
      </c>
      <c r="O154" s="1">
        <f t="shared" ca="1" si="19"/>
        <v>-6.2981297783094803E-2</v>
      </c>
      <c r="Q154" s="185">
        <f t="shared" si="20"/>
        <v>39098.757100000003</v>
      </c>
    </row>
    <row r="155" spans="1:17" x14ac:dyDescent="0.2">
      <c r="A155" s="42" t="s">
        <v>95</v>
      </c>
      <c r="B155" s="43" t="s">
        <v>49</v>
      </c>
      <c r="C155" s="44">
        <v>54495.646800000002</v>
      </c>
      <c r="D155" s="44">
        <v>2.0000000000000001E-4</v>
      </c>
      <c r="E155" s="1">
        <f t="shared" si="17"/>
        <v>26178.848241416097</v>
      </c>
      <c r="F155" s="1">
        <f t="shared" si="13"/>
        <v>26179</v>
      </c>
      <c r="G155" s="1">
        <f t="shared" si="18"/>
        <v>-6.0701399997924455E-2</v>
      </c>
      <c r="N155" s="1">
        <f>G155</f>
        <v>-6.0701399997924455E-2</v>
      </c>
      <c r="O155" s="1">
        <f t="shared" ca="1" si="19"/>
        <v>-6.0263848268283557E-2</v>
      </c>
      <c r="Q155" s="185">
        <f t="shared" si="20"/>
        <v>39477.146800000002</v>
      </c>
    </row>
    <row r="156" spans="1:17" x14ac:dyDescent="0.2">
      <c r="A156" s="37" t="s">
        <v>96</v>
      </c>
      <c r="B156" s="38" t="s">
        <v>51</v>
      </c>
      <c r="C156" s="37">
        <v>54506.246599999999</v>
      </c>
      <c r="D156" s="37">
        <v>1E-4</v>
      </c>
      <c r="E156" s="1">
        <f t="shared" si="17"/>
        <v>26205.348629179076</v>
      </c>
      <c r="F156" s="1">
        <f t="shared" si="13"/>
        <v>26205.5</v>
      </c>
      <c r="G156" s="1">
        <f t="shared" si="18"/>
        <v>-6.0546300002897624E-2</v>
      </c>
      <c r="J156" s="1">
        <f>G156</f>
        <v>-6.0546300002897624E-2</v>
      </c>
      <c r="O156" s="1">
        <f t="shared" ca="1" si="19"/>
        <v>-6.0187725211050466E-2</v>
      </c>
      <c r="Q156" s="185">
        <f t="shared" si="20"/>
        <v>39487.746599999999</v>
      </c>
    </row>
    <row r="157" spans="1:17" x14ac:dyDescent="0.2">
      <c r="A157" s="37" t="s">
        <v>96</v>
      </c>
      <c r="B157" s="38" t="s">
        <v>49</v>
      </c>
      <c r="C157" s="37">
        <v>54507.246200000001</v>
      </c>
      <c r="D157" s="37">
        <v>1E-4</v>
      </c>
      <c r="E157" s="1">
        <f t="shared" si="17"/>
        <v>26207.847712898387</v>
      </c>
      <c r="F157" s="1">
        <f t="shared" si="13"/>
        <v>26208</v>
      </c>
      <c r="G157" s="1">
        <f t="shared" si="18"/>
        <v>-6.091279999964172E-2</v>
      </c>
      <c r="J157" s="1">
        <f>G157</f>
        <v>-6.091279999964172E-2</v>
      </c>
      <c r="O157" s="1">
        <f t="shared" ca="1" si="19"/>
        <v>-6.0180543790556776E-2</v>
      </c>
      <c r="Q157" s="185">
        <f t="shared" si="20"/>
        <v>39488.746200000001</v>
      </c>
    </row>
    <row r="158" spans="1:17" x14ac:dyDescent="0.2">
      <c r="A158" s="42" t="s">
        <v>97</v>
      </c>
      <c r="B158" s="43" t="s">
        <v>49</v>
      </c>
      <c r="C158" s="44">
        <v>54531.646000000001</v>
      </c>
      <c r="D158" s="44">
        <v>2.9999999999999997E-4</v>
      </c>
      <c r="E158" s="1">
        <f t="shared" si="17"/>
        <v>26268.849256450096</v>
      </c>
      <c r="F158" s="1">
        <f t="shared" si="13"/>
        <v>26269</v>
      </c>
      <c r="G158" s="1">
        <f t="shared" si="18"/>
        <v>-6.0295399998722132E-2</v>
      </c>
      <c r="N158" s="1">
        <f>G158</f>
        <v>-6.0295399998722132E-2</v>
      </c>
      <c r="O158" s="1">
        <f t="shared" ca="1" si="19"/>
        <v>-6.0005317130510813E-2</v>
      </c>
      <c r="Q158" s="185">
        <f t="shared" si="20"/>
        <v>39513.146000000001</v>
      </c>
    </row>
    <row r="159" spans="1:17" x14ac:dyDescent="0.2">
      <c r="A159" s="31" t="s">
        <v>98</v>
      </c>
      <c r="B159" s="30" t="s">
        <v>49</v>
      </c>
      <c r="C159" s="31">
        <v>54794.838400000001</v>
      </c>
      <c r="D159" s="31">
        <v>1E-3</v>
      </c>
      <c r="E159" s="1">
        <f t="shared" si="17"/>
        <v>26926.85229955204</v>
      </c>
      <c r="F159" s="1">
        <f t="shared" ref="F159:F222" si="21">ROUND(2*E159,0)/2</f>
        <v>26927</v>
      </c>
      <c r="G159" s="1">
        <f t="shared" si="18"/>
        <v>-5.9078199999930803E-2</v>
      </c>
      <c r="J159" s="1">
        <f>G159</f>
        <v>-5.9078199999930803E-2</v>
      </c>
      <c r="O159" s="1">
        <f t="shared" ca="1" si="19"/>
        <v>-5.8115167256572342E-2</v>
      </c>
      <c r="Q159" s="185">
        <f t="shared" si="20"/>
        <v>39776.338400000001</v>
      </c>
    </row>
    <row r="160" spans="1:17" x14ac:dyDescent="0.2">
      <c r="A160" s="35" t="s">
        <v>99</v>
      </c>
      <c r="B160" s="41" t="s">
        <v>49</v>
      </c>
      <c r="C160" s="35">
        <v>54842.4372</v>
      </c>
      <c r="D160" s="35" t="s">
        <v>100</v>
      </c>
      <c r="E160" s="1">
        <f t="shared" si="17"/>
        <v>27045.853286085086</v>
      </c>
      <c r="F160" s="1">
        <f t="shared" si="21"/>
        <v>27046</v>
      </c>
      <c r="G160" s="1">
        <f t="shared" si="18"/>
        <v>-5.8683600000222214E-2</v>
      </c>
      <c r="J160" s="1">
        <f>G160</f>
        <v>-5.8683600000222214E-2</v>
      </c>
      <c r="O160" s="1">
        <f t="shared" ca="1" si="19"/>
        <v>-5.7773331641072831E-2</v>
      </c>
      <c r="Q160" s="185">
        <f t="shared" si="20"/>
        <v>39823.9372</v>
      </c>
    </row>
    <row r="161" spans="1:17" x14ac:dyDescent="0.2">
      <c r="A161" s="31" t="s">
        <v>101</v>
      </c>
      <c r="B161" s="30" t="s">
        <v>49</v>
      </c>
      <c r="C161" s="31">
        <v>54865.632799999999</v>
      </c>
      <c r="D161" s="31">
        <v>8.9999999999999998E-4</v>
      </c>
      <c r="E161" s="1">
        <f t="shared" si="17"/>
        <v>27103.844228781665</v>
      </c>
      <c r="F161" s="1">
        <f t="shared" si="21"/>
        <v>27104</v>
      </c>
      <c r="G161" s="1">
        <f t="shared" si="18"/>
        <v>-6.2306400002853479E-2</v>
      </c>
      <c r="J161" s="1">
        <f>G161</f>
        <v>-6.2306400002853479E-2</v>
      </c>
      <c r="O161" s="1">
        <f t="shared" ca="1" si="19"/>
        <v>-5.7606722685619283E-2</v>
      </c>
      <c r="Q161" s="185">
        <f t="shared" si="20"/>
        <v>39847.132799999999</v>
      </c>
    </row>
    <row r="162" spans="1:17" x14ac:dyDescent="0.2">
      <c r="A162" s="42" t="s">
        <v>102</v>
      </c>
      <c r="B162" s="43" t="s">
        <v>49</v>
      </c>
      <c r="C162" s="44">
        <v>54877.633300000001</v>
      </c>
      <c r="D162" s="44">
        <v>6.9999999999999999E-4</v>
      </c>
      <c r="E162" s="1">
        <f t="shared" si="17"/>
        <v>27133.846483857214</v>
      </c>
      <c r="F162" s="1">
        <f t="shared" si="21"/>
        <v>27134</v>
      </c>
      <c r="G162" s="1">
        <f t="shared" si="18"/>
        <v>-6.140439999580849E-2</v>
      </c>
      <c r="N162" s="1">
        <f t="shared" ref="N162:N173" si="22">G162</f>
        <v>-6.140439999580849E-2</v>
      </c>
      <c r="O162" s="1">
        <f t="shared" ca="1" si="19"/>
        <v>-5.7520545639695039E-2</v>
      </c>
      <c r="Q162" s="185">
        <f t="shared" si="20"/>
        <v>39859.133300000001</v>
      </c>
    </row>
    <row r="163" spans="1:17" x14ac:dyDescent="0.2">
      <c r="A163" s="42" t="s">
        <v>103</v>
      </c>
      <c r="B163" s="43" t="s">
        <v>49</v>
      </c>
      <c r="C163" s="44">
        <v>54891.636400000003</v>
      </c>
      <c r="D163" s="44">
        <v>2.9999999999999997E-4</v>
      </c>
      <c r="E163" s="1">
        <f t="shared" si="17"/>
        <v>27168.855406656134</v>
      </c>
      <c r="F163" s="1">
        <f t="shared" si="21"/>
        <v>27169</v>
      </c>
      <c r="G163" s="1">
        <f t="shared" si="18"/>
        <v>-5.7835399995383341E-2</v>
      </c>
      <c r="N163" s="1">
        <f t="shared" si="22"/>
        <v>-5.7835399995383341E-2</v>
      </c>
      <c r="O163" s="1">
        <f t="shared" ca="1" si="19"/>
        <v>-5.7420005752783415E-2</v>
      </c>
      <c r="Q163" s="185">
        <f t="shared" si="20"/>
        <v>39873.136400000003</v>
      </c>
    </row>
    <row r="164" spans="1:17" x14ac:dyDescent="0.2">
      <c r="A164" s="42" t="s">
        <v>103</v>
      </c>
      <c r="B164" s="43" t="s">
        <v>51</v>
      </c>
      <c r="C164" s="44">
        <v>54912.6342</v>
      </c>
      <c r="D164" s="44">
        <v>2.9999999999999997E-4</v>
      </c>
      <c r="E164" s="1">
        <f t="shared" si="17"/>
        <v>27221.351665280788</v>
      </c>
      <c r="F164" s="1">
        <f t="shared" si="21"/>
        <v>27221.5</v>
      </c>
      <c r="G164" s="1">
        <f t="shared" si="18"/>
        <v>-5.9331899996323045E-2</v>
      </c>
      <c r="N164" s="1">
        <f t="shared" si="22"/>
        <v>-5.9331899996323045E-2</v>
      </c>
      <c r="O164" s="1">
        <f t="shared" ca="1" si="19"/>
        <v>-5.7269195922415986E-2</v>
      </c>
      <c r="Q164" s="185">
        <f t="shared" si="20"/>
        <v>39894.1342</v>
      </c>
    </row>
    <row r="165" spans="1:17" x14ac:dyDescent="0.2">
      <c r="A165" s="42" t="s">
        <v>104</v>
      </c>
      <c r="B165" s="43" t="s">
        <v>49</v>
      </c>
      <c r="C165" s="44">
        <v>55136.827299999997</v>
      </c>
      <c r="D165" s="44">
        <v>1E-3</v>
      </c>
      <c r="E165" s="1">
        <f t="shared" si="17"/>
        <v>27781.85319208193</v>
      </c>
      <c r="F165" s="1">
        <f t="shared" si="21"/>
        <v>27782</v>
      </c>
      <c r="G165" s="1">
        <f t="shared" si="18"/>
        <v>-5.8721200002764817E-2</v>
      </c>
      <c r="N165" s="1">
        <f t="shared" si="22"/>
        <v>-5.8721200002764817E-2</v>
      </c>
      <c r="O165" s="1">
        <f t="shared" ca="1" si="19"/>
        <v>-5.5659121447731302E-2</v>
      </c>
      <c r="Q165" s="185">
        <f t="shared" si="20"/>
        <v>40118.327299999997</v>
      </c>
    </row>
    <row r="166" spans="1:17" x14ac:dyDescent="0.2">
      <c r="A166" s="42" t="s">
        <v>104</v>
      </c>
      <c r="B166" s="43" t="s">
        <v>49</v>
      </c>
      <c r="C166" s="44">
        <v>55147.831599999998</v>
      </c>
      <c r="D166" s="44">
        <v>4.0000000000000002E-4</v>
      </c>
      <c r="E166" s="1">
        <f t="shared" si="17"/>
        <v>27809.364863722931</v>
      </c>
      <c r="F166" s="1">
        <f t="shared" si="21"/>
        <v>27809.5</v>
      </c>
      <c r="G166" s="1">
        <f t="shared" si="18"/>
        <v>-5.4052700004831422E-2</v>
      </c>
      <c r="N166" s="1">
        <f t="shared" si="22"/>
        <v>-5.4052700004831422E-2</v>
      </c>
      <c r="O166" s="1">
        <f t="shared" ca="1" si="19"/>
        <v>-5.5580125822300749E-2</v>
      </c>
      <c r="Q166" s="185">
        <f t="shared" si="20"/>
        <v>40129.331599999998</v>
      </c>
    </row>
    <row r="167" spans="1:17" x14ac:dyDescent="0.2">
      <c r="A167" s="42" t="s">
        <v>104</v>
      </c>
      <c r="B167" s="43" t="s">
        <v>49</v>
      </c>
      <c r="C167" s="44">
        <v>55154.827799999999</v>
      </c>
      <c r="D167" s="44">
        <v>1E-4</v>
      </c>
      <c r="E167" s="1">
        <f t="shared" si="17"/>
        <v>27826.855949674315</v>
      </c>
      <c r="F167" s="1">
        <f t="shared" si="21"/>
        <v>27827</v>
      </c>
      <c r="G167" s="1">
        <f t="shared" si="18"/>
        <v>-5.7618200000433717E-2</v>
      </c>
      <c r="N167" s="1">
        <f t="shared" si="22"/>
        <v>-5.7618200000433717E-2</v>
      </c>
      <c r="O167" s="1">
        <f t="shared" ca="1" si="19"/>
        <v>-5.5529855878844944E-2</v>
      </c>
      <c r="Q167" s="185">
        <f t="shared" si="20"/>
        <v>40136.327799999999</v>
      </c>
    </row>
    <row r="168" spans="1:17" x14ac:dyDescent="0.2">
      <c r="A168" s="29" t="s">
        <v>105</v>
      </c>
      <c r="B168" s="30" t="s">
        <v>49</v>
      </c>
      <c r="C168" s="31">
        <v>55200.425660000001</v>
      </c>
      <c r="D168" s="31">
        <v>4.0000000000000002E-4</v>
      </c>
      <c r="E168" s="1">
        <f t="shared" si="17"/>
        <v>27940.854418623028</v>
      </c>
      <c r="F168" s="1">
        <f t="shared" si="21"/>
        <v>27941</v>
      </c>
      <c r="G168" s="1">
        <f t="shared" si="18"/>
        <v>-5.8230599999660626E-2</v>
      </c>
      <c r="N168" s="1">
        <f t="shared" si="22"/>
        <v>-5.8230599999660626E-2</v>
      </c>
      <c r="O168" s="1">
        <f t="shared" ca="1" si="19"/>
        <v>-5.52023831043328E-2</v>
      </c>
      <c r="Q168" s="185">
        <f t="shared" si="20"/>
        <v>40181.925660000001</v>
      </c>
    </row>
    <row r="169" spans="1:17" x14ac:dyDescent="0.2">
      <c r="A169" s="29" t="s">
        <v>105</v>
      </c>
      <c r="B169" s="30" t="s">
        <v>49</v>
      </c>
      <c r="C169" s="31">
        <v>55200.425759999998</v>
      </c>
      <c r="D169" s="31">
        <v>4.0000000000000002E-4</v>
      </c>
      <c r="E169" s="1">
        <f t="shared" si="17"/>
        <v>27940.854668631397</v>
      </c>
      <c r="F169" s="1">
        <f t="shared" si="21"/>
        <v>27941</v>
      </c>
      <c r="G169" s="1">
        <f t="shared" si="18"/>
        <v>-5.8130600002186839E-2</v>
      </c>
      <c r="N169" s="1">
        <f t="shared" si="22"/>
        <v>-5.8130600002186839E-2</v>
      </c>
      <c r="O169" s="1">
        <f t="shared" ca="1" si="19"/>
        <v>-5.52023831043328E-2</v>
      </c>
      <c r="Q169" s="185">
        <f t="shared" si="20"/>
        <v>40181.925759999998</v>
      </c>
    </row>
    <row r="170" spans="1:17" x14ac:dyDescent="0.2">
      <c r="A170" s="29" t="s">
        <v>105</v>
      </c>
      <c r="B170" s="30" t="s">
        <v>49</v>
      </c>
      <c r="C170" s="31">
        <v>55200.426160000003</v>
      </c>
      <c r="D170" s="31">
        <v>4.0000000000000002E-4</v>
      </c>
      <c r="E170" s="1">
        <f t="shared" si="17"/>
        <v>27940.85566866491</v>
      </c>
      <c r="F170" s="1">
        <f t="shared" si="21"/>
        <v>27941</v>
      </c>
      <c r="G170" s="1">
        <f t="shared" si="18"/>
        <v>-5.7730599997739773E-2</v>
      </c>
      <c r="N170" s="1">
        <f t="shared" si="22"/>
        <v>-5.7730599997739773E-2</v>
      </c>
      <c r="O170" s="1">
        <f t="shared" ca="1" si="19"/>
        <v>-5.52023831043328E-2</v>
      </c>
      <c r="Q170" s="185">
        <f t="shared" si="20"/>
        <v>40181.926160000003</v>
      </c>
    </row>
    <row r="171" spans="1:17" x14ac:dyDescent="0.2">
      <c r="A171" s="42" t="s">
        <v>104</v>
      </c>
      <c r="B171" s="43" t="s">
        <v>49</v>
      </c>
      <c r="C171" s="44">
        <v>55210.626499999998</v>
      </c>
      <c r="D171" s="44">
        <v>2.0000000000000001E-4</v>
      </c>
      <c r="E171" s="1">
        <f t="shared" si="17"/>
        <v>27966.357372971994</v>
      </c>
      <c r="F171" s="1">
        <f t="shared" si="21"/>
        <v>27966.5</v>
      </c>
      <c r="G171" s="1">
        <f t="shared" si="18"/>
        <v>-5.7048900001973379E-2</v>
      </c>
      <c r="N171" s="1">
        <f t="shared" si="22"/>
        <v>-5.7048900001973379E-2</v>
      </c>
      <c r="O171" s="1">
        <f t="shared" ca="1" si="19"/>
        <v>-5.5129132615297186E-2</v>
      </c>
      <c r="Q171" s="185">
        <f t="shared" si="20"/>
        <v>40192.126499999998</v>
      </c>
    </row>
    <row r="172" spans="1:17" x14ac:dyDescent="0.2">
      <c r="A172" s="42" t="s">
        <v>106</v>
      </c>
      <c r="B172" s="43" t="s">
        <v>49</v>
      </c>
      <c r="C172" s="44">
        <v>55257.625</v>
      </c>
      <c r="D172" s="44">
        <v>2.9999999999999997E-4</v>
      </c>
      <c r="E172" s="1">
        <f t="shared" si="17"/>
        <v>28083.857559228236</v>
      </c>
      <c r="F172" s="1">
        <f t="shared" si="21"/>
        <v>28084</v>
      </c>
      <c r="G172" s="1">
        <f t="shared" si="18"/>
        <v>-5.697439999494236E-2</v>
      </c>
      <c r="N172" s="1">
        <f t="shared" si="22"/>
        <v>-5.697439999494236E-2</v>
      </c>
      <c r="O172" s="1">
        <f t="shared" ca="1" si="19"/>
        <v>-5.4791605852093889E-2</v>
      </c>
      <c r="Q172" s="185">
        <f t="shared" si="20"/>
        <v>40239.125</v>
      </c>
    </row>
    <row r="173" spans="1:17" x14ac:dyDescent="0.2">
      <c r="A173" s="42" t="s">
        <v>106</v>
      </c>
      <c r="B173" s="43" t="s">
        <v>49</v>
      </c>
      <c r="C173" s="44">
        <v>55261.625099999997</v>
      </c>
      <c r="D173" s="44">
        <v>4.0000000000000002E-4</v>
      </c>
      <c r="E173" s="1">
        <f t="shared" si="17"/>
        <v>28093.858144247828</v>
      </c>
      <c r="F173" s="1">
        <f t="shared" si="21"/>
        <v>28094</v>
      </c>
      <c r="G173" s="1">
        <f t="shared" si="18"/>
        <v>-5.6740400003036484E-2</v>
      </c>
      <c r="N173" s="1">
        <f t="shared" si="22"/>
        <v>-5.6740400003036484E-2</v>
      </c>
      <c r="O173" s="1">
        <f t="shared" ca="1" si="19"/>
        <v>-5.4762880170119141E-2</v>
      </c>
      <c r="Q173" s="185">
        <f t="shared" si="20"/>
        <v>40243.125099999997</v>
      </c>
    </row>
    <row r="174" spans="1:17" x14ac:dyDescent="0.2">
      <c r="A174" s="35" t="s">
        <v>107</v>
      </c>
      <c r="B174" s="41" t="s">
        <v>49</v>
      </c>
      <c r="C174" s="35">
        <v>55481.618499999997</v>
      </c>
      <c r="D174" s="35" t="s">
        <v>108</v>
      </c>
      <c r="E174" s="1">
        <f t="shared" si="17"/>
        <v>28643.860069312315</v>
      </c>
      <c r="F174" s="1">
        <f t="shared" si="21"/>
        <v>28644</v>
      </c>
      <c r="G174" s="1">
        <f t="shared" si="18"/>
        <v>-5.5970400004298426E-2</v>
      </c>
      <c r="J174" s="1">
        <f>G174</f>
        <v>-5.5970400004298426E-2</v>
      </c>
      <c r="O174" s="1">
        <f t="shared" ca="1" si="19"/>
        <v>-5.3182967661507957E-2</v>
      </c>
      <c r="Q174" s="185">
        <f t="shared" si="20"/>
        <v>40463.118499999997</v>
      </c>
    </row>
    <row r="175" spans="1:17" x14ac:dyDescent="0.2">
      <c r="A175" s="35" t="s">
        <v>109</v>
      </c>
      <c r="B175" s="41" t="s">
        <v>51</v>
      </c>
      <c r="C175" s="35">
        <v>55582.618399999999</v>
      </c>
      <c r="D175" s="35">
        <v>1E-3</v>
      </c>
      <c r="E175" s="1">
        <f t="shared" si="17"/>
        <v>28896.368278337326</v>
      </c>
      <c r="F175" s="1">
        <f t="shared" si="21"/>
        <v>28896.5</v>
      </c>
      <c r="G175" s="1">
        <f t="shared" si="18"/>
        <v>-5.2686900002299808E-2</v>
      </c>
      <c r="J175" s="1">
        <f>G175</f>
        <v>-5.2686900002299808E-2</v>
      </c>
      <c r="O175" s="1">
        <f t="shared" ca="1" si="19"/>
        <v>-5.2457644191645544E-2</v>
      </c>
      <c r="Q175" s="185">
        <f t="shared" si="20"/>
        <v>40564.118399999999</v>
      </c>
    </row>
    <row r="176" spans="1:17" x14ac:dyDescent="0.2">
      <c r="A176" s="44" t="s">
        <v>110</v>
      </c>
      <c r="B176" s="43" t="s">
        <v>51</v>
      </c>
      <c r="C176" s="44">
        <v>55602.616000000002</v>
      </c>
      <c r="D176" s="44">
        <v>1E-4</v>
      </c>
      <c r="E176" s="1">
        <f t="shared" si="17"/>
        <v>28946.363953192438</v>
      </c>
      <c r="F176" s="1">
        <f t="shared" si="21"/>
        <v>28946.5</v>
      </c>
      <c r="G176" s="1">
        <f t="shared" si="18"/>
        <v>-5.4416899998614099E-2</v>
      </c>
      <c r="N176" s="1">
        <f t="shared" ref="N176:N207" si="23">G176</f>
        <v>-5.4416899998614099E-2</v>
      </c>
      <c r="O176" s="1">
        <f t="shared" ca="1" si="19"/>
        <v>-5.2314015781771805E-2</v>
      </c>
      <c r="Q176" s="185">
        <f t="shared" si="20"/>
        <v>40584.116000000002</v>
      </c>
    </row>
    <row r="177" spans="1:17" x14ac:dyDescent="0.2">
      <c r="A177" s="44" t="s">
        <v>110</v>
      </c>
      <c r="B177" s="43" t="s">
        <v>51</v>
      </c>
      <c r="C177" s="44">
        <v>55631.6152</v>
      </c>
      <c r="D177" s="44">
        <v>1E-4</v>
      </c>
      <c r="E177" s="1">
        <f t="shared" si="17"/>
        <v>29018.864381956799</v>
      </c>
      <c r="F177" s="1">
        <f t="shared" si="21"/>
        <v>29019</v>
      </c>
      <c r="G177" s="1">
        <f t="shared" si="18"/>
        <v>-5.4245399995124899E-2</v>
      </c>
      <c r="N177" s="1">
        <f t="shared" si="23"/>
        <v>-5.4245399995124899E-2</v>
      </c>
      <c r="O177" s="1">
        <f t="shared" ca="1" si="19"/>
        <v>-5.2105754587454867E-2</v>
      </c>
      <c r="Q177" s="185">
        <f t="shared" si="20"/>
        <v>40613.1152</v>
      </c>
    </row>
    <row r="178" spans="1:17" x14ac:dyDescent="0.2">
      <c r="A178" s="23" t="s">
        <v>162</v>
      </c>
      <c r="B178" s="23" t="s">
        <v>51</v>
      </c>
      <c r="C178" s="31">
        <v>55866.208599999998</v>
      </c>
      <c r="D178" s="31" t="s">
        <v>143</v>
      </c>
      <c r="E178" s="1">
        <f t="shared" si="17"/>
        <v>29605.367529812247</v>
      </c>
      <c r="F178" s="1">
        <f t="shared" si="21"/>
        <v>29605.5</v>
      </c>
      <c r="G178" s="1">
        <f t="shared" si="18"/>
        <v>-5.2986299997428432E-2</v>
      </c>
      <c r="N178" s="1">
        <f t="shared" si="23"/>
        <v>-5.2986299997428432E-2</v>
      </c>
      <c r="O178" s="1">
        <f t="shared" ca="1" si="19"/>
        <v>-5.0420993339635858E-2</v>
      </c>
      <c r="Q178" s="185">
        <f t="shared" si="20"/>
        <v>40847.708599999998</v>
      </c>
    </row>
    <row r="179" spans="1:17" x14ac:dyDescent="0.2">
      <c r="A179" s="23" t="s">
        <v>164</v>
      </c>
      <c r="B179" s="23" t="s">
        <v>49</v>
      </c>
      <c r="C179" s="31">
        <v>55932.002699999997</v>
      </c>
      <c r="D179" s="31" t="s">
        <v>143</v>
      </c>
      <c r="E179" s="1">
        <f t="shared" si="17"/>
        <v>29769.85829025272</v>
      </c>
      <c r="F179" s="1">
        <f t="shared" si="21"/>
        <v>29770</v>
      </c>
      <c r="G179" s="1">
        <f t="shared" si="18"/>
        <v>-5.6682000002183486E-2</v>
      </c>
      <c r="N179" s="1">
        <f t="shared" si="23"/>
        <v>-5.6682000002183486E-2</v>
      </c>
      <c r="O179" s="1">
        <f t="shared" ca="1" si="19"/>
        <v>-4.9948455871151237E-2</v>
      </c>
      <c r="Q179" s="185">
        <f t="shared" si="20"/>
        <v>40913.502699999997</v>
      </c>
    </row>
    <row r="180" spans="1:17" x14ac:dyDescent="0.2">
      <c r="A180" s="23" t="s">
        <v>165</v>
      </c>
      <c r="B180" s="23" t="s">
        <v>49</v>
      </c>
      <c r="C180" s="31">
        <v>55937.6057</v>
      </c>
      <c r="D180" s="31" t="s">
        <v>143</v>
      </c>
      <c r="E180" s="1">
        <f t="shared" si="17"/>
        <v>29783.866259519695</v>
      </c>
      <c r="F180" s="1">
        <f t="shared" si="21"/>
        <v>29784</v>
      </c>
      <c r="G180" s="1">
        <f t="shared" si="18"/>
        <v>-5.3494399995543063E-2</v>
      </c>
      <c r="N180" s="1">
        <f t="shared" si="23"/>
        <v>-5.3494399995543063E-2</v>
      </c>
      <c r="O180" s="1">
        <f t="shared" ca="1" si="19"/>
        <v>-4.9908239916386585E-2</v>
      </c>
      <c r="Q180" s="185">
        <f t="shared" si="20"/>
        <v>40919.1057</v>
      </c>
    </row>
    <row r="181" spans="1:17" x14ac:dyDescent="0.2">
      <c r="A181" s="23" t="s">
        <v>164</v>
      </c>
      <c r="B181" s="23" t="s">
        <v>49</v>
      </c>
      <c r="C181" s="31">
        <v>55940.0052</v>
      </c>
      <c r="D181" s="31" t="s">
        <v>143</v>
      </c>
      <c r="E181" s="1">
        <f t="shared" si="17"/>
        <v>29789.865210484553</v>
      </c>
      <c r="F181" s="1">
        <f t="shared" si="21"/>
        <v>29790</v>
      </c>
      <c r="G181" s="1">
        <f t="shared" si="18"/>
        <v>-5.3914000003715046E-2</v>
      </c>
      <c r="N181" s="1">
        <f t="shared" si="23"/>
        <v>-5.3914000003715046E-2</v>
      </c>
      <c r="O181" s="1">
        <f t="shared" ca="1" si="19"/>
        <v>-4.9891004507201742E-2</v>
      </c>
      <c r="Q181" s="185">
        <f t="shared" si="20"/>
        <v>40921.5052</v>
      </c>
    </row>
    <row r="182" spans="1:17" x14ac:dyDescent="0.2">
      <c r="A182" s="23" t="s">
        <v>164</v>
      </c>
      <c r="B182" s="23" t="s">
        <v>49</v>
      </c>
      <c r="C182" s="31">
        <v>55947.608</v>
      </c>
      <c r="D182" s="31" t="s">
        <v>163</v>
      </c>
      <c r="E182" s="1">
        <f t="shared" si="17"/>
        <v>29808.872847240385</v>
      </c>
      <c r="F182" s="1">
        <f t="shared" si="21"/>
        <v>29809</v>
      </c>
      <c r="G182" s="1">
        <f t="shared" si="18"/>
        <v>-5.0859399998444133E-2</v>
      </c>
      <c r="N182" s="1">
        <f t="shared" si="23"/>
        <v>-5.0859399998444133E-2</v>
      </c>
      <c r="O182" s="1">
        <f t="shared" ca="1" si="19"/>
        <v>-4.9836425711449708E-2</v>
      </c>
      <c r="Q182" s="185">
        <f t="shared" si="20"/>
        <v>40929.108</v>
      </c>
    </row>
    <row r="183" spans="1:17" x14ac:dyDescent="0.2">
      <c r="A183" s="23" t="s">
        <v>160</v>
      </c>
      <c r="B183" s="30" t="s">
        <v>51</v>
      </c>
      <c r="C183" s="31">
        <v>55957.407800000001</v>
      </c>
      <c r="D183" s="23" t="s">
        <v>130</v>
      </c>
      <c r="E183" s="1">
        <f t="shared" si="17"/>
        <v>29833.373168001133</v>
      </c>
      <c r="F183" s="1">
        <f t="shared" si="21"/>
        <v>29833.5</v>
      </c>
      <c r="G183" s="1">
        <f t="shared" si="18"/>
        <v>-5.0731099996482953E-2</v>
      </c>
      <c r="N183" s="1">
        <f t="shared" si="23"/>
        <v>-5.0731099996482953E-2</v>
      </c>
      <c r="O183" s="1">
        <f t="shared" ca="1" si="19"/>
        <v>-4.9766047790611584E-2</v>
      </c>
      <c r="Q183" s="185">
        <f t="shared" si="20"/>
        <v>40938.907800000001</v>
      </c>
    </row>
    <row r="184" spans="1:17" x14ac:dyDescent="0.2">
      <c r="A184" s="23" t="s">
        <v>166</v>
      </c>
      <c r="B184" s="23" t="s">
        <v>51</v>
      </c>
      <c r="C184" s="31">
        <v>55957.407829999996</v>
      </c>
      <c r="D184" s="31" t="s">
        <v>143</v>
      </c>
      <c r="E184" s="1">
        <f t="shared" si="17"/>
        <v>29833.373243003633</v>
      </c>
      <c r="F184" s="1">
        <f t="shared" si="21"/>
        <v>29833.5</v>
      </c>
      <c r="G184" s="1">
        <f t="shared" si="18"/>
        <v>-5.0701100000878796E-2</v>
      </c>
      <c r="N184" s="1">
        <f t="shared" si="23"/>
        <v>-5.0701100000878796E-2</v>
      </c>
      <c r="O184" s="1">
        <f t="shared" ca="1" si="19"/>
        <v>-4.9766047790611584E-2</v>
      </c>
      <c r="Q184" s="185">
        <f t="shared" si="20"/>
        <v>40938.907829999996</v>
      </c>
    </row>
    <row r="185" spans="1:17" x14ac:dyDescent="0.2">
      <c r="A185" s="23" t="s">
        <v>165</v>
      </c>
      <c r="B185" s="23" t="s">
        <v>51</v>
      </c>
      <c r="C185" s="31">
        <v>55962.606699999997</v>
      </c>
      <c r="D185" s="31" t="s">
        <v>143</v>
      </c>
      <c r="E185" s="1">
        <f t="shared" si="17"/>
        <v>29846.370853423585</v>
      </c>
      <c r="F185" s="1">
        <f t="shared" si="21"/>
        <v>29846.5</v>
      </c>
      <c r="G185" s="1">
        <f t="shared" si="18"/>
        <v>-5.1656900002853945E-2</v>
      </c>
      <c r="N185" s="1">
        <f t="shared" si="23"/>
        <v>-5.1656900002853945E-2</v>
      </c>
      <c r="O185" s="1">
        <f t="shared" ca="1" si="19"/>
        <v>-4.9728704404044408E-2</v>
      </c>
      <c r="Q185" s="185">
        <f t="shared" si="20"/>
        <v>40944.106699999997</v>
      </c>
    </row>
    <row r="186" spans="1:17" x14ac:dyDescent="0.2">
      <c r="A186" s="23" t="s">
        <v>167</v>
      </c>
      <c r="B186" s="23" t="s">
        <v>49</v>
      </c>
      <c r="C186" s="31">
        <v>56203.6</v>
      </c>
      <c r="D186" s="31" t="s">
        <v>143</v>
      </c>
      <c r="E186" s="1">
        <f t="shared" si="17"/>
        <v>30448.874287288621</v>
      </c>
      <c r="F186" s="1">
        <f t="shared" si="21"/>
        <v>30449</v>
      </c>
      <c r="G186" s="1">
        <f t="shared" si="18"/>
        <v>-5.0283399999898393E-2</v>
      </c>
      <c r="N186" s="1">
        <f t="shared" si="23"/>
        <v>-5.0283399999898393E-2</v>
      </c>
      <c r="O186" s="1">
        <f t="shared" ca="1" si="19"/>
        <v>-4.7997982065065781E-2</v>
      </c>
      <c r="Q186" s="185">
        <f t="shared" si="20"/>
        <v>41185.1</v>
      </c>
    </row>
    <row r="187" spans="1:17" x14ac:dyDescent="0.2">
      <c r="A187" s="51" t="s">
        <v>168</v>
      </c>
      <c r="B187" s="52" t="s">
        <v>49</v>
      </c>
      <c r="C187" s="53">
        <v>56258.799899999998</v>
      </c>
      <c r="D187" s="53">
        <v>2.3E-3</v>
      </c>
      <c r="E187" s="1">
        <f t="shared" si="17"/>
        <v>30586.878660435123</v>
      </c>
      <c r="F187" s="1">
        <f t="shared" si="21"/>
        <v>30587</v>
      </c>
      <c r="G187" s="1">
        <f t="shared" si="18"/>
        <v>-4.8534200002904981E-2</v>
      </c>
      <c r="N187" s="1">
        <f t="shared" si="23"/>
        <v>-4.8534200002904981E-2</v>
      </c>
      <c r="O187" s="1">
        <f t="shared" ca="1" si="19"/>
        <v>-4.760156765381425E-2</v>
      </c>
      <c r="Q187" s="185">
        <f t="shared" si="20"/>
        <v>41240.299899999998</v>
      </c>
    </row>
    <row r="188" spans="1:17" x14ac:dyDescent="0.2">
      <c r="A188" s="23" t="s">
        <v>169</v>
      </c>
      <c r="B188" s="23" t="s">
        <v>51</v>
      </c>
      <c r="C188" s="31">
        <v>56300.995999999999</v>
      </c>
      <c r="D188" s="31" t="s">
        <v>143</v>
      </c>
      <c r="E188" s="1">
        <f t="shared" si="17"/>
        <v>30692.372444476889</v>
      </c>
      <c r="F188" s="1">
        <f t="shared" si="21"/>
        <v>30692.5</v>
      </c>
      <c r="G188" s="1">
        <f t="shared" si="18"/>
        <v>-5.1020500002778135E-2</v>
      </c>
      <c r="N188" s="1">
        <f t="shared" si="23"/>
        <v>-5.1020500002778135E-2</v>
      </c>
      <c r="O188" s="1">
        <f t="shared" ca="1" si="19"/>
        <v>-4.7298511708980653E-2</v>
      </c>
      <c r="Q188" s="185">
        <f t="shared" si="20"/>
        <v>41282.495999999999</v>
      </c>
    </row>
    <row r="189" spans="1:17" x14ac:dyDescent="0.2">
      <c r="A189" s="23" t="s">
        <v>169</v>
      </c>
      <c r="B189" s="23" t="s">
        <v>51</v>
      </c>
      <c r="C189" s="31">
        <v>56300.996200000001</v>
      </c>
      <c r="D189" s="31" t="s">
        <v>143</v>
      </c>
      <c r="E189" s="1">
        <f t="shared" si="17"/>
        <v>30692.372944493647</v>
      </c>
      <c r="F189" s="1">
        <f t="shared" si="21"/>
        <v>30692.5</v>
      </c>
      <c r="G189" s="1">
        <f t="shared" si="18"/>
        <v>-5.0820500000554603E-2</v>
      </c>
      <c r="N189" s="1">
        <f t="shared" si="23"/>
        <v>-5.0820500000554603E-2</v>
      </c>
      <c r="O189" s="1">
        <f t="shared" ca="1" si="19"/>
        <v>-4.7298511708980653E-2</v>
      </c>
      <c r="Q189" s="185">
        <f t="shared" si="20"/>
        <v>41282.496200000001</v>
      </c>
    </row>
    <row r="190" spans="1:17" x14ac:dyDescent="0.2">
      <c r="A190" s="23" t="s">
        <v>169</v>
      </c>
      <c r="B190" s="23" t="s">
        <v>49</v>
      </c>
      <c r="C190" s="31">
        <v>56301.996800000001</v>
      </c>
      <c r="D190" s="31" t="s">
        <v>143</v>
      </c>
      <c r="E190" s="1">
        <f t="shared" si="17"/>
        <v>30694.874528296703</v>
      </c>
      <c r="F190" s="1">
        <f t="shared" si="21"/>
        <v>30695</v>
      </c>
      <c r="G190" s="1">
        <f t="shared" si="18"/>
        <v>-5.0187000000732951E-2</v>
      </c>
      <c r="N190" s="1">
        <f t="shared" si="23"/>
        <v>-5.0187000000732951E-2</v>
      </c>
      <c r="O190" s="1">
        <f t="shared" ca="1" si="19"/>
        <v>-4.7291330288486963E-2</v>
      </c>
      <c r="Q190" s="185">
        <f t="shared" si="20"/>
        <v>41283.496800000001</v>
      </c>
    </row>
    <row r="191" spans="1:17" x14ac:dyDescent="0.2">
      <c r="A191" s="23" t="s">
        <v>170</v>
      </c>
      <c r="B191" s="23" t="s">
        <v>51</v>
      </c>
      <c r="C191" s="31">
        <v>56340.594899999996</v>
      </c>
      <c r="D191" s="31" t="s">
        <v>143</v>
      </c>
      <c r="E191" s="1">
        <f t="shared" si="17"/>
        <v>30791.37301099586</v>
      </c>
      <c r="F191" s="1">
        <f t="shared" si="21"/>
        <v>30791.5</v>
      </c>
      <c r="G191" s="1">
        <f t="shared" si="18"/>
        <v>-5.0793900001735892E-2</v>
      </c>
      <c r="N191" s="1">
        <f t="shared" si="23"/>
        <v>-5.0793900001735892E-2</v>
      </c>
      <c r="O191" s="1">
        <f t="shared" ca="1" si="19"/>
        <v>-4.7014127457430638E-2</v>
      </c>
      <c r="Q191" s="185">
        <f t="shared" si="20"/>
        <v>41322.094899999996</v>
      </c>
    </row>
    <row r="192" spans="1:17" x14ac:dyDescent="0.2">
      <c r="A192" s="23" t="s">
        <v>170</v>
      </c>
      <c r="B192" s="23" t="s">
        <v>51</v>
      </c>
      <c r="C192" s="31">
        <v>56340.595399999998</v>
      </c>
      <c r="D192" s="31" t="s">
        <v>143</v>
      </c>
      <c r="E192" s="1">
        <f t="shared" si="17"/>
        <v>30791.374261037741</v>
      </c>
      <c r="F192" s="1">
        <f t="shared" si="21"/>
        <v>30791.5</v>
      </c>
      <c r="G192" s="1">
        <f t="shared" si="18"/>
        <v>-5.0293899999815039E-2</v>
      </c>
      <c r="N192" s="1">
        <f t="shared" si="23"/>
        <v>-5.0293899999815039E-2</v>
      </c>
      <c r="O192" s="1">
        <f t="shared" ca="1" si="19"/>
        <v>-4.7014127457430638E-2</v>
      </c>
      <c r="Q192" s="185">
        <f t="shared" si="20"/>
        <v>41322.095399999998</v>
      </c>
    </row>
    <row r="193" spans="1:17" x14ac:dyDescent="0.2">
      <c r="A193" s="23" t="s">
        <v>170</v>
      </c>
      <c r="B193" s="23" t="s">
        <v>49</v>
      </c>
      <c r="C193" s="31">
        <v>56355.594299999997</v>
      </c>
      <c r="D193" s="31" t="s">
        <v>143</v>
      </c>
      <c r="E193" s="1">
        <f t="shared" si="17"/>
        <v>30828.872767237695</v>
      </c>
      <c r="F193" s="1">
        <f t="shared" si="21"/>
        <v>30829</v>
      </c>
      <c r="G193" s="1">
        <f t="shared" si="18"/>
        <v>-5.0891400002001319E-2</v>
      </c>
      <c r="N193" s="1">
        <f t="shared" si="23"/>
        <v>-5.0891400002001319E-2</v>
      </c>
      <c r="O193" s="1">
        <f t="shared" ca="1" si="19"/>
        <v>-4.6906406150025323E-2</v>
      </c>
      <c r="Q193" s="185">
        <f t="shared" si="20"/>
        <v>41337.094299999997</v>
      </c>
    </row>
    <row r="194" spans="1:17" x14ac:dyDescent="0.2">
      <c r="A194" s="23" t="s">
        <v>169</v>
      </c>
      <c r="B194" s="23" t="s">
        <v>51</v>
      </c>
      <c r="C194" s="31">
        <v>56612.187400000003</v>
      </c>
      <c r="D194" s="31" t="s">
        <v>143</v>
      </c>
      <c r="E194" s="1">
        <f t="shared" si="17"/>
        <v>31470.377007629762</v>
      </c>
      <c r="F194" s="1">
        <f t="shared" si="21"/>
        <v>31470.5</v>
      </c>
      <c r="G194" s="1">
        <f t="shared" si="18"/>
        <v>-4.9195299994607922E-2</v>
      </c>
      <c r="N194" s="1">
        <f t="shared" si="23"/>
        <v>-4.9195299994607922E-2</v>
      </c>
      <c r="O194" s="1">
        <f t="shared" ca="1" si="19"/>
        <v>-4.5063653651345181E-2</v>
      </c>
      <c r="Q194" s="185">
        <f t="shared" si="20"/>
        <v>41593.687400000003</v>
      </c>
    </row>
    <row r="195" spans="1:17" x14ac:dyDescent="0.2">
      <c r="A195" s="29" t="s">
        <v>171</v>
      </c>
      <c r="B195" s="30" t="s">
        <v>51</v>
      </c>
      <c r="C195" s="31">
        <v>56618.988499999999</v>
      </c>
      <c r="D195" s="31">
        <v>2.0000000000000001E-4</v>
      </c>
      <c r="E195" s="1">
        <f t="shared" si="17"/>
        <v>31487.380327240964</v>
      </c>
      <c r="F195" s="1">
        <f t="shared" si="21"/>
        <v>31487.5</v>
      </c>
      <c r="G195" s="1">
        <f t="shared" si="18"/>
        <v>-4.7867499997664709E-2</v>
      </c>
      <c r="N195" s="1">
        <f t="shared" si="23"/>
        <v>-4.7867499997664709E-2</v>
      </c>
      <c r="O195" s="1">
        <f t="shared" ca="1" si="19"/>
        <v>-4.5014819991988114E-2</v>
      </c>
      <c r="Q195" s="185">
        <f t="shared" si="20"/>
        <v>41600.488499999999</v>
      </c>
    </row>
    <row r="196" spans="1:17" x14ac:dyDescent="0.2">
      <c r="A196" s="51" t="s">
        <v>172</v>
      </c>
      <c r="B196" s="52" t="s">
        <v>49</v>
      </c>
      <c r="C196" s="53">
        <v>56620.787900000003</v>
      </c>
      <c r="D196" s="53">
        <v>1E-4</v>
      </c>
      <c r="E196" s="1">
        <f t="shared" si="17"/>
        <v>31491.878977945769</v>
      </c>
      <c r="F196" s="1">
        <f t="shared" si="21"/>
        <v>31492</v>
      </c>
      <c r="G196" s="1">
        <f t="shared" si="18"/>
        <v>-4.8407199996290728E-2</v>
      </c>
      <c r="N196" s="1">
        <f t="shared" si="23"/>
        <v>-4.8407199996290728E-2</v>
      </c>
      <c r="O196" s="1">
        <f t="shared" ca="1" si="19"/>
        <v>-4.5001893435099471E-2</v>
      </c>
      <c r="Q196" s="185">
        <f t="shared" si="20"/>
        <v>41602.287900000003</v>
      </c>
    </row>
    <row r="197" spans="1:17" x14ac:dyDescent="0.2">
      <c r="A197" s="54" t="s">
        <v>173</v>
      </c>
      <c r="B197" s="55" t="s">
        <v>49</v>
      </c>
      <c r="C197" s="54">
        <v>56663.986500000115</v>
      </c>
      <c r="D197" s="54" t="s">
        <v>174</v>
      </c>
      <c r="E197" s="1">
        <f t="shared" si="17"/>
        <v>31599.879095950004</v>
      </c>
      <c r="F197" s="1">
        <f t="shared" si="21"/>
        <v>31600</v>
      </c>
      <c r="G197" s="1">
        <f t="shared" si="18"/>
        <v>-4.83599998842692E-2</v>
      </c>
      <c r="N197" s="1">
        <f t="shared" si="23"/>
        <v>-4.83599998842692E-2</v>
      </c>
      <c r="O197" s="1">
        <f t="shared" ca="1" si="19"/>
        <v>-4.4691656069772184E-2</v>
      </c>
      <c r="Q197" s="185">
        <f t="shared" si="20"/>
        <v>41645.486500000115</v>
      </c>
    </row>
    <row r="198" spans="1:17" x14ac:dyDescent="0.2">
      <c r="A198" s="54" t="s">
        <v>173</v>
      </c>
      <c r="B198" s="55" t="s">
        <v>49</v>
      </c>
      <c r="C198" s="54">
        <v>56663.987100000028</v>
      </c>
      <c r="D198" s="54" t="s">
        <v>56</v>
      </c>
      <c r="E198" s="1">
        <f t="shared" si="17"/>
        <v>31599.880596000035</v>
      </c>
      <c r="F198" s="1">
        <f t="shared" si="21"/>
        <v>31600</v>
      </c>
      <c r="G198" s="1">
        <f t="shared" si="18"/>
        <v>-4.7759999972186051E-2</v>
      </c>
      <c r="N198" s="1">
        <f t="shared" si="23"/>
        <v>-4.7759999972186051E-2</v>
      </c>
      <c r="O198" s="1">
        <f t="shared" ca="1" si="19"/>
        <v>-4.4691656069772184E-2</v>
      </c>
      <c r="Q198" s="185">
        <f t="shared" si="20"/>
        <v>41645.487100000028</v>
      </c>
    </row>
    <row r="199" spans="1:17" x14ac:dyDescent="0.2">
      <c r="A199" s="54" t="s">
        <v>173</v>
      </c>
      <c r="B199" s="55" t="s">
        <v>49</v>
      </c>
      <c r="C199" s="54">
        <v>56663.987100000028</v>
      </c>
      <c r="D199" s="54" t="s">
        <v>175</v>
      </c>
      <c r="E199" s="1">
        <f t="shared" si="17"/>
        <v>31599.880596000035</v>
      </c>
      <c r="F199" s="1">
        <f t="shared" si="21"/>
        <v>31600</v>
      </c>
      <c r="G199" s="1">
        <f t="shared" si="18"/>
        <v>-4.7759999972186051E-2</v>
      </c>
      <c r="N199" s="1">
        <f t="shared" si="23"/>
        <v>-4.7759999972186051E-2</v>
      </c>
      <c r="O199" s="1">
        <f t="shared" ca="1" si="19"/>
        <v>-4.4691656069772184E-2</v>
      </c>
      <c r="Q199" s="185">
        <f t="shared" si="20"/>
        <v>41645.487100000028</v>
      </c>
    </row>
    <row r="200" spans="1:17" x14ac:dyDescent="0.2">
      <c r="A200" s="29" t="s">
        <v>171</v>
      </c>
      <c r="B200" s="30" t="s">
        <v>51</v>
      </c>
      <c r="C200" s="31">
        <v>56688.587</v>
      </c>
      <c r="D200" s="31">
        <v>1E-4</v>
      </c>
      <c r="E200" s="1">
        <f t="shared" si="17"/>
        <v>31661.382406310611</v>
      </c>
      <c r="F200" s="1">
        <f t="shared" si="21"/>
        <v>31661.5</v>
      </c>
      <c r="G200" s="1">
        <f t="shared" si="18"/>
        <v>-4.7035900002811104E-2</v>
      </c>
      <c r="N200" s="1">
        <f t="shared" si="23"/>
        <v>-4.7035900002811104E-2</v>
      </c>
      <c r="O200" s="1">
        <f t="shared" ca="1" si="19"/>
        <v>-4.4514993125627483E-2</v>
      </c>
      <c r="Q200" s="185">
        <f t="shared" si="20"/>
        <v>41670.087</v>
      </c>
    </row>
    <row r="201" spans="1:17" x14ac:dyDescent="0.2">
      <c r="A201" s="51" t="s">
        <v>168</v>
      </c>
      <c r="B201" s="52" t="s">
        <v>49</v>
      </c>
      <c r="C201" s="53">
        <v>56976.779900000001</v>
      </c>
      <c r="D201" s="53">
        <v>2.0000000000000001E-4</v>
      </c>
      <c r="E201" s="1">
        <f t="shared" si="17"/>
        <v>32381.888793274578</v>
      </c>
      <c r="F201" s="1">
        <f t="shared" si="21"/>
        <v>32382</v>
      </c>
      <c r="G201" s="1">
        <f t="shared" si="18"/>
        <v>-4.4481199998699594E-2</v>
      </c>
      <c r="N201" s="1">
        <f t="shared" si="23"/>
        <v>-4.4481199998699594E-2</v>
      </c>
      <c r="O201" s="1">
        <f t="shared" ca="1" si="19"/>
        <v>-4.2445307739346821E-2</v>
      </c>
      <c r="Q201" s="185">
        <f t="shared" si="20"/>
        <v>41958.279900000001</v>
      </c>
    </row>
    <row r="202" spans="1:17" x14ac:dyDescent="0.2">
      <c r="A202" s="51" t="s">
        <v>176</v>
      </c>
      <c r="B202" s="52" t="s">
        <v>49</v>
      </c>
      <c r="C202" s="53">
        <v>56976.779900000001</v>
      </c>
      <c r="D202" s="53">
        <v>2.0000000000000001E-4</v>
      </c>
      <c r="E202" s="1">
        <f t="shared" si="17"/>
        <v>32381.888793274578</v>
      </c>
      <c r="F202" s="1">
        <f t="shared" si="21"/>
        <v>32382</v>
      </c>
      <c r="G202" s="1">
        <f t="shared" si="18"/>
        <v>-4.4481199998699594E-2</v>
      </c>
      <c r="N202" s="1">
        <f t="shared" si="23"/>
        <v>-4.4481199998699594E-2</v>
      </c>
      <c r="O202" s="1">
        <f t="shared" ca="1" si="19"/>
        <v>-4.2445307739346821E-2</v>
      </c>
      <c r="Q202" s="185">
        <f t="shared" si="20"/>
        <v>41958.279900000001</v>
      </c>
    </row>
    <row r="203" spans="1:17" x14ac:dyDescent="0.2">
      <c r="A203" s="51" t="s">
        <v>168</v>
      </c>
      <c r="B203" s="52" t="s">
        <v>49</v>
      </c>
      <c r="C203" s="53">
        <v>56998.78</v>
      </c>
      <c r="D203" s="53">
        <v>5.0000000000000001E-4</v>
      </c>
      <c r="E203" s="1">
        <f t="shared" si="17"/>
        <v>32436.890885844674</v>
      </c>
      <c r="F203" s="1">
        <f t="shared" si="21"/>
        <v>32437</v>
      </c>
      <c r="G203" s="1">
        <f t="shared" si="18"/>
        <v>-4.3644199999107514E-2</v>
      </c>
      <c r="N203" s="1">
        <f t="shared" si="23"/>
        <v>-4.3644199999107514E-2</v>
      </c>
      <c r="O203" s="1">
        <f t="shared" ca="1" si="19"/>
        <v>-4.2287316488485702E-2</v>
      </c>
      <c r="Q203" s="185">
        <f t="shared" si="20"/>
        <v>41980.28</v>
      </c>
    </row>
    <row r="204" spans="1:17" x14ac:dyDescent="0.2">
      <c r="A204" s="51" t="s">
        <v>176</v>
      </c>
      <c r="B204" s="52" t="s">
        <v>49</v>
      </c>
      <c r="C204" s="53">
        <v>56998.78</v>
      </c>
      <c r="D204" s="53">
        <v>5.0000000000000001E-4</v>
      </c>
      <c r="E204" s="1">
        <f t="shared" si="17"/>
        <v>32436.890885844674</v>
      </c>
      <c r="F204" s="1">
        <f t="shared" si="21"/>
        <v>32437</v>
      </c>
      <c r="G204" s="1">
        <f t="shared" si="18"/>
        <v>-4.3644199999107514E-2</v>
      </c>
      <c r="N204" s="1">
        <f t="shared" si="23"/>
        <v>-4.3644199999107514E-2</v>
      </c>
      <c r="O204" s="1">
        <f t="shared" ca="1" si="19"/>
        <v>-4.2287316488485702E-2</v>
      </c>
      <c r="Q204" s="185">
        <f t="shared" si="20"/>
        <v>41980.28</v>
      </c>
    </row>
    <row r="205" spans="1:17" x14ac:dyDescent="0.2">
      <c r="A205" s="56" t="s">
        <v>177</v>
      </c>
      <c r="B205" s="57"/>
      <c r="C205" s="58">
        <v>57033.979133333269</v>
      </c>
      <c r="D205" s="59"/>
      <c r="E205" s="1">
        <f t="shared" si="17"/>
        <v>32524.891667204025</v>
      </c>
      <c r="F205" s="1">
        <f t="shared" si="21"/>
        <v>32525</v>
      </c>
      <c r="G205" s="1">
        <f t="shared" si="18"/>
        <v>-4.3331666733138263E-2</v>
      </c>
      <c r="N205" s="1">
        <f t="shared" si="23"/>
        <v>-4.3331666733138263E-2</v>
      </c>
      <c r="O205" s="1">
        <f t="shared" ca="1" si="19"/>
        <v>-4.2034530487107924E-2</v>
      </c>
      <c r="Q205" s="185">
        <f t="shared" si="20"/>
        <v>42015.479133333269</v>
      </c>
    </row>
    <row r="206" spans="1:17" x14ac:dyDescent="0.2">
      <c r="A206" s="60" t="s">
        <v>178</v>
      </c>
      <c r="B206" s="61" t="s">
        <v>51</v>
      </c>
      <c r="C206" s="62">
        <v>57063.378559999997</v>
      </c>
      <c r="D206" s="62">
        <v>2.9999999999999997E-4</v>
      </c>
      <c r="E206" s="1">
        <f t="shared" si="17"/>
        <v>32598.392696155315</v>
      </c>
      <c r="F206" s="1">
        <f t="shared" si="21"/>
        <v>32598.5</v>
      </c>
      <c r="G206" s="1">
        <f t="shared" si="18"/>
        <v>-4.2920100000628736E-2</v>
      </c>
      <c r="N206" s="1">
        <f t="shared" si="23"/>
        <v>-4.2920100000628736E-2</v>
      </c>
      <c r="O206" s="1">
        <f t="shared" ca="1" si="19"/>
        <v>-4.1823396724593509E-2</v>
      </c>
      <c r="Q206" s="185">
        <f t="shared" si="20"/>
        <v>42044.878559999997</v>
      </c>
    </row>
    <row r="207" spans="1:17" x14ac:dyDescent="0.2">
      <c r="A207" s="60" t="s">
        <v>178</v>
      </c>
      <c r="B207" s="61" t="s">
        <v>51</v>
      </c>
      <c r="C207" s="62">
        <v>57063.37859</v>
      </c>
      <c r="D207" s="62">
        <v>2.9999999999999997E-4</v>
      </c>
      <c r="E207" s="1">
        <f t="shared" si="17"/>
        <v>32598.392771157836</v>
      </c>
      <c r="F207" s="1">
        <f t="shared" si="21"/>
        <v>32598.5</v>
      </c>
      <c r="G207" s="1">
        <f t="shared" si="18"/>
        <v>-4.2890099997748621E-2</v>
      </c>
      <c r="N207" s="1">
        <f t="shared" si="23"/>
        <v>-4.2890099997748621E-2</v>
      </c>
      <c r="O207" s="1">
        <f t="shared" ca="1" si="19"/>
        <v>-4.1823396724593509E-2</v>
      </c>
      <c r="Q207" s="185">
        <f t="shared" si="20"/>
        <v>42044.87859</v>
      </c>
    </row>
    <row r="208" spans="1:17" x14ac:dyDescent="0.2">
      <c r="A208" s="60" t="s">
        <v>178</v>
      </c>
      <c r="B208" s="61" t="s">
        <v>51</v>
      </c>
      <c r="C208" s="62">
        <v>57063.378599999996</v>
      </c>
      <c r="D208" s="62">
        <v>5.9999999999999995E-4</v>
      </c>
      <c r="E208" s="1">
        <f t="shared" si="17"/>
        <v>32598.392796158663</v>
      </c>
      <c r="F208" s="1">
        <f t="shared" si="21"/>
        <v>32598.5</v>
      </c>
      <c r="G208" s="1">
        <f t="shared" si="18"/>
        <v>-4.2880100001639221E-2</v>
      </c>
      <c r="N208" s="1">
        <f t="shared" ref="N208:N232" si="24">G208</f>
        <v>-4.2880100001639221E-2</v>
      </c>
      <c r="O208" s="1">
        <f t="shared" ca="1" si="19"/>
        <v>-4.1823396724593509E-2</v>
      </c>
      <c r="Q208" s="185">
        <f t="shared" si="20"/>
        <v>42044.878599999996</v>
      </c>
    </row>
    <row r="209" spans="1:17" x14ac:dyDescent="0.2">
      <c r="A209" s="63" t="s">
        <v>179</v>
      </c>
      <c r="B209" s="64" t="s">
        <v>51</v>
      </c>
      <c r="C209" s="63">
        <v>57310.1731</v>
      </c>
      <c r="D209" s="63" t="s">
        <v>175</v>
      </c>
      <c r="E209" s="1">
        <f t="shared" si="17"/>
        <v>33215.399715890482</v>
      </c>
      <c r="F209" s="1">
        <f t="shared" si="21"/>
        <v>33215.5</v>
      </c>
      <c r="G209" s="1">
        <f t="shared" si="18"/>
        <v>-4.0112299997417722E-2</v>
      </c>
      <c r="N209" s="1">
        <f t="shared" si="24"/>
        <v>-4.0112299997417722E-2</v>
      </c>
      <c r="O209" s="1">
        <f t="shared" ca="1" si="19"/>
        <v>-4.0051022146751505E-2</v>
      </c>
      <c r="Q209" s="185">
        <f t="shared" si="20"/>
        <v>42291.6731</v>
      </c>
    </row>
    <row r="210" spans="1:17" x14ac:dyDescent="0.2">
      <c r="A210" s="51" t="s">
        <v>172</v>
      </c>
      <c r="B210" s="52" t="s">
        <v>51</v>
      </c>
      <c r="C210" s="53">
        <v>57314.970699999998</v>
      </c>
      <c r="D210" s="53">
        <v>2.9999999999999997E-4</v>
      </c>
      <c r="E210" s="1">
        <f t="shared" si="17"/>
        <v>33227.394117702941</v>
      </c>
      <c r="F210" s="1">
        <f t="shared" si="21"/>
        <v>33227.5</v>
      </c>
      <c r="G210" s="1">
        <f t="shared" si="18"/>
        <v>-4.2351500000222586E-2</v>
      </c>
      <c r="N210" s="1">
        <f t="shared" si="24"/>
        <v>-4.2351500000222586E-2</v>
      </c>
      <c r="O210" s="1">
        <f t="shared" ca="1" si="19"/>
        <v>-4.0016551328381805E-2</v>
      </c>
      <c r="Q210" s="185">
        <f t="shared" si="20"/>
        <v>42296.470699999998</v>
      </c>
    </row>
    <row r="211" spans="1:17" x14ac:dyDescent="0.2">
      <c r="A211" s="51" t="s">
        <v>180</v>
      </c>
      <c r="B211" s="52" t="s">
        <v>49</v>
      </c>
      <c r="C211" s="53">
        <v>57344.773999999998</v>
      </c>
      <c r="D211" s="53">
        <v>1E-4</v>
      </c>
      <c r="E211" s="1">
        <f t="shared" si="17"/>
        <v>33301.904863812932</v>
      </c>
      <c r="F211" s="1">
        <f t="shared" si="21"/>
        <v>33302</v>
      </c>
      <c r="G211" s="1">
        <f t="shared" si="18"/>
        <v>-3.805320000537904E-2</v>
      </c>
      <c r="N211" s="1">
        <f t="shared" si="24"/>
        <v>-3.805320000537904E-2</v>
      </c>
      <c r="O211" s="1">
        <f t="shared" ca="1" si="19"/>
        <v>-3.9802544997669928E-2</v>
      </c>
      <c r="Q211" s="185">
        <f t="shared" si="20"/>
        <v>42326.273999999998</v>
      </c>
    </row>
    <row r="212" spans="1:17" x14ac:dyDescent="0.2">
      <c r="A212" s="51" t="s">
        <v>181</v>
      </c>
      <c r="B212" s="52" t="s">
        <v>51</v>
      </c>
      <c r="C212" s="53">
        <v>57684.969599999997</v>
      </c>
      <c r="D212" s="53">
        <v>2.0000000000000001E-4</v>
      </c>
      <c r="E212" s="1">
        <f t="shared" si="17"/>
        <v>34152.422356148927</v>
      </c>
      <c r="F212" s="1">
        <f t="shared" si="21"/>
        <v>34152.5</v>
      </c>
      <c r="G212" s="1">
        <f t="shared" si="18"/>
        <v>-3.1056500003614929E-2</v>
      </c>
      <c r="N212" s="1">
        <f t="shared" si="24"/>
        <v>-3.1056500003614929E-2</v>
      </c>
      <c r="O212" s="1">
        <f t="shared" ca="1" si="19"/>
        <v>-3.7359425745717545E-2</v>
      </c>
      <c r="Q212" s="185">
        <f t="shared" si="20"/>
        <v>42666.469599999997</v>
      </c>
    </row>
    <row r="213" spans="1:17" x14ac:dyDescent="0.2">
      <c r="A213" s="51" t="s">
        <v>181</v>
      </c>
      <c r="B213" s="52" t="s">
        <v>49</v>
      </c>
      <c r="C213" s="53">
        <v>57754.763700000003</v>
      </c>
      <c r="D213" s="53">
        <v>2.9999999999999997E-4</v>
      </c>
      <c r="E213" s="1">
        <f t="shared" ref="E213:E232" si="25">+(C213-C$7)/C$8</f>
        <v>34326.913451600638</v>
      </c>
      <c r="F213" s="1">
        <f t="shared" si="21"/>
        <v>34327</v>
      </c>
      <c r="G213" s="1">
        <f t="shared" ref="G213:G232" si="26">+C213-(C$7+F213*C$8)</f>
        <v>-3.4618199999385979E-2</v>
      </c>
      <c r="N213" s="1">
        <f t="shared" si="24"/>
        <v>-3.4618199999385979E-2</v>
      </c>
      <c r="O213" s="1">
        <f t="shared" ref="O213:O232" ca="1" si="27">+C$11+C$12*F213</f>
        <v>-3.6858162595258176E-2</v>
      </c>
      <c r="Q213" s="185">
        <f t="shared" ref="Q213:Q232" si="28">+C213-15018.5</f>
        <v>42736.263700000003</v>
      </c>
    </row>
    <row r="214" spans="1:17" x14ac:dyDescent="0.2">
      <c r="A214" s="65" t="s">
        <v>182</v>
      </c>
      <c r="B214" s="66" t="s">
        <v>51</v>
      </c>
      <c r="C214" s="67">
        <v>57766.961799999997</v>
      </c>
      <c r="D214" s="68" t="s">
        <v>56</v>
      </c>
      <c r="E214" s="1">
        <f t="shared" si="25"/>
        <v>34357.409723225726</v>
      </c>
      <c r="F214" s="1">
        <f t="shared" si="21"/>
        <v>34357.5</v>
      </c>
      <c r="G214" s="1">
        <f t="shared" si="26"/>
        <v>-3.6109500004386064E-2</v>
      </c>
      <c r="N214" s="1">
        <f t="shared" si="24"/>
        <v>-3.6109500004386064E-2</v>
      </c>
      <c r="O214" s="1">
        <f t="shared" ca="1" si="27"/>
        <v>-3.6770549265235181E-2</v>
      </c>
      <c r="Q214" s="185">
        <f t="shared" si="28"/>
        <v>42748.461799999997</v>
      </c>
    </row>
    <row r="215" spans="1:17" x14ac:dyDescent="0.2">
      <c r="A215" s="65" t="s">
        <v>182</v>
      </c>
      <c r="B215" s="66" t="s">
        <v>51</v>
      </c>
      <c r="C215" s="67">
        <v>57766.962099999997</v>
      </c>
      <c r="D215" s="68" t="s">
        <v>175</v>
      </c>
      <c r="E215" s="1">
        <f t="shared" si="25"/>
        <v>34357.410473250849</v>
      </c>
      <c r="F215" s="1">
        <f t="shared" si="21"/>
        <v>34357.5</v>
      </c>
      <c r="G215" s="1">
        <f t="shared" si="26"/>
        <v>-3.5809500004688744E-2</v>
      </c>
      <c r="N215" s="1">
        <f t="shared" si="24"/>
        <v>-3.5809500004688744E-2</v>
      </c>
      <c r="O215" s="1">
        <f t="shared" ca="1" si="27"/>
        <v>-3.6770549265235181E-2</v>
      </c>
      <c r="Q215" s="185">
        <f t="shared" si="28"/>
        <v>42748.462099999997</v>
      </c>
    </row>
    <row r="216" spans="1:17" x14ac:dyDescent="0.2">
      <c r="A216" s="65" t="s">
        <v>182</v>
      </c>
      <c r="B216" s="66" t="s">
        <v>51</v>
      </c>
      <c r="C216" s="67">
        <v>57766.963000000003</v>
      </c>
      <c r="D216" s="68" t="s">
        <v>174</v>
      </c>
      <c r="E216" s="1">
        <f t="shared" si="25"/>
        <v>34357.412723326241</v>
      </c>
      <c r="F216" s="1">
        <f t="shared" si="21"/>
        <v>34357.5</v>
      </c>
      <c r="G216" s="1">
        <f t="shared" si="26"/>
        <v>-3.4909499998320825E-2</v>
      </c>
      <c r="N216" s="1">
        <f t="shared" si="24"/>
        <v>-3.4909499998320825E-2</v>
      </c>
      <c r="O216" s="1">
        <f t="shared" ca="1" si="27"/>
        <v>-3.6770549265235181E-2</v>
      </c>
      <c r="Q216" s="185">
        <f t="shared" si="28"/>
        <v>42748.463000000003</v>
      </c>
    </row>
    <row r="217" spans="1:17" x14ac:dyDescent="0.2">
      <c r="A217" s="51" t="s">
        <v>181</v>
      </c>
      <c r="B217" s="52" t="s">
        <v>49</v>
      </c>
      <c r="C217" s="53">
        <v>57769.5628</v>
      </c>
      <c r="D217" s="53">
        <v>1.5E-3</v>
      </c>
      <c r="E217" s="1">
        <f t="shared" si="25"/>
        <v>34363.912441066779</v>
      </c>
      <c r="F217" s="1">
        <f t="shared" si="21"/>
        <v>34364</v>
      </c>
      <c r="G217" s="1">
        <f t="shared" si="26"/>
        <v>-3.5022399999434128E-2</v>
      </c>
      <c r="N217" s="1">
        <f t="shared" si="24"/>
        <v>-3.5022399999434128E-2</v>
      </c>
      <c r="O217" s="1">
        <f t="shared" ca="1" si="27"/>
        <v>-3.6751877571951599E-2</v>
      </c>
      <c r="Q217" s="185">
        <f t="shared" si="28"/>
        <v>42751.0628</v>
      </c>
    </row>
    <row r="218" spans="1:17" x14ac:dyDescent="0.2">
      <c r="A218" s="69" t="s">
        <v>183</v>
      </c>
      <c r="B218" s="70" t="s">
        <v>51</v>
      </c>
      <c r="C218" s="71">
        <v>57802.561099999999</v>
      </c>
      <c r="D218" s="71">
        <v>1E-4</v>
      </c>
      <c r="E218" s="1">
        <f t="shared" si="25"/>
        <v>34446.410954766987</v>
      </c>
      <c r="F218" s="1">
        <f t="shared" si="21"/>
        <v>34446.5</v>
      </c>
      <c r="G218" s="1">
        <f t="shared" si="26"/>
        <v>-3.5616900000604801E-2</v>
      </c>
      <c r="N218" s="1">
        <f t="shared" si="24"/>
        <v>-3.5616900000604801E-2</v>
      </c>
      <c r="O218" s="1">
        <f t="shared" ca="1" si="27"/>
        <v>-3.6514890695659927E-2</v>
      </c>
      <c r="Q218" s="185">
        <f t="shared" si="28"/>
        <v>42784.061099999999</v>
      </c>
    </row>
    <row r="219" spans="1:17" x14ac:dyDescent="0.2">
      <c r="A219" s="69" t="s">
        <v>183</v>
      </c>
      <c r="B219" s="70" t="s">
        <v>49</v>
      </c>
      <c r="C219" s="71">
        <v>57811.5599</v>
      </c>
      <c r="D219" s="71">
        <v>1E-4</v>
      </c>
      <c r="E219" s="1">
        <f t="shared" si="25"/>
        <v>34468.908708441733</v>
      </c>
      <c r="F219" s="1">
        <f t="shared" si="21"/>
        <v>34469</v>
      </c>
      <c r="G219" s="1">
        <f t="shared" si="26"/>
        <v>-3.6515399995550979E-2</v>
      </c>
      <c r="N219" s="1">
        <f t="shared" si="24"/>
        <v>-3.6515399995550979E-2</v>
      </c>
      <c r="O219" s="1">
        <f t="shared" ca="1" si="27"/>
        <v>-3.6450257911216741E-2</v>
      </c>
      <c r="Q219" s="185">
        <f t="shared" si="28"/>
        <v>42793.0599</v>
      </c>
    </row>
    <row r="220" spans="1:17" x14ac:dyDescent="0.2">
      <c r="A220" s="69" t="s">
        <v>184</v>
      </c>
      <c r="B220" s="72" t="s">
        <v>51</v>
      </c>
      <c r="C220" s="69">
        <v>58083.754800000002</v>
      </c>
      <c r="D220" s="69">
        <v>2.0000000000000001E-4</v>
      </c>
      <c r="E220" s="1">
        <f t="shared" si="25"/>
        <v>35149.418755528321</v>
      </c>
      <c r="F220" s="1">
        <f t="shared" si="21"/>
        <v>35149.5</v>
      </c>
      <c r="G220" s="1">
        <f t="shared" si="26"/>
        <v>-3.2496699997864198E-2</v>
      </c>
      <c r="N220" s="1">
        <f t="shared" si="24"/>
        <v>-3.2496699997864198E-2</v>
      </c>
      <c r="O220" s="1">
        <f t="shared" ca="1" si="27"/>
        <v>-3.449547525283507E-2</v>
      </c>
      <c r="Q220" s="185">
        <f t="shared" si="28"/>
        <v>43065.254800000002</v>
      </c>
    </row>
    <row r="221" spans="1:17" x14ac:dyDescent="0.2">
      <c r="A221" s="75" t="s">
        <v>909</v>
      </c>
      <c r="B221" s="43" t="s">
        <v>49</v>
      </c>
      <c r="C221" s="44">
        <v>58098.755067999999</v>
      </c>
      <c r="D221" s="44">
        <v>1.11E-4</v>
      </c>
      <c r="E221" s="1">
        <f t="shared" si="25"/>
        <v>35186.920681842843</v>
      </c>
      <c r="F221" s="1">
        <f t="shared" si="21"/>
        <v>35187</v>
      </c>
      <c r="G221" s="1">
        <f t="shared" si="26"/>
        <v>-3.1726200002594851E-2</v>
      </c>
      <c r="N221" s="1">
        <f t="shared" si="24"/>
        <v>-3.1726200002594851E-2</v>
      </c>
      <c r="O221" s="1">
        <f t="shared" ca="1" si="27"/>
        <v>-3.4387753945429769E-2</v>
      </c>
      <c r="Q221" s="185">
        <f t="shared" si="28"/>
        <v>43080.255067999999</v>
      </c>
    </row>
    <row r="222" spans="1:17" x14ac:dyDescent="0.2">
      <c r="A222" s="54" t="s">
        <v>185</v>
      </c>
      <c r="B222" s="55" t="s">
        <v>49</v>
      </c>
      <c r="C222" s="54">
        <v>58154.754999999997</v>
      </c>
      <c r="D222" s="54">
        <v>1E-4</v>
      </c>
      <c r="E222" s="1">
        <f t="shared" si="25"/>
        <v>35326.925201994265</v>
      </c>
      <c r="F222" s="1">
        <f t="shared" si="21"/>
        <v>35327</v>
      </c>
      <c r="G222" s="1">
        <f t="shared" si="26"/>
        <v>-2.9918200001702644E-2</v>
      </c>
      <c r="N222" s="1">
        <f t="shared" si="24"/>
        <v>-2.9918200001702644E-2</v>
      </c>
      <c r="O222" s="1">
        <f t="shared" ca="1" si="27"/>
        <v>-3.3985594397783286E-2</v>
      </c>
      <c r="Q222" s="185">
        <f t="shared" si="28"/>
        <v>43136.254999999997</v>
      </c>
    </row>
    <row r="223" spans="1:17" x14ac:dyDescent="0.2">
      <c r="A223" s="75" t="s">
        <v>187</v>
      </c>
      <c r="B223" s="43" t="s">
        <v>51</v>
      </c>
      <c r="C223" s="44">
        <v>58173.3537</v>
      </c>
      <c r="D223" s="44">
        <v>1E-4</v>
      </c>
      <c r="E223" s="1">
        <f t="shared" si="25"/>
        <v>35373.423509687578</v>
      </c>
      <c r="F223" s="1">
        <f t="shared" ref="F223:F232" si="29">ROUND(2*E223,0)/2</f>
        <v>35373.5</v>
      </c>
      <c r="G223" s="1">
        <f t="shared" si="26"/>
        <v>-3.0595099997299258E-2</v>
      </c>
      <c r="N223" s="1">
        <f t="shared" si="24"/>
        <v>-3.0595099997299258E-2</v>
      </c>
      <c r="O223" s="1">
        <f t="shared" ca="1" si="27"/>
        <v>-3.38520199766007E-2</v>
      </c>
      <c r="Q223" s="185">
        <f t="shared" si="28"/>
        <v>43154.8537</v>
      </c>
    </row>
    <row r="224" spans="1:17" x14ac:dyDescent="0.2">
      <c r="A224" s="73" t="s">
        <v>186</v>
      </c>
      <c r="B224" s="74" t="s">
        <v>49</v>
      </c>
      <c r="C224" s="54">
        <v>58413.546999999999</v>
      </c>
      <c r="D224" s="54">
        <v>2E-3</v>
      </c>
      <c r="E224" s="1">
        <f t="shared" si="25"/>
        <v>35973.926876550366</v>
      </c>
      <c r="F224" s="1">
        <f t="shared" si="29"/>
        <v>35974</v>
      </c>
      <c r="G224" s="1">
        <f t="shared" si="26"/>
        <v>-2.9248400001961272E-2</v>
      </c>
      <c r="N224" s="1">
        <f t="shared" si="24"/>
        <v>-2.9248400001961272E-2</v>
      </c>
      <c r="O224" s="1">
        <f t="shared" ca="1" si="27"/>
        <v>-3.2127042774017026E-2</v>
      </c>
      <c r="Q224" s="185">
        <f t="shared" si="28"/>
        <v>43395.046999999999</v>
      </c>
    </row>
    <row r="225" spans="1:17" x14ac:dyDescent="0.2">
      <c r="A225" s="54" t="s">
        <v>185</v>
      </c>
      <c r="B225" s="55" t="s">
        <v>51</v>
      </c>
      <c r="C225" s="54">
        <v>58489.745799999997</v>
      </c>
      <c r="D225" s="54">
        <v>1E-4</v>
      </c>
      <c r="E225" s="1">
        <f t="shared" si="25"/>
        <v>36164.430258413653</v>
      </c>
      <c r="F225" s="1">
        <f t="shared" si="29"/>
        <v>36164.5</v>
      </c>
      <c r="G225" s="1">
        <f t="shared" si="26"/>
        <v>-2.7895700004592072E-2</v>
      </c>
      <c r="N225" s="1">
        <f t="shared" si="24"/>
        <v>-2.7895700004592072E-2</v>
      </c>
      <c r="O225" s="1">
        <f t="shared" ca="1" si="27"/>
        <v>-3.1579818532398066E-2</v>
      </c>
      <c r="Q225" s="185">
        <f t="shared" si="28"/>
        <v>43471.245799999997</v>
      </c>
    </row>
    <row r="226" spans="1:17" x14ac:dyDescent="0.2">
      <c r="A226" s="54" t="s">
        <v>185</v>
      </c>
      <c r="B226" s="55" t="s">
        <v>51</v>
      </c>
      <c r="C226" s="54">
        <v>58509.345699999998</v>
      </c>
      <c r="D226" s="54">
        <v>2.0000000000000001E-4</v>
      </c>
      <c r="E226" s="1">
        <f t="shared" si="25"/>
        <v>36213.431649960272</v>
      </c>
      <c r="F226" s="1">
        <f t="shared" si="29"/>
        <v>36213.5</v>
      </c>
      <c r="G226" s="1">
        <f t="shared" si="26"/>
        <v>-2.7339100000972394E-2</v>
      </c>
      <c r="N226" s="1">
        <f t="shared" si="24"/>
        <v>-2.7339100000972394E-2</v>
      </c>
      <c r="O226" s="1">
        <f t="shared" ca="1" si="27"/>
        <v>-3.1439062690721803E-2</v>
      </c>
      <c r="Q226" s="185">
        <f t="shared" si="28"/>
        <v>43490.845699999998</v>
      </c>
    </row>
    <row r="227" spans="1:17" x14ac:dyDescent="0.2">
      <c r="A227" s="54" t="s">
        <v>185</v>
      </c>
      <c r="B227" s="55" t="s">
        <v>49</v>
      </c>
      <c r="C227" s="54">
        <v>58510.346400000002</v>
      </c>
      <c r="D227" s="54">
        <v>1E-4</v>
      </c>
      <c r="E227" s="1">
        <f t="shared" si="25"/>
        <v>36215.933483771711</v>
      </c>
      <c r="F227" s="1">
        <f t="shared" si="29"/>
        <v>36216</v>
      </c>
      <c r="G227" s="1">
        <f t="shared" si="26"/>
        <v>-2.6605599996400997E-2</v>
      </c>
      <c r="N227" s="1">
        <f t="shared" si="24"/>
        <v>-2.6605599996400997E-2</v>
      </c>
      <c r="O227" s="1">
        <f t="shared" ca="1" si="27"/>
        <v>-3.1431881270228113E-2</v>
      </c>
      <c r="Q227" s="185">
        <f t="shared" si="28"/>
        <v>43491.846400000002</v>
      </c>
    </row>
    <row r="228" spans="1:17" x14ac:dyDescent="0.2">
      <c r="A228" s="76" t="s">
        <v>188</v>
      </c>
      <c r="B228" s="55" t="s">
        <v>49</v>
      </c>
      <c r="C228" s="54">
        <v>58854.737500000003</v>
      </c>
      <c r="D228" s="54">
        <v>2.0000000000000001E-4</v>
      </c>
      <c r="E228" s="1">
        <f t="shared" si="25"/>
        <v>37076.940077492603</v>
      </c>
      <c r="F228" s="1">
        <f t="shared" si="29"/>
        <v>37077</v>
      </c>
      <c r="G228" s="1">
        <f t="shared" si="26"/>
        <v>-2.3968199995579198E-2</v>
      </c>
      <c r="N228" s="1">
        <f t="shared" si="24"/>
        <v>-2.3968199995579198E-2</v>
      </c>
      <c r="O228" s="1">
        <f t="shared" ca="1" si="27"/>
        <v>-2.895860005220223E-2</v>
      </c>
      <c r="Q228" s="185">
        <f t="shared" si="28"/>
        <v>43836.237500000003</v>
      </c>
    </row>
    <row r="229" spans="1:17" x14ac:dyDescent="0.2">
      <c r="A229" s="76" t="s">
        <v>189</v>
      </c>
      <c r="B229" s="55" t="s">
        <v>49</v>
      </c>
      <c r="C229" s="54">
        <v>58900.3361</v>
      </c>
      <c r="D229" s="54">
        <v>2.0000000000000001E-4</v>
      </c>
      <c r="E229" s="1">
        <f t="shared" si="25"/>
        <v>37190.940396503283</v>
      </c>
      <c r="F229" s="1">
        <f t="shared" si="29"/>
        <v>37191</v>
      </c>
      <c r="G229" s="1">
        <f t="shared" si="26"/>
        <v>-2.3840599998948164E-2</v>
      </c>
      <c r="N229" s="1">
        <f t="shared" si="24"/>
        <v>-2.3840599998948164E-2</v>
      </c>
      <c r="O229" s="1">
        <f t="shared" ca="1" si="27"/>
        <v>-2.8631127277690099E-2</v>
      </c>
      <c r="Q229" s="185">
        <f t="shared" si="28"/>
        <v>43881.8361</v>
      </c>
    </row>
    <row r="230" spans="1:17" x14ac:dyDescent="0.2">
      <c r="A230" s="76" t="s">
        <v>189</v>
      </c>
      <c r="B230" s="55" t="s">
        <v>49</v>
      </c>
      <c r="C230" s="54">
        <v>58902.338000000003</v>
      </c>
      <c r="D230" s="54">
        <v>1E-4</v>
      </c>
      <c r="E230" s="1">
        <f t="shared" si="25"/>
        <v>37195.945314168035</v>
      </c>
      <c r="F230" s="1">
        <f t="shared" si="29"/>
        <v>37196</v>
      </c>
      <c r="G230" s="1">
        <f t="shared" si="26"/>
        <v>-2.1873599995160475E-2</v>
      </c>
      <c r="N230" s="1">
        <f t="shared" si="24"/>
        <v>-2.1873599995160475E-2</v>
      </c>
      <c r="O230" s="1">
        <f t="shared" ca="1" si="27"/>
        <v>-2.8616764436702719E-2</v>
      </c>
      <c r="Q230" s="185">
        <f t="shared" si="28"/>
        <v>43883.838000000003</v>
      </c>
    </row>
    <row r="231" spans="1:17" x14ac:dyDescent="0.2">
      <c r="A231" s="75" t="s">
        <v>907</v>
      </c>
      <c r="B231" s="43" t="s">
        <v>49</v>
      </c>
      <c r="C231" s="44">
        <v>59186.728900000002</v>
      </c>
      <c r="D231" s="44">
        <v>2.0000000000000001E-4</v>
      </c>
      <c r="E231" s="1">
        <f t="shared" si="25"/>
        <v>37906.946382703827</v>
      </c>
      <c r="F231" s="1">
        <f t="shared" si="29"/>
        <v>37907</v>
      </c>
      <c r="G231" s="1">
        <f t="shared" si="26"/>
        <v>-2.144620000035502E-2</v>
      </c>
      <c r="N231" s="1">
        <f t="shared" si="24"/>
        <v>-2.144620000035502E-2</v>
      </c>
      <c r="O231" s="1">
        <f t="shared" ca="1" si="27"/>
        <v>-2.657436844829808E-2</v>
      </c>
      <c r="Q231" s="185">
        <f t="shared" si="28"/>
        <v>44168.228900000002</v>
      </c>
    </row>
    <row r="232" spans="1:17" x14ac:dyDescent="0.2">
      <c r="A232" s="75" t="s">
        <v>908</v>
      </c>
      <c r="B232" s="43" t="s">
        <v>49</v>
      </c>
      <c r="C232" s="44">
        <v>59268.324800000002</v>
      </c>
      <c r="D232" s="44">
        <v>2.0000000000000001E-4</v>
      </c>
      <c r="E232" s="1">
        <f t="shared" si="25"/>
        <v>38110.942966589384</v>
      </c>
      <c r="F232" s="1">
        <f t="shared" si="29"/>
        <v>38111</v>
      </c>
      <c r="G232" s="1">
        <f t="shared" si="26"/>
        <v>-2.2812600000179373E-2</v>
      </c>
      <c r="N232" s="1">
        <f t="shared" si="24"/>
        <v>-2.2812600000179373E-2</v>
      </c>
      <c r="O232" s="1">
        <f t="shared" ca="1" si="27"/>
        <v>-2.5988364536013192E-2</v>
      </c>
      <c r="Q232" s="185">
        <f t="shared" si="28"/>
        <v>44249.824800000002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BN286"/>
  <sheetViews>
    <sheetView topLeftCell="O1" workbookViewId="0">
      <pane ySplit="20" topLeftCell="A126" activePane="bottomLeft" state="frozen"/>
      <selection activeCell="O1" sqref="O1"/>
      <selection pane="bottomLeft" activeCell="W140" sqref="W140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11" style="1" customWidth="1"/>
    <col min="6" max="6" width="16" style="1" customWidth="1"/>
    <col min="7" max="7" width="8.140625" style="1" customWidth="1"/>
    <col min="8" max="10" width="8.5703125" style="1" customWidth="1"/>
    <col min="11" max="11" width="10.140625" style="1" customWidth="1"/>
    <col min="12" max="13" width="8.5703125" style="1" customWidth="1"/>
    <col min="14" max="14" width="8" style="1" customWidth="1"/>
    <col min="15" max="15" width="7.7109375" style="1" customWidth="1"/>
    <col min="16" max="16" width="9.85546875" style="1" customWidth="1"/>
    <col min="17" max="18" width="10.28515625" style="1"/>
    <col min="19" max="19" width="10.28515625" style="11"/>
    <col min="20" max="32" width="10.28515625" style="1"/>
    <col min="33" max="33" width="12.140625" style="1" customWidth="1"/>
    <col min="34" max="34" width="11.140625" style="1" customWidth="1"/>
    <col min="35" max="37" width="10.42578125" style="1" customWidth="1"/>
    <col min="38" max="38" width="10.5703125" style="1" customWidth="1"/>
    <col min="39" max="39" width="10.28515625" style="1"/>
    <col min="40" max="43" width="9.42578125" style="1" customWidth="1"/>
    <col min="44" max="16384" width="10.28515625" style="1"/>
  </cols>
  <sheetData>
    <row r="1" spans="1:48" ht="20.25" x14ac:dyDescent="0.3">
      <c r="A1" s="2" t="s">
        <v>0</v>
      </c>
      <c r="S1" s="1"/>
      <c r="T1" s="132" t="s">
        <v>260</v>
      </c>
      <c r="U1" s="13">
        <v>-2.3071558445683229E-2</v>
      </c>
      <c r="V1" s="13">
        <v>-1.6632776096804129E-6</v>
      </c>
      <c r="W1" s="13">
        <v>4.0857651989945868E-11</v>
      </c>
      <c r="X1" s="13">
        <v>2.6991231594057197E-2</v>
      </c>
      <c r="Y1" s="13">
        <v>0.37950992334237643</v>
      </c>
      <c r="Z1" s="13">
        <v>49.646175371504214</v>
      </c>
      <c r="AA1" s="13">
        <v>200.37965209646188</v>
      </c>
      <c r="AB1" s="13">
        <v>42804.263988752187</v>
      </c>
      <c r="AC1" s="13">
        <v>4.6765556344783592</v>
      </c>
      <c r="AD1" s="13">
        <v>4.1496046506799715E-2</v>
      </c>
      <c r="AE1" s="13">
        <v>7.461674372495392E-8</v>
      </c>
      <c r="AG1" s="77" t="s">
        <v>190</v>
      </c>
      <c r="AH1" s="78"/>
      <c r="AI1" s="78" t="s">
        <v>191</v>
      </c>
      <c r="AJ1" s="78" t="s">
        <v>192</v>
      </c>
      <c r="AK1" s="79"/>
      <c r="AL1" s="80" t="s">
        <v>193</v>
      </c>
      <c r="AM1" s="1" t="s">
        <v>194</v>
      </c>
    </row>
    <row r="2" spans="1:48" ht="15.75" x14ac:dyDescent="0.3">
      <c r="A2" s="1" t="s">
        <v>1</v>
      </c>
      <c r="B2" s="3" t="s">
        <v>2</v>
      </c>
      <c r="S2" s="1"/>
      <c r="T2" s="11"/>
      <c r="U2" s="134" t="s">
        <v>213</v>
      </c>
      <c r="V2" s="135" t="s">
        <v>113</v>
      </c>
      <c r="W2" s="135" t="s">
        <v>114</v>
      </c>
      <c r="X2" s="135" t="s">
        <v>261</v>
      </c>
      <c r="Y2" s="135" t="s">
        <v>215</v>
      </c>
      <c r="Z2" s="135" t="s">
        <v>262</v>
      </c>
      <c r="AA2" s="135" t="s">
        <v>263</v>
      </c>
      <c r="AB2" s="135" t="s">
        <v>264</v>
      </c>
      <c r="AC2" s="135" t="s">
        <v>265</v>
      </c>
      <c r="AD2" s="135" t="s">
        <v>266</v>
      </c>
      <c r="AE2" s="135" t="s">
        <v>267</v>
      </c>
      <c r="AG2" s="86" t="s">
        <v>209</v>
      </c>
      <c r="AH2" s="87">
        <f>C7</f>
        <v>44024.458299999998</v>
      </c>
      <c r="AI2" s="88" t="s">
        <v>210</v>
      </c>
      <c r="AJ2" s="87">
        <f>C8</f>
        <v>0.39998660000000003</v>
      </c>
      <c r="AK2" s="89" t="s">
        <v>124</v>
      </c>
      <c r="AL2" s="80" t="s">
        <v>211</v>
      </c>
      <c r="AM2" s="1" t="s">
        <v>212</v>
      </c>
      <c r="AR2" s="11"/>
    </row>
    <row r="3" spans="1:48" x14ac:dyDescent="0.2">
      <c r="S3" s="1"/>
      <c r="T3" s="11"/>
      <c r="U3" s="1">
        <f>AH3</f>
        <v>-2.3071558445683229E-2</v>
      </c>
      <c r="V3" s="1">
        <f>AH4</f>
        <v>-1.6632776096804129E-6</v>
      </c>
      <c r="W3" s="1">
        <f>AH5</f>
        <v>4.0857651989945868E-11</v>
      </c>
      <c r="X3" s="1">
        <f>AH6</f>
        <v>2.6991231594057197E-2</v>
      </c>
      <c r="Y3" s="1">
        <f>AH7</f>
        <v>0.37950992334237643</v>
      </c>
      <c r="Z3" s="1">
        <f>AH8</f>
        <v>49.646175371504214</v>
      </c>
      <c r="AA3" s="1">
        <f>AH9</f>
        <v>200.37965209646188</v>
      </c>
      <c r="AB3" s="1">
        <f>AH10</f>
        <v>42804.263988752187</v>
      </c>
      <c r="AC3" s="1">
        <f>AH13</f>
        <v>4.6765556344783592</v>
      </c>
      <c r="AD3" s="1">
        <f>AH17</f>
        <v>4.1496046506799715E-2</v>
      </c>
      <c r="AE3" s="1">
        <f>AH14</f>
        <v>7.461674372495392E-8</v>
      </c>
      <c r="AF3" s="92">
        <v>-2.3071558445683227</v>
      </c>
      <c r="AG3" s="90" t="s">
        <v>213</v>
      </c>
      <c r="AH3" s="91">
        <f t="shared" ref="AH3:AH10" si="0">AI3*AJ3</f>
        <v>-2.3071558445683229E-2</v>
      </c>
      <c r="AI3" s="92">
        <v>-2.3071558445683227</v>
      </c>
      <c r="AJ3" s="1">
        <v>0.01</v>
      </c>
      <c r="AK3" s="93"/>
      <c r="AL3" s="94">
        <v>-2.3511966589678153</v>
      </c>
      <c r="AM3" s="92">
        <v>-2.30656875969742</v>
      </c>
      <c r="AN3" s="92">
        <v>-2.2896448212715419</v>
      </c>
      <c r="AO3" s="92">
        <v>-2.3062410789602952</v>
      </c>
      <c r="AP3" s="92">
        <v>-2.3088843326415964</v>
      </c>
      <c r="AQ3" s="92">
        <v>-2.3063029263306856</v>
      </c>
      <c r="AR3" s="95">
        <v>-1.9477948317342293</v>
      </c>
      <c r="AS3" s="95">
        <v>-1.8525597383286936</v>
      </c>
      <c r="AT3" s="92"/>
      <c r="AU3" s="92"/>
      <c r="AV3" s="92"/>
    </row>
    <row r="4" spans="1:48" x14ac:dyDescent="0.2">
      <c r="A4" s="4" t="s">
        <v>3</v>
      </c>
      <c r="C4" s="5">
        <v>44024.458299999998</v>
      </c>
      <c r="D4" s="6">
        <v>0.39998660000000003</v>
      </c>
      <c r="S4" s="1"/>
      <c r="T4" s="11"/>
      <c r="AF4" s="98">
        <v>-1.6632776096804129</v>
      </c>
      <c r="AG4" s="96" t="s">
        <v>113</v>
      </c>
      <c r="AH4" s="97">
        <f t="shared" si="0"/>
        <v>-1.6632776096804129E-6</v>
      </c>
      <c r="AI4" s="98">
        <v>-1.6632776096804129</v>
      </c>
      <c r="AJ4" s="47">
        <v>9.9999999999999995E-7</v>
      </c>
      <c r="AK4" s="93"/>
      <c r="AL4" s="99">
        <v>-1.6050979889928014</v>
      </c>
      <c r="AM4" s="98">
        <v>-1.6629143733070888</v>
      </c>
      <c r="AN4" s="98">
        <v>-1.6605857229593113</v>
      </c>
      <c r="AO4" s="98">
        <v>-1.6630391178604467</v>
      </c>
      <c r="AP4" s="98">
        <v>-1.6639612481112733</v>
      </c>
      <c r="AQ4" s="98">
        <v>-1.663095361210531</v>
      </c>
      <c r="AR4" s="100">
        <v>-1.7119322636295717</v>
      </c>
      <c r="AS4" s="100">
        <v>-1.7055523795880181</v>
      </c>
      <c r="AT4" s="98"/>
      <c r="AU4" s="98"/>
      <c r="AV4" s="98"/>
    </row>
    <row r="5" spans="1:48" x14ac:dyDescent="0.2">
      <c r="A5" s="7" t="s">
        <v>7</v>
      </c>
      <c r="B5"/>
      <c r="C5" s="8">
        <v>8</v>
      </c>
      <c r="D5" t="s">
        <v>8</v>
      </c>
      <c r="S5" s="4" t="s">
        <v>268</v>
      </c>
      <c r="T5" s="11"/>
      <c r="U5" s="136">
        <f t="shared" ref="U5:AE5" si="1">(U3-U1)^2</f>
        <v>0</v>
      </c>
      <c r="V5" s="136">
        <f t="shared" si="1"/>
        <v>0</v>
      </c>
      <c r="W5" s="136">
        <f t="shared" si="1"/>
        <v>0</v>
      </c>
      <c r="X5" s="136">
        <f t="shared" si="1"/>
        <v>0</v>
      </c>
      <c r="Y5" s="136">
        <f t="shared" si="1"/>
        <v>0</v>
      </c>
      <c r="Z5" s="136">
        <f t="shared" si="1"/>
        <v>0</v>
      </c>
      <c r="AA5" s="136">
        <f t="shared" si="1"/>
        <v>0</v>
      </c>
      <c r="AB5" s="136">
        <f t="shared" si="1"/>
        <v>0</v>
      </c>
      <c r="AC5" s="136">
        <f t="shared" si="1"/>
        <v>0</v>
      </c>
      <c r="AD5" s="136">
        <f t="shared" si="1"/>
        <v>0</v>
      </c>
      <c r="AE5" s="136">
        <f t="shared" si="1"/>
        <v>0</v>
      </c>
      <c r="AF5" s="98">
        <v>4.0857651989945873</v>
      </c>
      <c r="AG5" s="96" t="s">
        <v>114</v>
      </c>
      <c r="AH5" s="97">
        <f t="shared" si="0"/>
        <v>4.0857651989945868E-11</v>
      </c>
      <c r="AI5" s="98">
        <v>4.0857651989945873</v>
      </c>
      <c r="AJ5" s="1">
        <v>9.9999999999999994E-12</v>
      </c>
      <c r="AK5" s="93"/>
      <c r="AL5" s="99">
        <v>4.0330038520395517</v>
      </c>
      <c r="AM5" s="98">
        <v>4.0824017947575948</v>
      </c>
      <c r="AN5" s="98">
        <v>4.013874765784184</v>
      </c>
      <c r="AO5" s="98">
        <v>4.0812896877856728</v>
      </c>
      <c r="AP5" s="98">
        <v>4.095891463696069</v>
      </c>
      <c r="AQ5" s="98">
        <v>4.0820782875631778</v>
      </c>
      <c r="AR5" s="100">
        <v>3.453610359269609</v>
      </c>
      <c r="AS5" s="100">
        <v>3.0625919672712549</v>
      </c>
      <c r="AT5" s="98"/>
      <c r="AU5" s="98"/>
      <c r="AV5" s="98"/>
    </row>
    <row r="6" spans="1:48" x14ac:dyDescent="0.2">
      <c r="A6" s="4" t="s">
        <v>4</v>
      </c>
      <c r="S6" s="1"/>
      <c r="T6" s="11"/>
      <c r="AF6" s="98">
        <v>2.6991231594057195</v>
      </c>
      <c r="AG6" s="96" t="s">
        <v>214</v>
      </c>
      <c r="AH6" s="97">
        <f t="shared" si="0"/>
        <v>2.6991231594057197E-2</v>
      </c>
      <c r="AI6" s="98">
        <v>2.6991231594057195</v>
      </c>
      <c r="AJ6" s="1">
        <v>0.01</v>
      </c>
      <c r="AK6" s="93" t="s">
        <v>124</v>
      </c>
      <c r="AL6" s="99">
        <v>3.095450784299715</v>
      </c>
      <c r="AM6" s="98">
        <v>2.698929789972607</v>
      </c>
      <c r="AN6" s="98">
        <v>2.667033780106788</v>
      </c>
      <c r="AO6" s="98">
        <v>2.6979411694731845</v>
      </c>
      <c r="AP6" s="98">
        <v>2.7041066875237703</v>
      </c>
      <c r="AQ6" s="98">
        <v>2.6983368426780383</v>
      </c>
      <c r="AR6" s="100">
        <v>2.3306740814895188</v>
      </c>
      <c r="AS6" s="100">
        <v>2.2360163876106123</v>
      </c>
      <c r="AT6" s="98"/>
      <c r="AU6" s="98"/>
      <c r="AV6" s="98"/>
    </row>
    <row r="7" spans="1:48" x14ac:dyDescent="0.2">
      <c r="A7" s="1" t="s">
        <v>5</v>
      </c>
      <c r="C7" s="1">
        <f>+C4</f>
        <v>44024.458299999998</v>
      </c>
      <c r="K7" s="47">
        <v>5.0421000000000004E-6</v>
      </c>
      <c r="S7" s="1"/>
      <c r="T7" s="11"/>
      <c r="AF7" s="98">
        <v>0.37950992334237643</v>
      </c>
      <c r="AG7" s="96" t="s">
        <v>215</v>
      </c>
      <c r="AH7" s="97">
        <f t="shared" si="0"/>
        <v>0.37950992334237643</v>
      </c>
      <c r="AI7" s="98">
        <v>0.37950992334237643</v>
      </c>
      <c r="AJ7" s="1">
        <v>1</v>
      </c>
      <c r="AK7" s="93"/>
      <c r="AL7" s="99">
        <v>0.56178817839028516</v>
      </c>
      <c r="AM7" s="98">
        <v>0.37954078265821445</v>
      </c>
      <c r="AN7" s="98">
        <v>0.36655402789330327</v>
      </c>
      <c r="AO7" s="98">
        <v>0.3792592411233105</v>
      </c>
      <c r="AP7" s="98">
        <v>0.38159694802804156</v>
      </c>
      <c r="AQ7" s="98">
        <v>0.37937265234325168</v>
      </c>
      <c r="AR7" s="100">
        <v>-5.77225594923544E-2</v>
      </c>
      <c r="AS7" s="100">
        <v>7.7827442661057415E-4</v>
      </c>
      <c r="AT7" s="98"/>
      <c r="AU7" s="98"/>
      <c r="AV7" s="98"/>
    </row>
    <row r="8" spans="1:48" ht="15.75" x14ac:dyDescent="0.3">
      <c r="A8" s="1" t="s">
        <v>6</v>
      </c>
      <c r="C8" s="1">
        <f>+D4</f>
        <v>0.39998660000000003</v>
      </c>
      <c r="G8" s="1" t="s">
        <v>133</v>
      </c>
      <c r="H8" s="1">
        <f>$K7/H9^2</f>
        <v>2.1530787363796211E-2</v>
      </c>
      <c r="I8" s="1">
        <f>$K7/I9^2</f>
        <v>5.1341194740317855E-2</v>
      </c>
      <c r="J8" s="1">
        <f>$K7/J9^2</f>
        <v>0.3235662010488779</v>
      </c>
      <c r="K8" s="1">
        <f>$K7/K9^2</f>
        <v>1.0000183443090696</v>
      </c>
      <c r="S8" s="1"/>
      <c r="T8" s="11"/>
      <c r="AF8" s="98">
        <v>4.9646175371504215</v>
      </c>
      <c r="AG8" s="96" t="s">
        <v>216</v>
      </c>
      <c r="AH8" s="97">
        <f t="shared" si="0"/>
        <v>49.646175371504214</v>
      </c>
      <c r="AI8" s="98">
        <v>4.9646175371504215</v>
      </c>
      <c r="AJ8" s="1">
        <v>10</v>
      </c>
      <c r="AK8" s="93" t="s">
        <v>125</v>
      </c>
      <c r="AL8" s="99">
        <v>5.0673600236445315</v>
      </c>
      <c r="AM8" s="98">
        <v>4.9626457785775351</v>
      </c>
      <c r="AN8" s="98">
        <v>4.9254343320464429</v>
      </c>
      <c r="AO8" s="98">
        <v>4.9621253029810246</v>
      </c>
      <c r="AP8" s="98">
        <v>4.9697607861715873</v>
      </c>
      <c r="AQ8" s="98">
        <v>4.9625095089066376</v>
      </c>
      <c r="AR8" s="100">
        <v>4.4167100748840014</v>
      </c>
      <c r="AS8" s="100">
        <v>4.2697513787712111</v>
      </c>
      <c r="AT8" s="98"/>
      <c r="AU8" s="98"/>
      <c r="AV8" s="98"/>
    </row>
    <row r="9" spans="1:48" ht="15.75" x14ac:dyDescent="0.3">
      <c r="A9" s="14" t="s">
        <v>25</v>
      </c>
      <c r="C9" s="21">
        <v>180</v>
      </c>
      <c r="D9" s="12" t="str">
        <f>"F"&amp;C9</f>
        <v>F180</v>
      </c>
      <c r="E9" s="13" t="str">
        <f>"G"&amp;C9</f>
        <v>G180</v>
      </c>
      <c r="G9" s="101" t="s">
        <v>217</v>
      </c>
      <c r="H9" s="102">
        <v>1.5302971570740391E-2</v>
      </c>
      <c r="I9" s="102">
        <v>9.9099791788879142E-3</v>
      </c>
      <c r="J9" s="102">
        <v>3.9475183038554891E-3</v>
      </c>
      <c r="K9" s="102">
        <v>2.2454414950864219E-3</v>
      </c>
      <c r="S9" s="1"/>
      <c r="T9" s="11"/>
      <c r="AF9" s="98">
        <v>20.037965209646188</v>
      </c>
      <c r="AG9" s="96" t="s">
        <v>218</v>
      </c>
      <c r="AH9" s="97">
        <f t="shared" si="0"/>
        <v>200.37965209646188</v>
      </c>
      <c r="AI9" s="98">
        <v>20.037965209646188</v>
      </c>
      <c r="AJ9" s="1">
        <v>10</v>
      </c>
      <c r="AK9" s="93" t="s">
        <v>219</v>
      </c>
      <c r="AL9" s="99">
        <v>19.471415496714112</v>
      </c>
      <c r="AM9" s="98">
        <v>20.038893960081811</v>
      </c>
      <c r="AN9" s="98">
        <v>20.147520094396896</v>
      </c>
      <c r="AO9" s="98">
        <v>20.042638162067018</v>
      </c>
      <c r="AP9" s="98">
        <v>20.019112118426246</v>
      </c>
      <c r="AQ9" s="98">
        <v>20.041810081632089</v>
      </c>
      <c r="AR9" s="100">
        <v>34.67871504703804</v>
      </c>
      <c r="AS9" s="100">
        <v>46.54667139979977</v>
      </c>
      <c r="AT9" s="98"/>
      <c r="AU9" s="98"/>
      <c r="AV9" s="98"/>
    </row>
    <row r="10" spans="1:48" x14ac:dyDescent="0.2">
      <c r="A10"/>
      <c r="B10"/>
      <c r="C10" s="9" t="s">
        <v>9</v>
      </c>
      <c r="D10" s="9" t="s">
        <v>10</v>
      </c>
      <c r="E10"/>
      <c r="G10" s="24"/>
      <c r="P10" s="86" t="s">
        <v>128</v>
      </c>
      <c r="Q10" s="113">
        <v>0.02</v>
      </c>
      <c r="S10" s="1"/>
      <c r="T10" s="11"/>
      <c r="AF10" s="105">
        <v>4.2804263988752185</v>
      </c>
      <c r="AG10" s="103" t="s">
        <v>220</v>
      </c>
      <c r="AH10" s="104">
        <f t="shared" si="0"/>
        <v>42804.263988752187</v>
      </c>
      <c r="AI10" s="105">
        <v>4.2804263988752185</v>
      </c>
      <c r="AJ10" s="1">
        <v>10000</v>
      </c>
      <c r="AK10" s="93" t="s">
        <v>221</v>
      </c>
      <c r="AL10" s="106">
        <v>0.54134041149970757</v>
      </c>
      <c r="AM10" s="105">
        <v>0.6556953079385609</v>
      </c>
      <c r="AN10" s="105">
        <v>0.69627936761013587</v>
      </c>
      <c r="AO10" s="105">
        <v>0.65644121980465275</v>
      </c>
      <c r="AP10" s="105">
        <v>0.64790585159227909</v>
      </c>
      <c r="AQ10" s="105">
        <v>0.65604859881456812</v>
      </c>
      <c r="AR10" s="107">
        <v>0.79242929639932713</v>
      </c>
      <c r="AS10" s="107">
        <v>0.38914540534979902</v>
      </c>
      <c r="AT10" s="105"/>
      <c r="AU10" s="105"/>
      <c r="AV10" s="105"/>
    </row>
    <row r="11" spans="1:48" ht="14.25" x14ac:dyDescent="0.2">
      <c r="A11" t="s">
        <v>11</v>
      </c>
      <c r="B11"/>
      <c r="C11" s="10">
        <f ca="1">INTERCEPT(INDIRECT($E$9):G941,INDIRECT($D$9):F941)</f>
        <v>-0.13745008383277901</v>
      </c>
      <c r="D11" s="11"/>
      <c r="E11"/>
      <c r="F11" s="1">
        <v>1</v>
      </c>
      <c r="H11" s="1" t="s">
        <v>222</v>
      </c>
      <c r="P11" s="108" t="s">
        <v>129</v>
      </c>
      <c r="Q11" s="116">
        <v>0.05</v>
      </c>
      <c r="S11" s="1"/>
      <c r="T11" s="11"/>
      <c r="AG11" s="108" t="s">
        <v>223</v>
      </c>
      <c r="AH11" s="13">
        <f>1-AH7^2</f>
        <v>0.85597221808466362</v>
      </c>
      <c r="AI11" s="13">
        <f>SUM(AK21:AK608)</f>
        <v>1.1957159015173594E-3</v>
      </c>
      <c r="AJ11" s="108" t="s">
        <v>224</v>
      </c>
      <c r="AK11" s="93"/>
      <c r="AL11" s="109">
        <v>2.6731356750944422E-3</v>
      </c>
      <c r="AM11" s="13">
        <v>1.1957174821226205E-3</v>
      </c>
      <c r="AN11" s="13">
        <v>1.196188937495914E-3</v>
      </c>
      <c r="AO11" s="13">
        <v>1.1957177743085971E-3</v>
      </c>
      <c r="AP11" s="13">
        <v>1.1957249074633503E-3</v>
      </c>
      <c r="AQ11" s="13">
        <v>1.1957172382003787E-3</v>
      </c>
      <c r="AR11" s="110">
        <v>1.3402157612318684E-3</v>
      </c>
      <c r="AS11" s="110">
        <v>1.3708751685855669E-3</v>
      </c>
      <c r="AT11" s="13"/>
      <c r="AU11" s="13"/>
      <c r="AV11" s="13"/>
    </row>
    <row r="12" spans="1:48" x14ac:dyDescent="0.2">
      <c r="A12" t="s">
        <v>12</v>
      </c>
      <c r="B12"/>
      <c r="C12" s="10">
        <f ca="1">SLOPE(INDIRECT($E$9):G941,INDIRECT($D$9):F941)</f>
        <v>2.9159226075752466E-6</v>
      </c>
      <c r="D12" s="11"/>
      <c r="E12"/>
      <c r="F12" s="47">
        <v>1E-4</v>
      </c>
      <c r="G12" s="1" t="s">
        <v>225</v>
      </c>
      <c r="H12" s="1">
        <v>21</v>
      </c>
      <c r="I12" s="1">
        <f>H14+1</f>
        <v>33</v>
      </c>
      <c r="J12" s="1">
        <f>I14+1</f>
        <v>122</v>
      </c>
      <c r="K12" s="1">
        <f>J14+1</f>
        <v>151</v>
      </c>
      <c r="P12" s="108" t="s">
        <v>50</v>
      </c>
      <c r="Q12" s="116">
        <v>0.32</v>
      </c>
      <c r="S12" s="1"/>
      <c r="T12" s="11"/>
      <c r="AG12" s="111" t="s">
        <v>226</v>
      </c>
      <c r="AH12" s="13">
        <f>AH7*SIN(RADIANS(AH9))</f>
        <v>-0.13216021728759858</v>
      </c>
      <c r="AK12" s="93"/>
      <c r="AL12" s="112"/>
    </row>
    <row r="13" spans="1:48" ht="15.75" x14ac:dyDescent="0.3">
      <c r="A13" t="s">
        <v>13</v>
      </c>
      <c r="B13"/>
      <c r="C13" s="11" t="s">
        <v>14</v>
      </c>
      <c r="F13" s="47">
        <v>1E-8</v>
      </c>
      <c r="G13" s="1" t="s">
        <v>227</v>
      </c>
      <c r="H13" s="1" t="str">
        <f>$H$11&amp;H12</f>
        <v>AG21</v>
      </c>
      <c r="I13" s="1" t="str">
        <f>$H$11&amp;I12</f>
        <v>AG33</v>
      </c>
      <c r="J13" s="1" t="str">
        <f>$H$11&amp;J12</f>
        <v>AG122</v>
      </c>
      <c r="K13" s="1" t="str">
        <f>$H$11&amp;K12</f>
        <v>AG151</v>
      </c>
      <c r="P13" s="119" t="s">
        <v>130</v>
      </c>
      <c r="Q13" s="120">
        <v>1</v>
      </c>
      <c r="S13" s="1"/>
      <c r="T13" s="11"/>
      <c r="AG13" s="114" t="s">
        <v>228</v>
      </c>
      <c r="AH13" s="115">
        <f>AH6*86400*300000/149600000</f>
        <v>4.6765556344783592</v>
      </c>
      <c r="AI13" s="1" t="s">
        <v>229</v>
      </c>
      <c r="AK13" s="93"/>
      <c r="AL13" s="80"/>
      <c r="AM13" s="11"/>
      <c r="AN13" s="11"/>
      <c r="AO13" s="11"/>
      <c r="AP13" s="11"/>
      <c r="AQ13" s="11"/>
      <c r="AR13" s="11"/>
      <c r="AS13" s="11"/>
      <c r="AT13" s="11"/>
    </row>
    <row r="14" spans="1:48" x14ac:dyDescent="0.2">
      <c r="A14"/>
      <c r="B14"/>
      <c r="C14"/>
      <c r="G14" s="1" t="s">
        <v>230</v>
      </c>
      <c r="H14" s="1">
        <f>H12+H19-1</f>
        <v>32</v>
      </c>
      <c r="I14" s="1">
        <f>H14+I19</f>
        <v>121</v>
      </c>
      <c r="J14" s="1">
        <f>I14+J19</f>
        <v>150</v>
      </c>
      <c r="K14" s="1">
        <f>J14+K19</f>
        <v>286</v>
      </c>
      <c r="S14" s="1"/>
      <c r="T14" s="11"/>
      <c r="AG14" s="114" t="s">
        <v>231</v>
      </c>
      <c r="AH14" s="13">
        <f>2*AH5*365.24/C8</f>
        <v>7.461674372495392E-8</v>
      </c>
      <c r="AI14" s="1" t="s">
        <v>232</v>
      </c>
      <c r="AK14" s="93"/>
      <c r="AL14" s="112">
        <v>7.3653183727601149E-8</v>
      </c>
      <c r="AM14" s="1">
        <v>7.4555319179055685E-8</v>
      </c>
      <c r="AN14" s="1">
        <v>7.3303836651278571E-8</v>
      </c>
      <c r="AO14" s="1">
        <v>7.4535009201150186E-8</v>
      </c>
      <c r="AP14" s="1">
        <v>7.4801675766155763E-8</v>
      </c>
      <c r="AQ14" s="1">
        <v>7.4549411092750343E-8</v>
      </c>
      <c r="AR14" s="1">
        <v>6.3071945291148845E-8</v>
      </c>
      <c r="AS14" s="1">
        <v>5.5930928192402095E-8</v>
      </c>
    </row>
    <row r="15" spans="1:48" ht="15.75" x14ac:dyDescent="0.3">
      <c r="A15" s="15" t="s">
        <v>17</v>
      </c>
      <c r="B15"/>
      <c r="C15" s="16">
        <f ca="1">(C7+C11)+(C8+C12)*INT(MAX(F21:F3482))</f>
        <v>58510.341158569325</v>
      </c>
      <c r="E15" s="14" t="s">
        <v>15</v>
      </c>
      <c r="F15" s="8">
        <v>1</v>
      </c>
      <c r="G15" s="1" t="s">
        <v>227</v>
      </c>
      <c r="H15" s="1" t="str">
        <f>$H$11&amp;H14</f>
        <v>AG32</v>
      </c>
      <c r="I15" s="1" t="str">
        <f>$H$11&amp;I14</f>
        <v>AG121</v>
      </c>
      <c r="J15" s="1" t="str">
        <f>$H$11&amp;J14</f>
        <v>AG150</v>
      </c>
      <c r="K15" s="1" t="str">
        <f>$H$11&amp;K14</f>
        <v>AG286</v>
      </c>
      <c r="S15" s="1"/>
      <c r="T15" s="11"/>
      <c r="U15" s="134" t="s">
        <v>213</v>
      </c>
      <c r="V15" s="135" t="s">
        <v>113</v>
      </c>
      <c r="W15" s="135" t="s">
        <v>114</v>
      </c>
      <c r="X15" s="135" t="s">
        <v>261</v>
      </c>
      <c r="Y15" s="135" t="s">
        <v>215</v>
      </c>
      <c r="Z15" s="135" t="s">
        <v>262</v>
      </c>
      <c r="AA15" s="135" t="s">
        <v>263</v>
      </c>
      <c r="AB15" s="135" t="s">
        <v>264</v>
      </c>
      <c r="AC15" s="135" t="s">
        <v>269</v>
      </c>
      <c r="AD15" s="135" t="s">
        <v>266</v>
      </c>
      <c r="AE15" s="135" t="s">
        <v>267</v>
      </c>
      <c r="AG15" s="111" t="s">
        <v>233</v>
      </c>
      <c r="AH15" s="117">
        <f>(AH10-AH2)/AJ2</f>
        <v>-3050.5879728166169</v>
      </c>
      <c r="AI15" s="1" t="s">
        <v>234</v>
      </c>
      <c r="AJ15" s="102"/>
      <c r="AK15" s="93"/>
      <c r="AV15" s="11"/>
    </row>
    <row r="16" spans="1:48" ht="15.75" x14ac:dyDescent="0.3">
      <c r="A16" s="15" t="s">
        <v>19</v>
      </c>
      <c r="B16"/>
      <c r="C16" s="16">
        <f ca="1">+C8+C12</f>
        <v>0.39998951592260762</v>
      </c>
      <c r="E16" s="14" t="s">
        <v>16</v>
      </c>
      <c r="F16" s="118">
        <f ca="1">NOW()+15018.5+$C$5/24</f>
        <v>60582.463284606485</v>
      </c>
      <c r="S16" s="11" t="s">
        <v>270</v>
      </c>
      <c r="T16" s="11">
        <f>COUNT(U21:U478)</f>
        <v>30</v>
      </c>
      <c r="U16" s="1">
        <f t="shared" ref="U16:AE16" si="2">SQRT(SUM(U21:U652)*$C17/$T16)</f>
        <v>9.05033634766955E-4</v>
      </c>
      <c r="V16" s="1">
        <f t="shared" si="2"/>
        <v>7.0807185434527071E-8</v>
      </c>
      <c r="W16" s="1">
        <f t="shared" si="2"/>
        <v>4.0813762728251119E-12</v>
      </c>
      <c r="X16" s="1">
        <f t="shared" si="2"/>
        <v>1.2895575520349449E-3</v>
      </c>
      <c r="Y16" s="1">
        <f t="shared" si="2"/>
        <v>5.4494912024420465E-2</v>
      </c>
      <c r="Z16" s="1">
        <f t="shared" si="2"/>
        <v>1.6376848328698295</v>
      </c>
      <c r="AA16" s="1">
        <f t="shared" si="2"/>
        <v>7.1375903332880881</v>
      </c>
      <c r="AB16" s="1">
        <f t="shared" si="2"/>
        <v>727.5580863120224</v>
      </c>
      <c r="AC16" s="1">
        <f t="shared" si="2"/>
        <v>0.22343136195685753</v>
      </c>
      <c r="AD16" s="1">
        <f t="shared" si="2"/>
        <v>4.8442989460920982E-3</v>
      </c>
      <c r="AE16" s="1">
        <f t="shared" si="2"/>
        <v>7.4536590470113582E-9</v>
      </c>
      <c r="AG16" s="108" t="s">
        <v>235</v>
      </c>
      <c r="AH16" s="117">
        <f>365.24*AH8</f>
        <v>18132.769092688199</v>
      </c>
      <c r="AI16" s="1" t="s">
        <v>124</v>
      </c>
      <c r="AJ16" s="102"/>
      <c r="AK16" s="93"/>
      <c r="AV16" s="11"/>
    </row>
    <row r="17" spans="1:66" ht="15.75" x14ac:dyDescent="0.3">
      <c r="A17" s="14" t="s">
        <v>21</v>
      </c>
      <c r="B17"/>
      <c r="C17">
        <f>COUNT(C21:C2140)</f>
        <v>266</v>
      </c>
      <c r="E17" s="14" t="s">
        <v>18</v>
      </c>
      <c r="F17" s="10">
        <f ca="1">ROUND(2*(F16-$C$7)/$C$8,0)/2+F15</f>
        <v>41397.5</v>
      </c>
      <c r="G17" s="121" t="s">
        <v>217</v>
      </c>
      <c r="H17" s="122">
        <f ca="1">SQRT(H18/(H19-1))</f>
        <v>0.19464074264481571</v>
      </c>
      <c r="I17" s="122" t="e">
        <f ca="1">SQRT(I18/(I19-1))</f>
        <v>#NUM!</v>
      </c>
      <c r="J17" s="122" t="e">
        <f ca="1">SQRT(J18/(J19-1))</f>
        <v>#NUM!</v>
      </c>
      <c r="K17" s="123" t="e">
        <f ca="1">SQRT(K18/(K19-1))</f>
        <v>#NUM!</v>
      </c>
      <c r="S17" s="1"/>
      <c r="T17" s="11"/>
      <c r="U17" s="137">
        <f t="shared" ref="U17:AE17" si="3">U16/U1</f>
        <v>-3.9227243226661615E-2</v>
      </c>
      <c r="V17" s="137">
        <f t="shared" si="3"/>
        <v>-4.2570876336231189E-2</v>
      </c>
      <c r="W17" s="137">
        <f t="shared" si="3"/>
        <v>9.9892580068708922E-2</v>
      </c>
      <c r="X17" s="137">
        <f t="shared" si="3"/>
        <v>4.7776906642484358E-2</v>
      </c>
      <c r="Y17" s="137">
        <f t="shared" si="3"/>
        <v>0.14359285139234068</v>
      </c>
      <c r="Z17" s="137">
        <f t="shared" si="3"/>
        <v>3.2987129836588053E-2</v>
      </c>
      <c r="AA17" s="137">
        <f t="shared" si="3"/>
        <v>3.5620334992158206E-2</v>
      </c>
      <c r="AB17" s="137">
        <f t="shared" si="3"/>
        <v>1.6997327334099359E-2</v>
      </c>
      <c r="AC17" s="137">
        <f t="shared" si="3"/>
        <v>4.7776906642484518E-2</v>
      </c>
      <c r="AD17" s="137">
        <f t="shared" si="3"/>
        <v>0.11674121642644417</v>
      </c>
      <c r="AE17" s="137">
        <f t="shared" si="3"/>
        <v>9.9892580068709783E-2</v>
      </c>
      <c r="AG17" s="108" t="s">
        <v>236</v>
      </c>
      <c r="AH17" s="124">
        <f>AH13^3/AH8^2</f>
        <v>4.1496046506799715E-2</v>
      </c>
      <c r="AI17" s="1" t="s">
        <v>237</v>
      </c>
      <c r="AK17" s="93"/>
    </row>
    <row r="18" spans="1:66" ht="15.75" x14ac:dyDescent="0.3">
      <c r="A18" s="15" t="s">
        <v>23</v>
      </c>
      <c r="B18"/>
      <c r="C18" s="18">
        <f ca="1">+C15</f>
        <v>58510.341158569325</v>
      </c>
      <c r="D18" s="19">
        <f ca="1">+C16</f>
        <v>0.39998951592260762</v>
      </c>
      <c r="E18" s="14" t="s">
        <v>20</v>
      </c>
      <c r="F18" s="13">
        <f ca="1">ROUND(2*(F16-$C$15)/$C$16,0)/2+F15</f>
        <v>5181.5</v>
      </c>
      <c r="G18" s="125" t="s">
        <v>238</v>
      </c>
      <c r="H18" s="50">
        <f ca="1">SUM(INDIRECT(H13):INDIRECT(H15))</f>
        <v>0.4167352056705792</v>
      </c>
      <c r="I18" s="50">
        <f ca="1">SUM(INDIRECT(I13):INDIRECT(I15))</f>
        <v>-0.12184555337924585</v>
      </c>
      <c r="J18" s="50">
        <f ca="1">SUM(INDIRECT(J13):INDIRECT(J15))</f>
        <v>-1.0850136576948559</v>
      </c>
      <c r="K18" s="50">
        <f ca="1">SUM(INDIRECT(K13):INDIRECT(K15))</f>
        <v>-7.3827092191114252</v>
      </c>
      <c r="S18" s="1"/>
      <c r="T18" s="11">
        <f>SUM(T21:T564)</f>
        <v>0</v>
      </c>
      <c r="X18" s="138"/>
      <c r="Y18" s="138"/>
      <c r="Z18" s="138"/>
      <c r="AA18" s="138"/>
      <c r="AB18" s="138"/>
      <c r="AC18" s="138"/>
      <c r="AD18" s="138"/>
      <c r="AE18" s="138"/>
      <c r="AG18" s="119" t="s">
        <v>239</v>
      </c>
      <c r="AH18" s="126">
        <f>2*PI()/(AH8*365.2422)*AJ2</f>
        <v>1.3859851065180099E-4</v>
      </c>
      <c r="AI18" s="127" t="s">
        <v>240</v>
      </c>
      <c r="AJ18" s="127"/>
      <c r="AK18" s="128"/>
      <c r="AN18" s="11" t="s">
        <v>241</v>
      </c>
    </row>
    <row r="19" spans="1:66" x14ac:dyDescent="0.2">
      <c r="E19" s="14" t="s">
        <v>22</v>
      </c>
      <c r="F19" s="17">
        <f ca="1">+$C$15+$C$16*F18-15018.5-$C$5/24</f>
        <v>45564.053501988979</v>
      </c>
      <c r="G19" s="129" t="s">
        <v>242</v>
      </c>
      <c r="H19" s="130">
        <f>COUNT(H21:H452)</f>
        <v>12</v>
      </c>
      <c r="I19" s="130">
        <f>COUNT(I21:I452)</f>
        <v>89</v>
      </c>
      <c r="J19" s="130">
        <f>COUNT(J21:J452)</f>
        <v>29</v>
      </c>
      <c r="K19" s="130">
        <f>COUNT(K21:K452)</f>
        <v>136</v>
      </c>
      <c r="Q19" s="139" t="s">
        <v>271</v>
      </c>
      <c r="R19" s="122"/>
      <c r="S19" s="78"/>
      <c r="T19" s="140">
        <f ca="1">20+C17*RAND()</f>
        <v>170.74611730457548</v>
      </c>
      <c r="X19" s="138"/>
      <c r="Y19" s="138"/>
      <c r="Z19" s="138"/>
      <c r="AA19" s="138"/>
      <c r="AB19" s="138"/>
      <c r="AC19" s="138"/>
      <c r="AD19" s="138"/>
      <c r="AE19" s="138"/>
      <c r="AG19" s="131"/>
      <c r="AI19" s="131"/>
      <c r="AK19" s="1">
        <f>COUNT(AK21:AK1134)</f>
        <v>266</v>
      </c>
      <c r="AN19" s="11" t="s">
        <v>244</v>
      </c>
    </row>
    <row r="20" spans="1:66" ht="14.25" x14ac:dyDescent="0.2">
      <c r="A20" s="9" t="s">
        <v>26</v>
      </c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22" t="s">
        <v>128</v>
      </c>
      <c r="I20" s="22" t="s">
        <v>129</v>
      </c>
      <c r="J20" s="22" t="s">
        <v>50</v>
      </c>
      <c r="K20" s="22" t="s">
        <v>130</v>
      </c>
      <c r="L20" s="22" t="s">
        <v>38</v>
      </c>
      <c r="M20" s="22" t="s">
        <v>39</v>
      </c>
      <c r="N20" s="22" t="s">
        <v>40</v>
      </c>
      <c r="O20" s="22"/>
      <c r="P20" s="9" t="s">
        <v>42</v>
      </c>
      <c r="R20" s="22" t="s">
        <v>132</v>
      </c>
      <c r="S20" s="22" t="s">
        <v>133</v>
      </c>
      <c r="T20" s="141" t="s">
        <v>272</v>
      </c>
      <c r="U20" s="11"/>
      <c r="V20" s="11"/>
      <c r="W20" s="11"/>
      <c r="X20" s="138"/>
      <c r="Y20" s="138"/>
      <c r="Z20" s="138"/>
      <c r="AA20" s="138"/>
      <c r="AB20" s="138"/>
      <c r="AC20" s="138"/>
      <c r="AD20" s="138"/>
      <c r="AE20" s="138"/>
      <c r="AF20" s="9" t="s">
        <v>31</v>
      </c>
      <c r="AG20" s="22" t="s">
        <v>246</v>
      </c>
      <c r="AH20" s="22" t="s">
        <v>247</v>
      </c>
      <c r="AI20" s="22" t="s">
        <v>248</v>
      </c>
      <c r="AJ20" s="22" t="s">
        <v>249</v>
      </c>
      <c r="AK20" s="22" t="s">
        <v>250</v>
      </c>
      <c r="AL20" s="22" t="s">
        <v>251</v>
      </c>
      <c r="AM20" s="22" t="s">
        <v>132</v>
      </c>
      <c r="AN20" s="22" t="s">
        <v>197</v>
      </c>
      <c r="AO20" s="22" t="s">
        <v>198</v>
      </c>
      <c r="AP20" s="22" t="s">
        <v>199</v>
      </c>
      <c r="AQ20" s="22" t="s">
        <v>252</v>
      </c>
      <c r="AR20" s="22" t="s">
        <v>200</v>
      </c>
      <c r="AS20" s="22" t="s">
        <v>201</v>
      </c>
      <c r="AT20" s="9" t="s">
        <v>253</v>
      </c>
      <c r="AU20" s="9" t="s">
        <v>254</v>
      </c>
      <c r="AV20" s="9" t="s">
        <v>255</v>
      </c>
      <c r="AW20" s="9" t="s">
        <v>256</v>
      </c>
      <c r="AX20" s="9" t="s">
        <v>257</v>
      </c>
      <c r="AY20" s="9" t="s">
        <v>258</v>
      </c>
      <c r="AZ20" s="9" t="s">
        <v>259</v>
      </c>
      <c r="BA20" s="9" t="s">
        <v>68</v>
      </c>
    </row>
    <row r="21" spans="1:66" x14ac:dyDescent="0.2">
      <c r="A21" s="23" t="s">
        <v>46</v>
      </c>
      <c r="B21" s="11"/>
      <c r="C21" s="24">
        <v>41331.334000000003</v>
      </c>
      <c r="D21" s="1" t="s">
        <v>128</v>
      </c>
      <c r="E21" s="1">
        <f t="shared" ref="E21:E84" si="4">+(C21-C$7)/C$8</f>
        <v>-6733.0363067162643</v>
      </c>
      <c r="F21" s="1">
        <f t="shared" ref="F21:F29" si="5">ROUND(2*E21,0)/2</f>
        <v>-6733</v>
      </c>
      <c r="G21" s="1">
        <f>+C21-(C$7+F21*C$8)+T21*H$9</f>
        <v>-1.4522199999191798E-2</v>
      </c>
      <c r="H21" s="1">
        <f t="shared" ref="H21:H32" si="6">G21</f>
        <v>-1.4522199999191798E-2</v>
      </c>
      <c r="P21" s="26">
        <f t="shared" ref="P21:P84" si="7">+C21-15018.5</f>
        <v>26312.834000000003</v>
      </c>
      <c r="R21" s="1">
        <f t="shared" ref="R21:R84" si="8">+(O21-G21)^2</f>
        <v>2.1089429281652628E-4</v>
      </c>
      <c r="S21" s="11">
        <f t="shared" ref="S21:S32" si="9">Q$10</f>
        <v>0.02</v>
      </c>
      <c r="T21" s="142"/>
      <c r="U21" s="1">
        <v>2.5670654259950487E-9</v>
      </c>
      <c r="V21" s="1">
        <v>3.2990009967200284E-17</v>
      </c>
      <c r="W21" s="1">
        <v>8.3679347793088128E-27</v>
      </c>
      <c r="X21" s="1">
        <v>3.9410618624384949E-10</v>
      </c>
      <c r="Y21" s="1">
        <v>2.6567363733734941E-6</v>
      </c>
      <c r="Z21" s="1">
        <v>9.9958013978939334E-3</v>
      </c>
      <c r="AA21" s="1">
        <v>0.21796674644919298</v>
      </c>
      <c r="AB21" s="1">
        <v>673.11270916969499</v>
      </c>
      <c r="AC21" s="1">
        <v>1.1830961996948259E-5</v>
      </c>
      <c r="AD21" s="1">
        <v>6.6437691916872501E-8</v>
      </c>
      <c r="AE21" s="1">
        <v>2.7908986249255945E-20</v>
      </c>
      <c r="AF21" s="1">
        <f t="shared" ref="AF21:AF84" si="10">F21</f>
        <v>-6733</v>
      </c>
      <c r="AG21" s="1">
        <f t="shared" ref="AG21:AG84" si="11">AH$3+AH$4*AF21+AH$5*AF21^2+AN21</f>
        <v>-3.2999216374126686E-3</v>
      </c>
      <c r="AH21" s="1">
        <f t="shared" ref="AH21:AH84" si="12">IF(S21&lt;&gt;0,G21-AN21,-9999)</f>
        <v>-2.1242776915962498E-2</v>
      </c>
      <c r="AI21" s="1">
        <f t="shared" ref="AI21:AI84" si="13">+G21-P21</f>
        <v>-26312.848522200002</v>
      </c>
      <c r="AJ21" s="1">
        <f t="shared" ref="AJ21:AJ84" si="14">IF(S21&lt;&gt;0,G21-AG21,-9999)</f>
        <v>-1.122227836177913E-2</v>
      </c>
      <c r="AK21" s="1">
        <f t="shared" ref="AK21:AK84" si="15">+(G21-AG21)^2*S21</f>
        <v>2.5187906325851213E-6</v>
      </c>
      <c r="AL21" s="1">
        <f t="shared" ref="AL21:AL84" si="16">IF(S21&lt;&gt;0,G21-P21,-9999)</f>
        <v>-26312.848522200002</v>
      </c>
      <c r="AM21" s="11">
        <f t="shared" ref="AM21:AM84" si="17">+(G21-AG21)^2</f>
        <v>1.2593953162925607E-4</v>
      </c>
      <c r="AN21" s="1">
        <f t="shared" ref="AN21:AN84" si="18">$AH$6*($AH$11/AO21*AP21+$AH$12)</f>
        <v>6.7205769167707E-3</v>
      </c>
      <c r="AO21" s="1">
        <f t="shared" ref="AO21:AO84" si="19">1+$AH$7*COS(AR21)</f>
        <v>0.62156428780014261</v>
      </c>
      <c r="AP21" s="1">
        <f t="shared" ref="AP21:AP84" si="20">SIN(AR21+RADIANS($AH$9))</f>
        <v>0.27677306918806649</v>
      </c>
      <c r="AQ21" s="1">
        <f t="shared" ref="AQ21:AQ84" si="21">$AH$7*SIN(AR21)</f>
        <v>2.8534078697639631E-2</v>
      </c>
      <c r="AR21" s="1">
        <f t="shared" ref="AR21:AR84" si="22">2*ATAN(AS21)</f>
        <v>3.0663349868706895</v>
      </c>
      <c r="AS21" s="1">
        <f t="shared" ref="AS21:AS84" si="23">SQRT((1+$AH$7)/(1-$AH$7))*TAN(AT21/2)</f>
        <v>26.562821374882169</v>
      </c>
      <c r="AT21" s="1">
        <f t="shared" ref="AT21:AZ30" si="24">$BA21+$AH$7*SIN(AU21)</f>
        <v>3.0294436903921844</v>
      </c>
      <c r="AU21" s="1">
        <f t="shared" si="24"/>
        <v>3.0292757118784954</v>
      </c>
      <c r="AV21" s="1">
        <f t="shared" si="24"/>
        <v>3.0297211268547679</v>
      </c>
      <c r="AW21" s="1">
        <f t="shared" si="24"/>
        <v>3.0285400071064803</v>
      </c>
      <c r="AX21" s="1">
        <f t="shared" si="24"/>
        <v>3.0316716740792913</v>
      </c>
      <c r="AY21" s="1">
        <f t="shared" si="24"/>
        <v>3.0233657962176337</v>
      </c>
      <c r="AZ21" s="1">
        <f t="shared" si="24"/>
        <v>3.0453784472054135</v>
      </c>
      <c r="BA21" s="1">
        <f t="shared" ref="BA21:BA84" si="25">RADIANS($AH$9)+$AH$18*(F21-AH$15)</f>
        <v>2.9869078605101218</v>
      </c>
    </row>
    <row r="22" spans="1:66" x14ac:dyDescent="0.2">
      <c r="A22" s="23" t="s">
        <v>46</v>
      </c>
      <c r="B22" s="11"/>
      <c r="C22" s="24">
        <v>42756.489000000001</v>
      </c>
      <c r="D22" s="1" t="s">
        <v>128</v>
      </c>
      <c r="E22" s="1">
        <f t="shared" si="4"/>
        <v>-3170.0294459864331</v>
      </c>
      <c r="F22" s="1">
        <f t="shared" si="5"/>
        <v>-3170</v>
      </c>
      <c r="G22" s="1">
        <f>+C22-(C$7+F22*C$8)+T22*H$9</f>
        <v>-1.177800000004936E-2</v>
      </c>
      <c r="H22" s="1">
        <f t="shared" si="6"/>
        <v>-1.177800000004936E-2</v>
      </c>
      <c r="P22" s="26">
        <f t="shared" si="7"/>
        <v>27737.989000000001</v>
      </c>
      <c r="R22" s="1">
        <f t="shared" si="8"/>
        <v>1.3872128400116272E-4</v>
      </c>
      <c r="S22" s="11">
        <f t="shared" si="9"/>
        <v>0.02</v>
      </c>
      <c r="T22" s="143"/>
      <c r="AF22" s="1">
        <f t="shared" si="10"/>
        <v>-3170</v>
      </c>
      <c r="AG22" s="1">
        <f t="shared" si="11"/>
        <v>-2.5622467554835219E-3</v>
      </c>
      <c r="AH22" s="1">
        <f t="shared" si="12"/>
        <v>-2.6604147208480394E-2</v>
      </c>
      <c r="AI22" s="1">
        <f t="shared" si="13"/>
        <v>-27738.000778000001</v>
      </c>
      <c r="AJ22" s="1">
        <f t="shared" si="14"/>
        <v>-9.2157532445658382E-3</v>
      </c>
      <c r="AK22" s="1">
        <f t="shared" si="15"/>
        <v>1.6986021572945157E-6</v>
      </c>
      <c r="AL22" s="1">
        <f t="shared" si="16"/>
        <v>-27738.000778000001</v>
      </c>
      <c r="AM22" s="11">
        <f t="shared" si="17"/>
        <v>8.4930107864725779E-5</v>
      </c>
      <c r="AN22" s="1">
        <f t="shared" si="18"/>
        <v>1.4826147208431032E-2</v>
      </c>
      <c r="AO22" s="1">
        <f t="shared" si="19"/>
        <v>0.62569078671057199</v>
      </c>
      <c r="AP22" s="1">
        <f t="shared" si="20"/>
        <v>0.49812390017920982</v>
      </c>
      <c r="AQ22" s="1">
        <f t="shared" si="21"/>
        <v>-6.2613055842898502E-2</v>
      </c>
      <c r="AR22" s="1">
        <f t="shared" si="22"/>
        <v>-2.9758508895876958</v>
      </c>
      <c r="AS22" s="1">
        <f t="shared" si="23"/>
        <v>-12.039328323524092</v>
      </c>
      <c r="AT22" s="1">
        <f t="shared" si="24"/>
        <v>3.3880358680906482</v>
      </c>
      <c r="AU22" s="1">
        <f t="shared" si="24"/>
        <v>3.388347505652503</v>
      </c>
      <c r="AV22" s="1">
        <f t="shared" si="24"/>
        <v>3.3875007883237238</v>
      </c>
      <c r="AW22" s="1">
        <f t="shared" si="24"/>
        <v>3.3898017357869761</v>
      </c>
      <c r="AX22" s="1">
        <f t="shared" si="24"/>
        <v>3.3835520208828513</v>
      </c>
      <c r="AY22" s="1">
        <f t="shared" si="24"/>
        <v>3.4005504456452931</v>
      </c>
      <c r="AZ22" s="1">
        <f t="shared" si="24"/>
        <v>3.3544798262866666</v>
      </c>
      <c r="BA22" s="1">
        <f t="shared" si="25"/>
        <v>3.4807343539624886</v>
      </c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</row>
    <row r="23" spans="1:66" x14ac:dyDescent="0.2">
      <c r="A23" s="23" t="s">
        <v>46</v>
      </c>
      <c r="B23" s="11"/>
      <c r="C23" s="24">
        <v>41765.324000000001</v>
      </c>
      <c r="D23" s="1" t="s">
        <v>128</v>
      </c>
      <c r="E23" s="1">
        <f t="shared" si="4"/>
        <v>-5648.0249588361157</v>
      </c>
      <c r="F23" s="1">
        <f t="shared" si="5"/>
        <v>-5648</v>
      </c>
      <c r="G23" s="1">
        <f t="shared" ref="G23:G32" si="26">+C23-(C$7+F23*C$8)+T23*H$9</f>
        <v>-9.983199997805059E-3</v>
      </c>
      <c r="H23" s="1">
        <f t="shared" si="6"/>
        <v>-9.983199997805059E-3</v>
      </c>
      <c r="P23" s="26">
        <f t="shared" si="7"/>
        <v>26746.824000000001</v>
      </c>
      <c r="R23" s="1">
        <f t="shared" si="8"/>
        <v>9.9664282196174929E-5</v>
      </c>
      <c r="S23" s="11">
        <f t="shared" si="9"/>
        <v>0.02</v>
      </c>
      <c r="T23" s="143"/>
      <c r="U23" s="1">
        <v>2.8541536691158375E-9</v>
      </c>
      <c r="V23" s="1">
        <v>2.4711606660934725E-17</v>
      </c>
      <c r="W23" s="1">
        <v>2.3007561441976125E-27</v>
      </c>
      <c r="X23" s="1">
        <v>1.2384869559154998E-9</v>
      </c>
      <c r="Y23" s="1">
        <v>4.2067935874587808E-7</v>
      </c>
      <c r="Z23" s="1">
        <v>5.4927002472619658E-3</v>
      </c>
      <c r="AA23" s="1">
        <v>0.23428577154825173</v>
      </c>
      <c r="AB23" s="1">
        <v>911.08228648330783</v>
      </c>
      <c r="AC23" s="1">
        <v>3.717904620783E-5</v>
      </c>
      <c r="AD23" s="1">
        <v>8.1357869212625672E-8</v>
      </c>
      <c r="AE23" s="1">
        <v>7.6735506770551024E-21</v>
      </c>
      <c r="AF23" s="1">
        <f t="shared" si="10"/>
        <v>-5648</v>
      </c>
      <c r="AG23" s="1">
        <f t="shared" si="11"/>
        <v>-3.0476800283444315E-3</v>
      </c>
      <c r="AH23" s="1">
        <f t="shared" si="12"/>
        <v>-1.9309531299524202E-2</v>
      </c>
      <c r="AI23" s="1">
        <f t="shared" si="13"/>
        <v>-26746.833983199998</v>
      </c>
      <c r="AJ23" s="1">
        <f t="shared" si="14"/>
        <v>-6.9355199694606275E-3</v>
      </c>
      <c r="AK23" s="1">
        <f t="shared" si="15"/>
        <v>9.6202874493574286E-7</v>
      </c>
      <c r="AL23" s="1">
        <f t="shared" si="16"/>
        <v>-26746.833983199998</v>
      </c>
      <c r="AM23" s="11">
        <f t="shared" si="17"/>
        <v>4.8101437246787143E-5</v>
      </c>
      <c r="AN23" s="1">
        <f t="shared" si="18"/>
        <v>9.3263313017191429E-3</v>
      </c>
      <c r="AO23" s="1">
        <f t="shared" si="19"/>
        <v>0.62049090729049217</v>
      </c>
      <c r="AP23" s="1">
        <f t="shared" si="20"/>
        <v>0.34627713798696458</v>
      </c>
      <c r="AQ23" s="1">
        <f t="shared" si="21"/>
        <v>7.9401898127773275E-4</v>
      </c>
      <c r="AR23" s="1">
        <f t="shared" si="22"/>
        <v>3.1395004301412608</v>
      </c>
      <c r="AS23" s="1">
        <f t="shared" si="23"/>
        <v>955.92049302200553</v>
      </c>
      <c r="AT23" s="1">
        <f t="shared" si="24"/>
        <v>3.1384730251879396</v>
      </c>
      <c r="AU23" s="1">
        <f t="shared" si="24"/>
        <v>3.1384681435913486</v>
      </c>
      <c r="AV23" s="1">
        <f t="shared" si="24"/>
        <v>3.1384810065496569</v>
      </c>
      <c r="AW23" s="1">
        <f t="shared" si="24"/>
        <v>3.1384471127817468</v>
      </c>
      <c r="AX23" s="1">
        <f t="shared" si="24"/>
        <v>3.1385364225172498</v>
      </c>
      <c r="AY23" s="1">
        <f t="shared" si="24"/>
        <v>3.1383010922134718</v>
      </c>
      <c r="AZ23" s="1">
        <f t="shared" si="24"/>
        <v>3.1389211849674536</v>
      </c>
      <c r="BA23" s="1">
        <f t="shared" si="25"/>
        <v>3.1372872445673257</v>
      </c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</row>
    <row r="24" spans="1:66" x14ac:dyDescent="0.2">
      <c r="A24" s="23" t="s">
        <v>46</v>
      </c>
      <c r="B24" s="11"/>
      <c r="C24" s="24">
        <v>43482.468000000001</v>
      </c>
      <c r="D24" s="1" t="s">
        <v>128</v>
      </c>
      <c r="E24" s="1">
        <f t="shared" si="4"/>
        <v>-1355.0211432082915</v>
      </c>
      <c r="F24" s="1">
        <f t="shared" si="5"/>
        <v>-1355</v>
      </c>
      <c r="G24" s="1">
        <f t="shared" si="26"/>
        <v>-8.4569999962695874E-3</v>
      </c>
      <c r="H24" s="1">
        <f t="shared" si="6"/>
        <v>-8.4569999962695874E-3</v>
      </c>
      <c r="P24" s="26">
        <f t="shared" si="7"/>
        <v>28463.968000000001</v>
      </c>
      <c r="R24" s="1">
        <f t="shared" si="8"/>
        <v>7.15208489369038E-5</v>
      </c>
      <c r="S24" s="11">
        <f t="shared" si="9"/>
        <v>0.02</v>
      </c>
      <c r="T24" s="143"/>
      <c r="AF24" s="1">
        <f t="shared" si="10"/>
        <v>-1355</v>
      </c>
      <c r="AG24" s="1">
        <f t="shared" si="11"/>
        <v>-2.410007787381558E-3</v>
      </c>
      <c r="AH24" s="1">
        <f t="shared" si="12"/>
        <v>-2.6789793822959457E-2</v>
      </c>
      <c r="AI24" s="1">
        <f t="shared" si="13"/>
        <v>-28463.976456999997</v>
      </c>
      <c r="AJ24" s="1">
        <f t="shared" si="14"/>
        <v>-6.0469922088880294E-3</v>
      </c>
      <c r="AK24" s="1">
        <f t="shared" si="15"/>
        <v>7.3132229548705059E-7</v>
      </c>
      <c r="AL24" s="1">
        <f t="shared" si="16"/>
        <v>-28463.976456999997</v>
      </c>
      <c r="AM24" s="11">
        <f t="shared" si="17"/>
        <v>3.6566114774352527E-5</v>
      </c>
      <c r="AN24" s="1">
        <f t="shared" si="18"/>
        <v>1.8332793826689869E-2</v>
      </c>
      <c r="AO24" s="1">
        <f t="shared" si="19"/>
        <v>0.63656110236879704</v>
      </c>
      <c r="AP24" s="1">
        <f t="shared" si="20"/>
        <v>0.60339410786116598</v>
      </c>
      <c r="AQ24" s="1">
        <f t="shared" si="21"/>
        <v>-0.10927007643427555</v>
      </c>
      <c r="AR24" s="1">
        <f t="shared" si="22"/>
        <v>-2.8495341550991515</v>
      </c>
      <c r="AS24" s="1">
        <f t="shared" si="23"/>
        <v>-6.7991974126645083</v>
      </c>
      <c r="AT24" s="1">
        <f t="shared" si="24"/>
        <v>3.5733564579391572</v>
      </c>
      <c r="AU24" s="1">
        <f t="shared" si="24"/>
        <v>3.5737028581215893</v>
      </c>
      <c r="AV24" s="1">
        <f t="shared" si="24"/>
        <v>3.5726979453159111</v>
      </c>
      <c r="AW24" s="1">
        <f t="shared" si="24"/>
        <v>3.5756145005844719</v>
      </c>
      <c r="AX24" s="1">
        <f t="shared" si="24"/>
        <v>3.5671605442092598</v>
      </c>
      <c r="AY24" s="1">
        <f t="shared" si="24"/>
        <v>3.5917576158540965</v>
      </c>
      <c r="AZ24" s="1">
        <f t="shared" si="24"/>
        <v>3.5209260595101259</v>
      </c>
      <c r="BA24" s="1">
        <f t="shared" si="25"/>
        <v>3.7322906507955071</v>
      </c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</row>
    <row r="25" spans="1:66" x14ac:dyDescent="0.2">
      <c r="A25" s="23" t="s">
        <v>46</v>
      </c>
      <c r="B25" s="11"/>
      <c r="C25" s="24">
        <v>39551.402999999998</v>
      </c>
      <c r="D25" s="1" t="s">
        <v>128</v>
      </c>
      <c r="E25" s="1">
        <f t="shared" si="4"/>
        <v>-11183.01288093151</v>
      </c>
      <c r="F25" s="1">
        <f t="shared" si="5"/>
        <v>-11183</v>
      </c>
      <c r="G25" s="1">
        <f t="shared" si="26"/>
        <v>-5.1521999994292855E-3</v>
      </c>
      <c r="H25" s="1">
        <f t="shared" si="6"/>
        <v>-5.1521999994292855E-3</v>
      </c>
      <c r="P25" s="26">
        <f t="shared" si="7"/>
        <v>24532.902999999998</v>
      </c>
      <c r="R25" s="1">
        <f t="shared" si="8"/>
        <v>2.654516483411913E-5</v>
      </c>
      <c r="S25" s="11">
        <f t="shared" si="9"/>
        <v>0.02</v>
      </c>
      <c r="T25" s="143"/>
      <c r="AF25" s="1">
        <f t="shared" si="10"/>
        <v>-11183</v>
      </c>
      <c r="AG25" s="1">
        <f t="shared" si="11"/>
        <v>-4.015782569158138E-3</v>
      </c>
      <c r="AH25" s="1">
        <f t="shared" si="12"/>
        <v>-4.9790528729585538E-4</v>
      </c>
      <c r="AI25" s="1">
        <f t="shared" si="13"/>
        <v>-24532.908152199998</v>
      </c>
      <c r="AJ25" s="1">
        <f t="shared" si="14"/>
        <v>-1.1364174302711475E-3</v>
      </c>
      <c r="AK25" s="1">
        <f t="shared" si="15"/>
        <v>2.582889151648157E-8</v>
      </c>
      <c r="AL25" s="1">
        <f t="shared" si="16"/>
        <v>-24532.908152199998</v>
      </c>
      <c r="AM25" s="11">
        <f t="shared" si="17"/>
        <v>1.2914445758240784E-6</v>
      </c>
      <c r="AN25" s="1">
        <f t="shared" si="18"/>
        <v>-4.6542947121334301E-3</v>
      </c>
      <c r="AO25" s="1">
        <f t="shared" si="19"/>
        <v>0.64844333360910622</v>
      </c>
      <c r="AP25" s="1">
        <f t="shared" si="20"/>
        <v>-3.0511967465765847E-2</v>
      </c>
      <c r="AQ25" s="1">
        <f t="shared" si="21"/>
        <v>0.14295346176801144</v>
      </c>
      <c r="AR25" s="1">
        <f t="shared" si="22"/>
        <v>2.755383920305909</v>
      </c>
      <c r="AS25" s="1">
        <f t="shared" si="23"/>
        <v>5.1140180915637004</v>
      </c>
      <c r="AT25" s="1">
        <f t="shared" si="24"/>
        <v>2.574195117941851</v>
      </c>
      <c r="AU25" s="1">
        <f t="shared" si="24"/>
        <v>2.5739228867477197</v>
      </c>
      <c r="AV25" s="1">
        <f t="shared" si="24"/>
        <v>2.5747734155605042</v>
      </c>
      <c r="AW25" s="1">
        <f t="shared" si="24"/>
        <v>2.5721145847595355</v>
      </c>
      <c r="AX25" s="1">
        <f t="shared" si="24"/>
        <v>2.5804114565922367</v>
      </c>
      <c r="AY25" s="1">
        <f t="shared" si="24"/>
        <v>2.55437288227473</v>
      </c>
      <c r="AZ25" s="1">
        <f t="shared" si="24"/>
        <v>2.6347290007924311</v>
      </c>
      <c r="BA25" s="1">
        <f t="shared" si="25"/>
        <v>2.3701444881096072</v>
      </c>
    </row>
    <row r="26" spans="1:66" x14ac:dyDescent="0.2">
      <c r="A26" s="1" t="s">
        <v>136</v>
      </c>
      <c r="B26" s="11" t="s">
        <v>49</v>
      </c>
      <c r="C26" s="24">
        <v>36226.317999999999</v>
      </c>
      <c r="D26" s="1" t="s">
        <v>128</v>
      </c>
      <c r="E26" s="1">
        <f t="shared" si="4"/>
        <v>-19496.003866129511</v>
      </c>
      <c r="F26" s="1">
        <f t="shared" si="5"/>
        <v>-19496</v>
      </c>
      <c r="G26" s="1">
        <f t="shared" si="26"/>
        <v>-1.5464000025531277E-3</v>
      </c>
      <c r="H26" s="1">
        <f t="shared" si="6"/>
        <v>-1.5464000025531277E-3</v>
      </c>
      <c r="P26" s="26">
        <f t="shared" si="7"/>
        <v>21207.817999999999</v>
      </c>
      <c r="R26" s="1">
        <f t="shared" si="8"/>
        <v>2.3913529678963132E-6</v>
      </c>
      <c r="S26" s="11">
        <f t="shared" si="9"/>
        <v>0.02</v>
      </c>
      <c r="T26" s="143"/>
      <c r="AF26" s="1">
        <f t="shared" si="10"/>
        <v>-19496</v>
      </c>
      <c r="AG26" s="1">
        <f t="shared" si="11"/>
        <v>1.7344213599640862E-3</v>
      </c>
      <c r="AH26" s="1">
        <f t="shared" si="12"/>
        <v>2.1604629499317806E-2</v>
      </c>
      <c r="AI26" s="1">
        <f t="shared" si="13"/>
        <v>-21207.819546400002</v>
      </c>
      <c r="AJ26" s="1">
        <f t="shared" si="14"/>
        <v>-3.2808213625172139E-3</v>
      </c>
      <c r="AK26" s="1">
        <f t="shared" si="15"/>
        <v>2.1527577625498618E-7</v>
      </c>
      <c r="AL26" s="1">
        <f t="shared" si="16"/>
        <v>-21207.819546400002</v>
      </c>
      <c r="AM26" s="11">
        <f t="shared" si="17"/>
        <v>1.0763788812749308E-5</v>
      </c>
      <c r="AN26" s="1">
        <f t="shared" si="18"/>
        <v>-2.3151029501870934E-2</v>
      </c>
      <c r="AO26" s="1">
        <f t="shared" si="19"/>
        <v>0.84743293245837936</v>
      </c>
      <c r="AP26" s="1">
        <f t="shared" si="20"/>
        <v>-0.71832555498559403</v>
      </c>
      <c r="AQ26" s="1">
        <f t="shared" si="21"/>
        <v>0.34749254929722878</v>
      </c>
      <c r="AR26" s="1">
        <f t="shared" si="22"/>
        <v>1.9845081301273706</v>
      </c>
      <c r="AS26" s="1">
        <f t="shared" si="23"/>
        <v>1.5311896383392194</v>
      </c>
      <c r="AT26" s="1">
        <f t="shared" si="24"/>
        <v>1.5973511924883317</v>
      </c>
      <c r="AU26" s="1">
        <f t="shared" si="24"/>
        <v>1.5973511924897068</v>
      </c>
      <c r="AV26" s="1">
        <f t="shared" si="24"/>
        <v>1.5973511923532433</v>
      </c>
      <c r="AW26" s="1">
        <f t="shared" si="24"/>
        <v>1.5973512058957855</v>
      </c>
      <c r="AX26" s="1">
        <f t="shared" si="24"/>
        <v>1.5973498619097217</v>
      </c>
      <c r="AY26" s="1">
        <f t="shared" si="24"/>
        <v>1.59748291160784</v>
      </c>
      <c r="AZ26" s="1">
        <f t="shared" si="24"/>
        <v>1.5741077779337713</v>
      </c>
      <c r="BA26" s="1">
        <f t="shared" si="25"/>
        <v>1.2179750690611857</v>
      </c>
    </row>
    <row r="27" spans="1:66" x14ac:dyDescent="0.2">
      <c r="A27" s="1" t="s">
        <v>138</v>
      </c>
      <c r="B27" s="11" t="s">
        <v>49</v>
      </c>
      <c r="C27" s="24">
        <v>44024.458299999998</v>
      </c>
      <c r="D27" s="1" t="s">
        <v>128</v>
      </c>
      <c r="E27" s="1">
        <f t="shared" si="4"/>
        <v>0</v>
      </c>
      <c r="F27" s="1">
        <f t="shared" si="5"/>
        <v>0</v>
      </c>
      <c r="G27" s="1">
        <f t="shared" si="26"/>
        <v>0</v>
      </c>
      <c r="H27" s="1">
        <f t="shared" si="6"/>
        <v>0</v>
      </c>
      <c r="P27" s="26">
        <f t="shared" si="7"/>
        <v>29005.958299999998</v>
      </c>
      <c r="R27" s="1">
        <f t="shared" si="8"/>
        <v>0</v>
      </c>
      <c r="S27" s="11">
        <f t="shared" si="9"/>
        <v>0.02</v>
      </c>
      <c r="T27" s="143"/>
      <c r="AF27" s="1">
        <f t="shared" si="10"/>
        <v>0</v>
      </c>
      <c r="AG27" s="1">
        <f t="shared" si="11"/>
        <v>-2.4859660509239136E-3</v>
      </c>
      <c r="AH27" s="1">
        <f t="shared" si="12"/>
        <v>-2.0585592394759315E-2</v>
      </c>
      <c r="AI27" s="1">
        <f t="shared" si="13"/>
        <v>-29005.958299999998</v>
      </c>
      <c r="AJ27" s="1">
        <f t="shared" si="14"/>
        <v>2.4859660509239136E-3</v>
      </c>
      <c r="AK27" s="1">
        <f t="shared" si="15"/>
        <v>1.2360054412692477E-7</v>
      </c>
      <c r="AL27" s="1">
        <f t="shared" si="16"/>
        <v>-29005.958299999998</v>
      </c>
      <c r="AM27" s="11">
        <f t="shared" si="17"/>
        <v>6.1800272063462382E-6</v>
      </c>
      <c r="AN27" s="1">
        <f t="shared" si="18"/>
        <v>2.0585592394759315E-2</v>
      </c>
      <c r="AO27" s="1">
        <f t="shared" si="19"/>
        <v>0.64898152717383939</v>
      </c>
      <c r="AP27" s="1">
        <f t="shared" si="20"/>
        <v>0.67844823951848776</v>
      </c>
      <c r="AQ27" s="1">
        <f t="shared" si="21"/>
        <v>-0.1442699332852358</v>
      </c>
      <c r="AR27" s="1">
        <f t="shared" si="22"/>
        <v>-2.7516363639151122</v>
      </c>
      <c r="AS27" s="1">
        <f t="shared" si="23"/>
        <v>-5.0636219171475663</v>
      </c>
      <c r="AT27" s="1">
        <f t="shared" si="24"/>
        <v>3.7143349231841953</v>
      </c>
      <c r="AU27" s="1">
        <f t="shared" si="24"/>
        <v>3.7146032709193766</v>
      </c>
      <c r="AV27" s="1">
        <f t="shared" si="24"/>
        <v>3.7137619981605248</v>
      </c>
      <c r="AW27" s="1">
        <f t="shared" si="24"/>
        <v>3.7164009272151937</v>
      </c>
      <c r="AX27" s="1">
        <f t="shared" si="24"/>
        <v>3.7081380110516777</v>
      </c>
      <c r="AY27" s="1">
        <f t="shared" si="24"/>
        <v>3.7341605589932394</v>
      </c>
      <c r="AZ27" s="1">
        <f t="shared" si="24"/>
        <v>3.6535953883211127</v>
      </c>
      <c r="BA27" s="1">
        <f t="shared" si="25"/>
        <v>3.9200916327286977</v>
      </c>
    </row>
    <row r="28" spans="1:66" x14ac:dyDescent="0.2">
      <c r="A28" s="1" t="s">
        <v>137</v>
      </c>
      <c r="B28" s="11" t="s">
        <v>49</v>
      </c>
      <c r="C28" s="24">
        <v>36889.523999999998</v>
      </c>
      <c r="D28" s="1" t="s">
        <v>128</v>
      </c>
      <c r="E28" s="1">
        <f t="shared" si="4"/>
        <v>-17837.933320766246</v>
      </c>
      <c r="F28" s="1">
        <f t="shared" si="5"/>
        <v>-17838</v>
      </c>
      <c r="G28" s="1">
        <f t="shared" si="26"/>
        <v>2.6670799998100847E-2</v>
      </c>
      <c r="H28" s="1">
        <f t="shared" si="6"/>
        <v>2.6670799998100847E-2</v>
      </c>
      <c r="P28" s="26">
        <f t="shared" si="7"/>
        <v>21871.023999999998</v>
      </c>
      <c r="R28" s="1">
        <f t="shared" si="8"/>
        <v>7.1133157253869619E-4</v>
      </c>
      <c r="S28" s="11">
        <f t="shared" si="9"/>
        <v>0.02</v>
      </c>
      <c r="T28" s="143"/>
      <c r="AF28" s="1">
        <f t="shared" si="10"/>
        <v>-17838</v>
      </c>
      <c r="AG28" s="1">
        <f t="shared" si="11"/>
        <v>-8.292027982674359E-4</v>
      </c>
      <c r="AH28" s="1">
        <f t="shared" si="12"/>
        <v>4.709866003872018E-2</v>
      </c>
      <c r="AI28" s="1">
        <f t="shared" si="13"/>
        <v>-21870.9973292</v>
      </c>
      <c r="AJ28" s="1">
        <f t="shared" si="14"/>
        <v>2.7500002796368283E-2</v>
      </c>
      <c r="AK28" s="1">
        <f t="shared" si="15"/>
        <v>1.5125003076005269E-5</v>
      </c>
      <c r="AL28" s="1">
        <f t="shared" si="16"/>
        <v>-21870.9973292</v>
      </c>
      <c r="AM28" s="11">
        <f t="shared" si="17"/>
        <v>7.5625015380026341E-4</v>
      </c>
      <c r="AN28" s="1">
        <f t="shared" si="18"/>
        <v>-2.042786004061933E-2</v>
      </c>
      <c r="AO28" s="1">
        <f t="shared" si="19"/>
        <v>0.78378290099340875</v>
      </c>
      <c r="AP28" s="1">
        <f t="shared" si="20"/>
        <v>-0.57199052515027593</v>
      </c>
      <c r="AQ28" s="1">
        <f t="shared" si="21"/>
        <v>0.31189412949350354</v>
      </c>
      <c r="AR28" s="1">
        <f t="shared" si="22"/>
        <v>2.1769701166963333</v>
      </c>
      <c r="AS28" s="1">
        <f t="shared" si="23"/>
        <v>1.9100296094587961</v>
      </c>
      <c r="AT28" s="1">
        <f t="shared" si="24"/>
        <v>1.8159353466094446</v>
      </c>
      <c r="AU28" s="1">
        <f t="shared" si="24"/>
        <v>1.8159352842956293</v>
      </c>
      <c r="AV28" s="1">
        <f t="shared" si="24"/>
        <v>1.8159359608562464</v>
      </c>
      <c r="AW28" s="1">
        <f t="shared" si="24"/>
        <v>1.8159286151277123</v>
      </c>
      <c r="AX28" s="1">
        <f t="shared" si="24"/>
        <v>1.8160083595283099</v>
      </c>
      <c r="AY28" s="1">
        <f t="shared" si="24"/>
        <v>1.8151412990346187</v>
      </c>
      <c r="AZ28" s="1">
        <f t="shared" si="24"/>
        <v>1.8244129770149731</v>
      </c>
      <c r="BA28" s="1">
        <f t="shared" si="25"/>
        <v>1.4477713997218715</v>
      </c>
    </row>
    <row r="29" spans="1:66" x14ac:dyDescent="0.2">
      <c r="A29" s="23" t="s">
        <v>46</v>
      </c>
      <c r="B29" s="11"/>
      <c r="C29" s="24">
        <v>36899.523999999998</v>
      </c>
      <c r="D29" s="1" t="s">
        <v>128</v>
      </c>
      <c r="E29" s="1">
        <f t="shared" si="4"/>
        <v>-17812.93248323819</v>
      </c>
      <c r="F29" s="1">
        <f t="shared" si="5"/>
        <v>-17813</v>
      </c>
      <c r="G29" s="1">
        <f t="shared" si="26"/>
        <v>2.7005800002370961E-2</v>
      </c>
      <c r="H29" s="1">
        <f t="shared" si="6"/>
        <v>2.7005800002370961E-2</v>
      </c>
      <c r="P29" s="26">
        <f t="shared" si="7"/>
        <v>21881.023999999998</v>
      </c>
      <c r="R29" s="1">
        <f t="shared" si="8"/>
        <v>7.2931323376805937E-4</v>
      </c>
      <c r="S29" s="11">
        <f t="shared" si="9"/>
        <v>0.02</v>
      </c>
      <c r="T29" s="143"/>
      <c r="AF29" s="1">
        <f t="shared" si="10"/>
        <v>-17813</v>
      </c>
      <c r="AG29" s="1">
        <f t="shared" si="11"/>
        <v>-8.6016753680375618E-4</v>
      </c>
      <c r="AH29" s="1">
        <f t="shared" si="12"/>
        <v>4.7386627437507267E-2</v>
      </c>
      <c r="AI29" s="1">
        <f t="shared" si="13"/>
        <v>-21880.996994199995</v>
      </c>
      <c r="AJ29" s="1">
        <f t="shared" si="14"/>
        <v>2.7865967539174717E-2</v>
      </c>
      <c r="AK29" s="1">
        <f t="shared" si="15"/>
        <v>1.5530242937886783E-5</v>
      </c>
      <c r="AL29" s="1">
        <f t="shared" si="16"/>
        <v>-21880.996994199995</v>
      </c>
      <c r="AM29" s="11">
        <f t="shared" si="17"/>
        <v>7.7651214689433907E-4</v>
      </c>
      <c r="AN29" s="1">
        <f t="shared" si="18"/>
        <v>-2.0380827435136306E-2</v>
      </c>
      <c r="AO29" s="1">
        <f t="shared" si="19"/>
        <v>0.7829462601292877</v>
      </c>
      <c r="AP29" s="1">
        <f t="shared" si="20"/>
        <v>-0.56978610553302877</v>
      </c>
      <c r="AQ29" s="1">
        <f t="shared" si="21"/>
        <v>0.31131247312543325</v>
      </c>
      <c r="AR29" s="1">
        <f t="shared" si="22"/>
        <v>2.1796550701547686</v>
      </c>
      <c r="AS29" s="1">
        <f t="shared" si="23"/>
        <v>1.9162857730172693</v>
      </c>
      <c r="AT29" s="1">
        <f t="shared" si="24"/>
        <v>1.8191063943375312</v>
      </c>
      <c r="AU29" s="1">
        <f t="shared" si="24"/>
        <v>1.8191063243131396</v>
      </c>
      <c r="AV29" s="1">
        <f t="shared" si="24"/>
        <v>1.8191070750772642</v>
      </c>
      <c r="AW29" s="1">
        <f t="shared" si="24"/>
        <v>1.8190990256694559</v>
      </c>
      <c r="AX29" s="1">
        <f t="shared" si="24"/>
        <v>1.8191853150488848</v>
      </c>
      <c r="AY29" s="1">
        <f t="shared" si="24"/>
        <v>1.818258760589829</v>
      </c>
      <c r="AZ29" s="1">
        <f t="shared" si="24"/>
        <v>1.8280370469844647</v>
      </c>
      <c r="BA29" s="1">
        <f t="shared" si="25"/>
        <v>1.4512363624881668</v>
      </c>
    </row>
    <row r="30" spans="1:66" x14ac:dyDescent="0.2">
      <c r="A30" s="23" t="s">
        <v>43</v>
      </c>
      <c r="C30" s="24">
        <v>26734.358</v>
      </c>
      <c r="D30" s="1" t="s">
        <v>128</v>
      </c>
      <c r="E30" s="1">
        <f t="shared" si="4"/>
        <v>-43226.698844411279</v>
      </c>
      <c r="F30" s="25">
        <f>ROUND(2*E30,0)/2-0.5</f>
        <v>-43227</v>
      </c>
      <c r="G30" s="1">
        <f t="shared" si="26"/>
        <v>0.12045820000275853</v>
      </c>
      <c r="H30" s="1">
        <f t="shared" si="6"/>
        <v>0.12045820000275853</v>
      </c>
      <c r="P30" s="26">
        <f t="shared" si="7"/>
        <v>11715.858</v>
      </c>
      <c r="R30" s="1">
        <f t="shared" si="8"/>
        <v>1.4510177947904575E-2</v>
      </c>
      <c r="S30" s="11">
        <f t="shared" si="9"/>
        <v>0.02</v>
      </c>
      <c r="T30" s="143"/>
      <c r="AF30" s="1">
        <f t="shared" si="10"/>
        <v>-43227</v>
      </c>
      <c r="AG30" s="1">
        <f t="shared" si="11"/>
        <v>0.14850005781918307</v>
      </c>
      <c r="AH30" s="1">
        <f t="shared" si="12"/>
        <v>9.7130611937054467E-2</v>
      </c>
      <c r="AI30" s="1">
        <f t="shared" si="13"/>
        <v>-11715.737541799997</v>
      </c>
      <c r="AJ30" s="1">
        <f t="shared" si="14"/>
        <v>-2.8041857816424542E-2</v>
      </c>
      <c r="AK30" s="1">
        <f t="shared" si="15"/>
        <v>1.5726915795931403E-5</v>
      </c>
      <c r="AL30" s="1">
        <f t="shared" si="16"/>
        <v>-11715.737541799997</v>
      </c>
      <c r="AM30" s="11">
        <f t="shared" si="17"/>
        <v>7.8634578979657019E-4</v>
      </c>
      <c r="AN30" s="1">
        <f t="shared" si="18"/>
        <v>2.3327588065704057E-2</v>
      </c>
      <c r="AO30" s="1">
        <f t="shared" si="19"/>
        <v>0.67676967911483676</v>
      </c>
      <c r="AP30" s="1">
        <f t="shared" si="20"/>
        <v>0.78781839346179361</v>
      </c>
      <c r="AQ30" s="1">
        <f t="shared" si="21"/>
        <v>-0.19887167112439821</v>
      </c>
      <c r="AR30" s="1">
        <f t="shared" si="22"/>
        <v>-2.5900258542694612</v>
      </c>
      <c r="AS30" s="1">
        <f t="shared" si="23"/>
        <v>-3.5336367430027873</v>
      </c>
      <c r="AT30" s="1">
        <f t="shared" si="24"/>
        <v>-2.3430038206469863</v>
      </c>
      <c r="AU30" s="1">
        <f t="shared" si="24"/>
        <v>-2.3429008210947617</v>
      </c>
      <c r="AV30" s="1">
        <f t="shared" si="24"/>
        <v>-2.3432897688673711</v>
      </c>
      <c r="AW30" s="1">
        <f t="shared" si="24"/>
        <v>-2.3418202055946153</v>
      </c>
      <c r="AX30" s="1">
        <f t="shared" si="24"/>
        <v>-2.3473610904654993</v>
      </c>
      <c r="AY30" s="1">
        <f t="shared" si="24"/>
        <v>-2.3263013335027476</v>
      </c>
      <c r="AZ30" s="1">
        <f t="shared" si="24"/>
        <v>-2.4041010839220038</v>
      </c>
      <c r="BA30" s="1">
        <f t="shared" si="25"/>
        <v>-2.0711061872167034</v>
      </c>
    </row>
    <row r="31" spans="1:66" x14ac:dyDescent="0.2">
      <c r="A31" s="23" t="s">
        <v>43</v>
      </c>
      <c r="B31" s="11"/>
      <c r="C31" s="24">
        <v>27398.538</v>
      </c>
      <c r="D31" s="1" t="s">
        <v>128</v>
      </c>
      <c r="E31" s="1">
        <f t="shared" si="4"/>
        <v>-41566.193217472777</v>
      </c>
      <c r="F31" s="50">
        <f>ROUND(2*E31,0)/2-0.5</f>
        <v>-41566.5</v>
      </c>
      <c r="G31" s="1">
        <f t="shared" si="26"/>
        <v>0.1227089000021806</v>
      </c>
      <c r="H31" s="1">
        <f t="shared" si="6"/>
        <v>0.1227089000021806</v>
      </c>
      <c r="P31" s="26">
        <f t="shared" si="7"/>
        <v>12380.038</v>
      </c>
      <c r="R31" s="1">
        <f t="shared" si="8"/>
        <v>1.5057474139745158E-2</v>
      </c>
      <c r="S31" s="11">
        <f t="shared" si="9"/>
        <v>0.02</v>
      </c>
      <c r="T31" s="143"/>
      <c r="AF31" s="1">
        <f t="shared" si="10"/>
        <v>-41566.5</v>
      </c>
      <c r="AG31" s="1">
        <f t="shared" si="11"/>
        <v>0.14135779992400696</v>
      </c>
      <c r="AH31" s="1">
        <f t="shared" si="12"/>
        <v>9.8008956027865579E-2</v>
      </c>
      <c r="AI31" s="1">
        <f t="shared" si="13"/>
        <v>-12379.915291099998</v>
      </c>
      <c r="AJ31" s="1">
        <f t="shared" si="14"/>
        <v>-1.8648899921826362E-2</v>
      </c>
      <c r="AK31" s="1">
        <f t="shared" si="15"/>
        <v>6.9556293658859063E-6</v>
      </c>
      <c r="AL31" s="1">
        <f t="shared" si="16"/>
        <v>-12379.915291099998</v>
      </c>
      <c r="AM31" s="11">
        <f t="shared" si="17"/>
        <v>3.4778146829429529E-4</v>
      </c>
      <c r="AN31" s="1">
        <f t="shared" si="18"/>
        <v>2.4699943974315016E-2</v>
      </c>
      <c r="AO31" s="1">
        <f t="shared" si="19"/>
        <v>0.70742866741764365</v>
      </c>
      <c r="AP31" s="1">
        <f t="shared" si="20"/>
        <v>0.86552916901221477</v>
      </c>
      <c r="AQ31" s="1">
        <f t="shared" si="21"/>
        <v>-0.24172256259257358</v>
      </c>
      <c r="AR31" s="1">
        <f t="shared" si="22"/>
        <v>-2.4510787500260114</v>
      </c>
      <c r="AS31" s="1">
        <f t="shared" si="23"/>
        <v>-2.7803828021529551</v>
      </c>
      <c r="AT31" s="1">
        <f t="shared" ref="AT31:AZ40" si="27">$BA31+$AH$7*SIN(AU31)</f>
        <v>-2.1570976824068269</v>
      </c>
      <c r="AU31" s="1">
        <f t="shared" si="27"/>
        <v>-2.1570724460761541</v>
      </c>
      <c r="AV31" s="1">
        <f t="shared" si="27"/>
        <v>-2.1571926260971694</v>
      </c>
      <c r="AW31" s="1">
        <f t="shared" si="27"/>
        <v>-2.1566201119117894</v>
      </c>
      <c r="AX31" s="1">
        <f t="shared" si="27"/>
        <v>-2.1593430505678404</v>
      </c>
      <c r="AY31" s="1">
        <f t="shared" si="27"/>
        <v>-2.1462909087934485</v>
      </c>
      <c r="AZ31" s="1">
        <f t="shared" si="27"/>
        <v>-2.2067070658400381</v>
      </c>
      <c r="BA31" s="1">
        <f t="shared" si="25"/>
        <v>-1.8409633602793876</v>
      </c>
    </row>
    <row r="32" spans="1:66" x14ac:dyDescent="0.2">
      <c r="A32" s="23" t="s">
        <v>43</v>
      </c>
      <c r="C32" s="24">
        <v>27098.37</v>
      </c>
      <c r="D32" s="1" t="s">
        <v>128</v>
      </c>
      <c r="E32" s="1">
        <f t="shared" si="4"/>
        <v>-42316.638357384967</v>
      </c>
      <c r="F32" s="25">
        <f>ROUND(2*E32,0)/2-0.5</f>
        <v>-42317</v>
      </c>
      <c r="G32" s="1">
        <f t="shared" si="26"/>
        <v>0.14465220000056433</v>
      </c>
      <c r="H32" s="1">
        <f t="shared" si="6"/>
        <v>0.14465220000056433</v>
      </c>
      <c r="P32" s="26">
        <f t="shared" si="7"/>
        <v>12079.869999999999</v>
      </c>
      <c r="R32" s="1">
        <f t="shared" si="8"/>
        <v>2.0924258965003266E-2</v>
      </c>
      <c r="S32" s="11">
        <f t="shared" si="9"/>
        <v>0.02</v>
      </c>
      <c r="T32" s="143"/>
      <c r="U32" s="1">
        <v>5.0127647865208043E-9</v>
      </c>
      <c r="V32" s="1">
        <v>4.2211627032894418E-16</v>
      </c>
      <c r="W32" s="1">
        <v>1.4872597747097578E-24</v>
      </c>
      <c r="X32" s="1">
        <v>5.6226342082052624E-8</v>
      </c>
      <c r="Y32" s="1">
        <v>1.0338929832037008E-4</v>
      </c>
      <c r="Z32" s="1">
        <v>0.24965747337028857</v>
      </c>
      <c r="AA32" s="1">
        <v>0.87091178563367866</v>
      </c>
      <c r="AB32" s="1">
        <v>21279.312532012442</v>
      </c>
      <c r="AC32" s="1">
        <v>1.6878997072851815E-3</v>
      </c>
      <c r="AD32" s="1">
        <v>6.6863981970650345E-8</v>
      </c>
      <c r="AE32" s="1">
        <v>4.9603532647120443E-18</v>
      </c>
      <c r="AF32" s="1">
        <f t="shared" si="10"/>
        <v>-42317</v>
      </c>
      <c r="AG32" s="1">
        <f t="shared" si="11"/>
        <v>0.14465390173120055</v>
      </c>
      <c r="AH32" s="1">
        <f t="shared" si="12"/>
        <v>0.1204766198445702</v>
      </c>
      <c r="AI32" s="1">
        <f t="shared" si="13"/>
        <v>-12079.725347799998</v>
      </c>
      <c r="AJ32" s="1">
        <f t="shared" si="14"/>
        <v>-1.7017306362110407E-6</v>
      </c>
      <c r="AK32" s="1">
        <f t="shared" si="15"/>
        <v>5.7917743164384669E-14</v>
      </c>
      <c r="AL32" s="1">
        <f t="shared" si="16"/>
        <v>-12079.725347799998</v>
      </c>
      <c r="AM32" s="11">
        <f t="shared" si="17"/>
        <v>2.8958871582192334E-12</v>
      </c>
      <c r="AN32" s="1">
        <f t="shared" si="18"/>
        <v>2.417558015599414E-2</v>
      </c>
      <c r="AO32" s="1">
        <f t="shared" si="19"/>
        <v>0.69249435358215217</v>
      </c>
      <c r="AP32" s="1">
        <f t="shared" si="20"/>
        <v>0.83154035414253624</v>
      </c>
      <c r="AQ32" s="1">
        <f t="shared" si="21"/>
        <v>-0.22241416172644665</v>
      </c>
      <c r="AR32" s="1">
        <f t="shared" si="22"/>
        <v>-2.5154096347540524</v>
      </c>
      <c r="AS32" s="1">
        <f t="shared" si="23"/>
        <v>-3.0889020934071807</v>
      </c>
      <c r="AT32" s="1">
        <f t="shared" si="27"/>
        <v>-2.2421440783178999</v>
      </c>
      <c r="AU32" s="1">
        <f t="shared" si="27"/>
        <v>-2.2420918440331272</v>
      </c>
      <c r="AV32" s="1">
        <f t="shared" si="27"/>
        <v>-2.2423130928802419</v>
      </c>
      <c r="AW32" s="1">
        <f t="shared" si="27"/>
        <v>-2.2413755260479862</v>
      </c>
      <c r="AX32" s="1">
        <f t="shared" si="27"/>
        <v>-2.2453410162010505</v>
      </c>
      <c r="AY32" s="1">
        <f t="shared" si="27"/>
        <v>-2.2284307925444748</v>
      </c>
      <c r="AZ32" s="1">
        <f t="shared" si="27"/>
        <v>-2.2982315598746679</v>
      </c>
      <c r="BA32" s="1">
        <f t="shared" si="25"/>
        <v>-1.9449815425235646</v>
      </c>
    </row>
    <row r="33" spans="1:53" x14ac:dyDescent="0.2">
      <c r="A33" s="1" t="s">
        <v>157</v>
      </c>
      <c r="B33" s="11" t="s">
        <v>49</v>
      </c>
      <c r="C33" s="24">
        <v>54114.457000000002</v>
      </c>
      <c r="D33" s="1" t="s">
        <v>129</v>
      </c>
      <c r="E33" s="1">
        <f t="shared" si="4"/>
        <v>25225.841815700835</v>
      </c>
      <c r="F33" s="1">
        <f t="shared" ref="F33:F64" si="28">ROUND(2*E33,0)/2</f>
        <v>25226</v>
      </c>
      <c r="G33" s="1">
        <f>+C33-(C$7+F33*C$8)+T33*I$9</f>
        <v>-6.3271599996369332E-2</v>
      </c>
      <c r="I33" s="1">
        <f t="shared" ref="I33:I64" si="29">G33</f>
        <v>-6.3271599996369332E-2</v>
      </c>
      <c r="N33" s="1">
        <f ca="1">+C$11+C$12*F33</f>
        <v>-6.3893020134085848E-2</v>
      </c>
      <c r="P33" s="26">
        <f t="shared" si="7"/>
        <v>39095.957000000002</v>
      </c>
      <c r="R33" s="1">
        <f t="shared" si="8"/>
        <v>4.0032953661005635E-3</v>
      </c>
      <c r="S33" s="11">
        <f t="shared" ref="S33:S64" si="30">Q$11</f>
        <v>0.05</v>
      </c>
      <c r="T33" s="143"/>
      <c r="AF33" s="1">
        <f t="shared" si="10"/>
        <v>25226</v>
      </c>
      <c r="AG33" s="1">
        <f t="shared" si="11"/>
        <v>-6.2949942396845787E-2</v>
      </c>
      <c r="AH33" s="1">
        <f t="shared" si="12"/>
        <v>-3.9351246220369285E-2</v>
      </c>
      <c r="AI33" s="1">
        <f t="shared" si="13"/>
        <v>-39096.020271599999</v>
      </c>
      <c r="AJ33" s="1">
        <f t="shared" si="14"/>
        <v>-3.2165759952354489E-4</v>
      </c>
      <c r="AK33" s="1">
        <f t="shared" si="15"/>
        <v>5.1731805665624594E-9</v>
      </c>
      <c r="AL33" s="1">
        <f t="shared" si="16"/>
        <v>-39096.020271599999</v>
      </c>
      <c r="AM33" s="11">
        <f t="shared" si="17"/>
        <v>1.0346361133124919E-7</v>
      </c>
      <c r="AN33" s="1">
        <f t="shared" si="18"/>
        <v>-2.3920353776000047E-2</v>
      </c>
      <c r="AO33" s="1">
        <f t="shared" si="19"/>
        <v>0.87548048256410715</v>
      </c>
      <c r="AP33" s="1">
        <f t="shared" si="20"/>
        <v>-0.77125237631460419</v>
      </c>
      <c r="AQ33" s="1">
        <f t="shared" si="21"/>
        <v>0.35850058813462049</v>
      </c>
      <c r="AR33" s="1">
        <f t="shared" si="22"/>
        <v>1.9050943036095109</v>
      </c>
      <c r="AS33" s="1">
        <f t="shared" si="23"/>
        <v>1.4059375562000509</v>
      </c>
      <c r="AT33" s="1">
        <f t="shared" si="27"/>
        <v>7.7952328501196106</v>
      </c>
      <c r="AU33" s="1">
        <f t="shared" si="27"/>
        <v>7.7952328498726509</v>
      </c>
      <c r="AV33" s="1">
        <f t="shared" si="27"/>
        <v>7.7952328387897367</v>
      </c>
      <c r="AW33" s="1">
        <f t="shared" si="27"/>
        <v>7.7952323414194122</v>
      </c>
      <c r="AX33" s="1">
        <f t="shared" si="27"/>
        <v>7.7952100251515537</v>
      </c>
      <c r="AY33" s="1">
        <f t="shared" si="27"/>
        <v>7.7942172917344799</v>
      </c>
      <c r="AZ33" s="1">
        <f t="shared" si="27"/>
        <v>7.7601262246161919</v>
      </c>
      <c r="BA33" s="1">
        <f t="shared" si="25"/>
        <v>7.4163776624310298</v>
      </c>
    </row>
    <row r="34" spans="1:53" x14ac:dyDescent="0.2">
      <c r="A34" s="23" t="s">
        <v>162</v>
      </c>
      <c r="B34" s="23" t="s">
        <v>51</v>
      </c>
      <c r="C34" s="31">
        <v>55618.608</v>
      </c>
      <c r="D34" s="31" t="s">
        <v>163</v>
      </c>
      <c r="E34" s="1">
        <f t="shared" si="4"/>
        <v>28986.345292567305</v>
      </c>
      <c r="F34" s="1">
        <f t="shared" si="28"/>
        <v>28986.5</v>
      </c>
      <c r="G34" s="1">
        <f t="shared" ref="G34:G97" si="31">+C34-(C$7+F34*C$8)+T34*I$9</f>
        <v>-6.1880900000687689E-2</v>
      </c>
      <c r="I34" s="1">
        <f t="shared" si="29"/>
        <v>-6.1880900000687689E-2</v>
      </c>
      <c r="N34" s="1">
        <f ca="1">+C$11+C$12*F34</f>
        <v>-5.2927693168299123E-2</v>
      </c>
      <c r="P34" s="26">
        <f t="shared" si="7"/>
        <v>40600.108</v>
      </c>
      <c r="R34" s="1">
        <f t="shared" si="8"/>
        <v>3.8292457848951096E-3</v>
      </c>
      <c r="S34" s="11">
        <f t="shared" si="30"/>
        <v>0.05</v>
      </c>
      <c r="T34" s="143"/>
      <c r="AF34" s="1">
        <f t="shared" si="10"/>
        <v>28986.5</v>
      </c>
      <c r="AG34" s="1">
        <f t="shared" si="11"/>
        <v>-5.43371420995412E-2</v>
      </c>
      <c r="AH34" s="1">
        <f t="shared" si="12"/>
        <v>-4.4498611551487585E-2</v>
      </c>
      <c r="AI34" s="1">
        <f t="shared" si="13"/>
        <v>-40600.169880900001</v>
      </c>
      <c r="AJ34" s="1">
        <f t="shared" si="14"/>
        <v>-7.5437579011464889E-3</v>
      </c>
      <c r="AK34" s="1">
        <f t="shared" si="15"/>
        <v>2.8454141635555042E-6</v>
      </c>
      <c r="AL34" s="1">
        <f t="shared" si="16"/>
        <v>-40600.169880900001</v>
      </c>
      <c r="AM34" s="11">
        <f t="shared" si="17"/>
        <v>5.6908283271110078E-5</v>
      </c>
      <c r="AN34" s="1">
        <f t="shared" si="18"/>
        <v>-1.7382288449200107E-2</v>
      </c>
      <c r="AO34" s="1">
        <f t="shared" si="19"/>
        <v>0.73932398957707068</v>
      </c>
      <c r="AP34" s="1">
        <f t="shared" si="20"/>
        <v>-0.44208637855446636</v>
      </c>
      <c r="AQ34" s="1">
        <f t="shared" si="21"/>
        <v>0.27581841763254555</v>
      </c>
      <c r="AR34" s="1">
        <f t="shared" si="22"/>
        <v>2.327977257453183</v>
      </c>
      <c r="AS34" s="1">
        <f t="shared" si="23"/>
        <v>2.3210412823779696</v>
      </c>
      <c r="AT34" s="1">
        <f t="shared" si="27"/>
        <v>8.2827362517683287</v>
      </c>
      <c r="AU34" s="1">
        <f t="shared" si="27"/>
        <v>8.2827323986940602</v>
      </c>
      <c r="AV34" s="1">
        <f t="shared" si="27"/>
        <v>8.2827568192806176</v>
      </c>
      <c r="AW34" s="1">
        <f t="shared" si="27"/>
        <v>8.2826020207831981</v>
      </c>
      <c r="AX34" s="1">
        <f t="shared" si="27"/>
        <v>8.2835823803446491</v>
      </c>
      <c r="AY34" s="1">
        <f t="shared" si="27"/>
        <v>8.2773376762202844</v>
      </c>
      <c r="AZ34" s="1">
        <f t="shared" si="27"/>
        <v>8.3157620028374257</v>
      </c>
      <c r="BA34" s="1">
        <f t="shared" si="25"/>
        <v>7.9375773617371266</v>
      </c>
    </row>
    <row r="35" spans="1:53" x14ac:dyDescent="0.2">
      <c r="A35" s="23" t="s">
        <v>164</v>
      </c>
      <c r="B35" s="23" t="s">
        <v>49</v>
      </c>
      <c r="C35" s="31">
        <v>55947.608</v>
      </c>
      <c r="D35" s="31" t="s">
        <v>163</v>
      </c>
      <c r="E35" s="1">
        <f t="shared" si="4"/>
        <v>29808.872847240385</v>
      </c>
      <c r="F35" s="1">
        <f t="shared" si="28"/>
        <v>29809</v>
      </c>
      <c r="G35" s="1">
        <f t="shared" si="31"/>
        <v>-5.0859399998444133E-2</v>
      </c>
      <c r="I35" s="1">
        <f t="shared" si="29"/>
        <v>-5.0859399998444133E-2</v>
      </c>
      <c r="N35" s="1">
        <f ca="1">+C$11+C$12*F35</f>
        <v>-5.0529346823568494E-2</v>
      </c>
      <c r="P35" s="26">
        <f t="shared" si="7"/>
        <v>40929.108</v>
      </c>
      <c r="R35" s="1">
        <f t="shared" si="8"/>
        <v>2.5866785682017389E-3</v>
      </c>
      <c r="S35" s="11">
        <f t="shared" si="30"/>
        <v>0.05</v>
      </c>
      <c r="T35" s="143"/>
      <c r="U35" s="1">
        <v>2.1719033908208722E-11</v>
      </c>
      <c r="V35" s="1">
        <v>5.7531484158002508E-20</v>
      </c>
      <c r="W35" s="1">
        <v>3.2172478347860734E-28</v>
      </c>
      <c r="X35" s="1">
        <v>6.6616021056415537E-12</v>
      </c>
      <c r="Y35" s="1">
        <v>5.8326858954402689E-7</v>
      </c>
      <c r="Z35" s="1">
        <v>2.2660243812784658E-7</v>
      </c>
      <c r="AA35" s="1">
        <v>8.1087858896021908E-3</v>
      </c>
      <c r="AB35" s="1">
        <v>73.358420257909003</v>
      </c>
      <c r="AC35" s="1">
        <v>1.99979508319117E-7</v>
      </c>
      <c r="AD35" s="1">
        <v>1.6125014157450199E-10</v>
      </c>
      <c r="AE35" s="1">
        <v>1.073026116353878E-21</v>
      </c>
      <c r="AF35" s="1">
        <f t="shared" si="10"/>
        <v>29809</v>
      </c>
      <c r="AG35" s="1">
        <f t="shared" si="11"/>
        <v>-5.187558491984743E-2</v>
      </c>
      <c r="AH35" s="1">
        <f t="shared" si="12"/>
        <v>-3.5330867164094608E-2</v>
      </c>
      <c r="AI35" s="1">
        <f t="shared" si="13"/>
        <v>-40929.158859399999</v>
      </c>
      <c r="AJ35" s="1">
        <f t="shared" si="14"/>
        <v>1.0161849214032972E-3</v>
      </c>
      <c r="AK35" s="1">
        <f t="shared" si="15"/>
        <v>5.1631589724371267E-8</v>
      </c>
      <c r="AL35" s="1">
        <f t="shared" si="16"/>
        <v>-40929.158859399999</v>
      </c>
      <c r="AM35" s="11">
        <f t="shared" si="17"/>
        <v>1.0326317944874253E-6</v>
      </c>
      <c r="AN35" s="1">
        <f t="shared" si="18"/>
        <v>-1.5528532834349523E-2</v>
      </c>
      <c r="AO35" s="1">
        <f t="shared" si="19"/>
        <v>0.71900854235217548</v>
      </c>
      <c r="AP35" s="1">
        <f t="shared" si="20"/>
        <v>-0.37224806722823578</v>
      </c>
      <c r="AQ35" s="1">
        <f t="shared" si="21"/>
        <v>0.2550913221657829</v>
      </c>
      <c r="AR35" s="1">
        <f t="shared" si="22"/>
        <v>2.4044706380089269</v>
      </c>
      <c r="AS35" s="1">
        <f t="shared" si="23"/>
        <v>2.5892742073011146</v>
      </c>
      <c r="AT35" s="1">
        <f t="shared" si="27"/>
        <v>8.3798171838216042</v>
      </c>
      <c r="AU35" s="1">
        <f t="shared" si="27"/>
        <v>8.3798036747383975</v>
      </c>
      <c r="AV35" s="1">
        <f t="shared" si="27"/>
        <v>8.3798745897371276</v>
      </c>
      <c r="AW35" s="1">
        <f t="shared" si="27"/>
        <v>8.3795022296427693</v>
      </c>
      <c r="AX35" s="1">
        <f t="shared" si="27"/>
        <v>8.3814547579270453</v>
      </c>
      <c r="AY35" s="1">
        <f t="shared" si="27"/>
        <v>8.3711420696522261</v>
      </c>
      <c r="AZ35" s="1">
        <f t="shared" si="27"/>
        <v>8.4237000312713342</v>
      </c>
      <c r="BA35" s="1">
        <f t="shared" si="25"/>
        <v>8.0515746367482333</v>
      </c>
    </row>
    <row r="36" spans="1:53" x14ac:dyDescent="0.2">
      <c r="A36" s="23" t="s">
        <v>72</v>
      </c>
      <c r="B36" s="11"/>
      <c r="C36" s="24">
        <v>48290.29</v>
      </c>
      <c r="D36" s="1" t="s">
        <v>129</v>
      </c>
      <c r="E36" s="1">
        <f t="shared" si="4"/>
        <v>10664.936525373605</v>
      </c>
      <c r="F36" s="1">
        <f t="shared" si="28"/>
        <v>10665</v>
      </c>
      <c r="G36" s="1">
        <f t="shared" si="31"/>
        <v>-2.5388999994902406E-2</v>
      </c>
      <c r="I36" s="1">
        <f t="shared" si="29"/>
        <v>-2.5388999994902406E-2</v>
      </c>
      <c r="P36" s="26">
        <f t="shared" si="7"/>
        <v>33271.79</v>
      </c>
      <c r="R36" s="1">
        <f t="shared" si="8"/>
        <v>6.4460132074115441E-4</v>
      </c>
      <c r="S36" s="11">
        <f t="shared" si="30"/>
        <v>0.05</v>
      </c>
      <c r="T36" s="143"/>
      <c r="U36" s="1">
        <v>1.2624362217602893E-9</v>
      </c>
      <c r="V36" s="1">
        <v>3.7717876616394277E-18</v>
      </c>
      <c r="W36" s="1">
        <v>1.5692987845470958E-26</v>
      </c>
      <c r="X36" s="1">
        <v>2.7595790324240004E-8</v>
      </c>
      <c r="Y36" s="1">
        <v>3.5462154365375158E-5</v>
      </c>
      <c r="Z36" s="1">
        <v>4.2999292974616344E-3</v>
      </c>
      <c r="AA36" s="1">
        <v>0.36061933803364826</v>
      </c>
      <c r="AB36" s="1">
        <v>2900.7674259454193</v>
      </c>
      <c r="AC36" s="1">
        <v>8.2841822330564441E-4</v>
      </c>
      <c r="AD36" s="1">
        <v>4.3489321897705565E-7</v>
      </c>
      <c r="AE36" s="1">
        <v>5.2339722230145453E-20</v>
      </c>
      <c r="AF36" s="1">
        <f t="shared" si="10"/>
        <v>10665</v>
      </c>
      <c r="AG36" s="1">
        <f t="shared" si="11"/>
        <v>-1.7003707896213169E-2</v>
      </c>
      <c r="AH36" s="1">
        <f t="shared" si="12"/>
        <v>-4.4548466006001944E-2</v>
      </c>
      <c r="AI36" s="1">
        <f t="shared" si="13"/>
        <v>-33271.815388999996</v>
      </c>
      <c r="AJ36" s="1">
        <f t="shared" si="14"/>
        <v>-8.3852920986892364E-3</v>
      </c>
      <c r="AK36" s="1">
        <f t="shared" si="15"/>
        <v>3.5156561790170072E-6</v>
      </c>
      <c r="AL36" s="1">
        <f t="shared" si="16"/>
        <v>-33271.815388999996</v>
      </c>
      <c r="AM36" s="11">
        <f t="shared" si="17"/>
        <v>7.0313123580340137E-5</v>
      </c>
      <c r="AN36" s="1">
        <f t="shared" si="18"/>
        <v>1.9159466011099541E-2</v>
      </c>
      <c r="AO36" s="1">
        <f t="shared" si="19"/>
        <v>0.97455325478399413</v>
      </c>
      <c r="AP36" s="1">
        <f t="shared" si="20"/>
        <v>0.95864608965195919</v>
      </c>
      <c r="AQ36" s="1">
        <f t="shared" si="21"/>
        <v>-0.37865583987738538</v>
      </c>
      <c r="AR36" s="1">
        <f t="shared" si="22"/>
        <v>-1.6378982655572409</v>
      </c>
      <c r="AS36" s="1">
        <f t="shared" si="23"/>
        <v>-1.069458399715989</v>
      </c>
      <c r="AT36" s="1">
        <f t="shared" si="27"/>
        <v>5.0387697711049606</v>
      </c>
      <c r="AU36" s="1">
        <f t="shared" si="27"/>
        <v>5.0387714856641077</v>
      </c>
      <c r="AV36" s="1">
        <f t="shared" si="27"/>
        <v>5.0387855763315672</v>
      </c>
      <c r="AW36" s="1">
        <f t="shared" si="27"/>
        <v>5.0389013546818848</v>
      </c>
      <c r="AX36" s="1">
        <f t="shared" si="27"/>
        <v>5.0398511725226545</v>
      </c>
      <c r="AY36" s="1">
        <f t="shared" si="27"/>
        <v>5.0475452947594519</v>
      </c>
      <c r="AZ36" s="1">
        <f t="shared" si="27"/>
        <v>5.1045506180952778</v>
      </c>
      <c r="BA36" s="1">
        <f t="shared" si="25"/>
        <v>5.3982447488301553</v>
      </c>
    </row>
    <row r="37" spans="1:53" x14ac:dyDescent="0.2">
      <c r="A37" s="23" t="s">
        <v>62</v>
      </c>
      <c r="B37" s="11" t="s">
        <v>51</v>
      </c>
      <c r="C37" s="24">
        <v>47233.326000000001</v>
      </c>
      <c r="D37" s="1" t="s">
        <v>129</v>
      </c>
      <c r="E37" s="1">
        <f t="shared" si="4"/>
        <v>8022.438001673062</v>
      </c>
      <c r="F37" s="1">
        <f t="shared" si="28"/>
        <v>8022.5</v>
      </c>
      <c r="G37" s="1">
        <f t="shared" si="31"/>
        <v>-2.4798499995085876E-2</v>
      </c>
      <c r="I37" s="1">
        <f t="shared" si="29"/>
        <v>-2.4798499995085876E-2</v>
      </c>
      <c r="P37" s="26">
        <f t="shared" si="7"/>
        <v>32214.826000000001</v>
      </c>
      <c r="R37" s="1">
        <f t="shared" si="8"/>
        <v>6.1496560200627424E-4</v>
      </c>
      <c r="S37" s="11">
        <f t="shared" si="30"/>
        <v>0.05</v>
      </c>
      <c r="T37" s="143"/>
      <c r="AF37" s="1">
        <f t="shared" si="10"/>
        <v>8022.5</v>
      </c>
      <c r="AG37" s="1">
        <f t="shared" si="11"/>
        <v>-9.8613381596950739E-3</v>
      </c>
      <c r="AH37" s="1">
        <f t="shared" si="12"/>
        <v>-4.872274573847591E-2</v>
      </c>
      <c r="AI37" s="1">
        <f t="shared" si="13"/>
        <v>-32214.850798499996</v>
      </c>
      <c r="AJ37" s="1">
        <f t="shared" si="14"/>
        <v>-1.4937161835390803E-2</v>
      </c>
      <c r="AK37" s="1">
        <f t="shared" si="15"/>
        <v>1.1155940184832776E-5</v>
      </c>
      <c r="AL37" s="1">
        <f t="shared" si="16"/>
        <v>-32214.850798499996</v>
      </c>
      <c r="AM37" s="11">
        <f t="shared" si="17"/>
        <v>2.2311880369665552E-4</v>
      </c>
      <c r="AN37" s="1">
        <f t="shared" si="18"/>
        <v>2.3924245743390034E-2</v>
      </c>
      <c r="AO37" s="1">
        <f t="shared" si="19"/>
        <v>0.83716352703693708</v>
      </c>
      <c r="AP37" s="1">
        <f t="shared" si="20"/>
        <v>0.99615056795978407</v>
      </c>
      <c r="AQ37" s="1">
        <f t="shared" si="21"/>
        <v>-0.34280032816245398</v>
      </c>
      <c r="AR37" s="1">
        <f t="shared" si="22"/>
        <v>-2.0142596986095831</v>
      </c>
      <c r="AS37" s="1">
        <f t="shared" si="23"/>
        <v>-1.5821058258976346</v>
      </c>
      <c r="AT37" s="1">
        <f t="shared" si="27"/>
        <v>4.6531538781364841</v>
      </c>
      <c r="AU37" s="1">
        <f t="shared" si="27"/>
        <v>4.6531538780446153</v>
      </c>
      <c r="AV37" s="1">
        <f t="shared" si="27"/>
        <v>4.6531538821336431</v>
      </c>
      <c r="AW37" s="1">
        <f t="shared" si="27"/>
        <v>4.6531537001337524</v>
      </c>
      <c r="AX37" s="1">
        <f t="shared" si="27"/>
        <v>4.653161801368431</v>
      </c>
      <c r="AY37" s="1">
        <f t="shared" si="27"/>
        <v>4.6528022621133767</v>
      </c>
      <c r="AZ37" s="1">
        <f t="shared" si="27"/>
        <v>4.6717072975292906</v>
      </c>
      <c r="BA37" s="1">
        <f t="shared" si="25"/>
        <v>5.031998184432771</v>
      </c>
    </row>
    <row r="38" spans="1:53" x14ac:dyDescent="0.2">
      <c r="A38" s="23" t="s">
        <v>63</v>
      </c>
      <c r="B38" s="11"/>
      <c r="C38" s="24">
        <v>47540.317000000003</v>
      </c>
      <c r="D38" s="1" t="s">
        <v>129</v>
      </c>
      <c r="E38" s="1">
        <f t="shared" si="4"/>
        <v>8789.9412130306464</v>
      </c>
      <c r="F38" s="1">
        <f t="shared" si="28"/>
        <v>8790</v>
      </c>
      <c r="G38" s="1">
        <f t="shared" si="31"/>
        <v>-2.3513999993156176E-2</v>
      </c>
      <c r="I38" s="1">
        <f t="shared" si="29"/>
        <v>-2.3513999993156176E-2</v>
      </c>
      <c r="P38" s="26">
        <f t="shared" si="7"/>
        <v>32521.817000000003</v>
      </c>
      <c r="R38" s="1">
        <f t="shared" si="8"/>
        <v>5.5290819567814866E-4</v>
      </c>
      <c r="S38" s="11">
        <f t="shared" si="30"/>
        <v>0.05</v>
      </c>
      <c r="T38" s="143"/>
      <c r="AF38" s="1">
        <f t="shared" si="10"/>
        <v>8790</v>
      </c>
      <c r="AG38" s="1">
        <f t="shared" si="11"/>
        <v>-1.1592400092987763E-2</v>
      </c>
      <c r="AH38" s="1">
        <f t="shared" si="12"/>
        <v>-4.6456538825826094E-2</v>
      </c>
      <c r="AI38" s="1">
        <f t="shared" si="13"/>
        <v>-32521.840513999996</v>
      </c>
      <c r="AJ38" s="1">
        <f t="shared" si="14"/>
        <v>-1.1921599900168414E-2</v>
      </c>
      <c r="AK38" s="1">
        <f t="shared" si="15"/>
        <v>7.1062272089847769E-6</v>
      </c>
      <c r="AL38" s="1">
        <f t="shared" si="16"/>
        <v>-32521.840513999996</v>
      </c>
      <c r="AM38" s="11">
        <f t="shared" si="17"/>
        <v>1.4212454417969554E-4</v>
      </c>
      <c r="AN38" s="1">
        <f t="shared" si="18"/>
        <v>2.2942538832669921E-2</v>
      </c>
      <c r="AO38" s="1">
        <f t="shared" si="19"/>
        <v>0.87147488240357152</v>
      </c>
      <c r="AP38" s="1">
        <f t="shared" si="20"/>
        <v>0.99994799219001451</v>
      </c>
      <c r="AQ38" s="1">
        <f t="shared" si="21"/>
        <v>-0.35708413023006308</v>
      </c>
      <c r="AR38" s="1">
        <f t="shared" si="22"/>
        <v>-1.9162895072566308</v>
      </c>
      <c r="AS38" s="1">
        <f t="shared" si="23"/>
        <v>-1.4227320620815236</v>
      </c>
      <c r="AT38" s="1">
        <f t="shared" si="27"/>
        <v>4.7592797644685554</v>
      </c>
      <c r="AU38" s="1">
        <f t="shared" si="27"/>
        <v>4.759279764548773</v>
      </c>
      <c r="AV38" s="1">
        <f t="shared" si="27"/>
        <v>4.7592797690581854</v>
      </c>
      <c r="AW38" s="1">
        <f t="shared" si="27"/>
        <v>4.7592800225519234</v>
      </c>
      <c r="AX38" s="1">
        <f t="shared" si="27"/>
        <v>4.7592942703401535</v>
      </c>
      <c r="AY38" s="1">
        <f t="shared" si="27"/>
        <v>4.7600882406547864</v>
      </c>
      <c r="AZ38" s="1">
        <f t="shared" si="27"/>
        <v>4.7927783763171545</v>
      </c>
      <c r="BA38" s="1">
        <f t="shared" si="25"/>
        <v>5.1383725413580281</v>
      </c>
    </row>
    <row r="39" spans="1:53" x14ac:dyDescent="0.2">
      <c r="A39" s="23" t="s">
        <v>69</v>
      </c>
      <c r="B39" s="11"/>
      <c r="C39" s="24">
        <v>47912.305</v>
      </c>
      <c r="D39" s="1" t="s">
        <v>129</v>
      </c>
      <c r="E39" s="1">
        <f t="shared" si="4"/>
        <v>9719.9423680693344</v>
      </c>
      <c r="F39" s="1">
        <f t="shared" si="28"/>
        <v>9720</v>
      </c>
      <c r="G39" s="1">
        <f t="shared" si="31"/>
        <v>-2.3051999996823724E-2</v>
      </c>
      <c r="I39" s="1">
        <f t="shared" si="29"/>
        <v>-2.3051999996823724E-2</v>
      </c>
      <c r="P39" s="26">
        <f t="shared" si="7"/>
        <v>32893.805</v>
      </c>
      <c r="R39" s="1">
        <f t="shared" si="8"/>
        <v>5.3139470385356097E-4</v>
      </c>
      <c r="S39" s="11">
        <f t="shared" si="30"/>
        <v>0.05</v>
      </c>
      <c r="T39" s="143"/>
      <c r="AF39" s="1">
        <f t="shared" si="10"/>
        <v>9720</v>
      </c>
      <c r="AG39" s="1">
        <f t="shared" si="11"/>
        <v>-1.405225681689002E-2</v>
      </c>
      <c r="AH39" s="1">
        <f t="shared" si="12"/>
        <v>-4.4378194403943645E-2</v>
      </c>
      <c r="AI39" s="1">
        <f t="shared" si="13"/>
        <v>-32893.828051999997</v>
      </c>
      <c r="AJ39" s="1">
        <f t="shared" si="14"/>
        <v>-8.9997431799337044E-3</v>
      </c>
      <c r="AK39" s="1">
        <f t="shared" si="15"/>
        <v>4.0497688652381617E-6</v>
      </c>
      <c r="AL39" s="1">
        <f t="shared" si="16"/>
        <v>-32893.828051999997</v>
      </c>
      <c r="AM39" s="11">
        <f t="shared" si="17"/>
        <v>8.0995377304763231E-5</v>
      </c>
      <c r="AN39" s="1">
        <f t="shared" si="18"/>
        <v>2.1326194407119921E-2</v>
      </c>
      <c r="AO39" s="1">
        <f t="shared" si="19"/>
        <v>0.91896269606211534</v>
      </c>
      <c r="AP39" s="1">
        <f t="shared" si="20"/>
        <v>0.99014558721535717</v>
      </c>
      <c r="AQ39" s="1">
        <f t="shared" si="21"/>
        <v>-0.37075697874189145</v>
      </c>
      <c r="AR39" s="1">
        <f t="shared" si="22"/>
        <v>-1.7859846882957577</v>
      </c>
      <c r="AS39" s="1">
        <f t="shared" si="23"/>
        <v>-1.2421808723413903</v>
      </c>
      <c r="AT39" s="1">
        <f t="shared" si="27"/>
        <v>4.8940007088515074</v>
      </c>
      <c r="AU39" s="1">
        <f t="shared" si="27"/>
        <v>4.8940007910804351</v>
      </c>
      <c r="AV39" s="1">
        <f t="shared" si="27"/>
        <v>4.8940019907067747</v>
      </c>
      <c r="AW39" s="1">
        <f t="shared" si="27"/>
        <v>4.8940194909968113</v>
      </c>
      <c r="AX39" s="1">
        <f t="shared" si="27"/>
        <v>4.8942745979446265</v>
      </c>
      <c r="AY39" s="1">
        <f t="shared" si="27"/>
        <v>4.8979539929747924</v>
      </c>
      <c r="AZ39" s="1">
        <f t="shared" si="27"/>
        <v>4.9446995451913773</v>
      </c>
      <c r="BA39" s="1">
        <f t="shared" si="25"/>
        <v>5.2672691562642031</v>
      </c>
    </row>
    <row r="40" spans="1:53" x14ac:dyDescent="0.2">
      <c r="A40" s="23" t="s">
        <v>63</v>
      </c>
      <c r="B40" s="11" t="s">
        <v>51</v>
      </c>
      <c r="C40" s="24">
        <v>47587.315999999999</v>
      </c>
      <c r="D40" s="1" t="s">
        <v>129</v>
      </c>
      <c r="E40" s="1">
        <f t="shared" si="4"/>
        <v>8907.4426493287538</v>
      </c>
      <c r="F40" s="1">
        <f t="shared" si="28"/>
        <v>8907.5</v>
      </c>
      <c r="G40" s="1">
        <f t="shared" si="31"/>
        <v>-2.2939499998756219E-2</v>
      </c>
      <c r="I40" s="1">
        <f t="shared" si="29"/>
        <v>-2.2939499998756219E-2</v>
      </c>
      <c r="P40" s="26">
        <f t="shared" si="7"/>
        <v>32568.815999999999</v>
      </c>
      <c r="R40" s="1">
        <f t="shared" si="8"/>
        <v>5.2622066019293655E-4</v>
      </c>
      <c r="S40" s="11">
        <f t="shared" si="30"/>
        <v>0.05</v>
      </c>
      <c r="T40" s="143"/>
      <c r="AF40" s="1">
        <f t="shared" si="10"/>
        <v>8907.5</v>
      </c>
      <c r="AG40" s="1">
        <f t="shared" si="11"/>
        <v>-1.18804651774169E-2</v>
      </c>
      <c r="AH40" s="1">
        <f t="shared" si="12"/>
        <v>-4.5704447166343636E-2</v>
      </c>
      <c r="AI40" s="1">
        <f t="shared" si="13"/>
        <v>-32568.838939499998</v>
      </c>
      <c r="AJ40" s="1">
        <f t="shared" si="14"/>
        <v>-1.1059034821339318E-2</v>
      </c>
      <c r="AK40" s="1">
        <f t="shared" si="15"/>
        <v>6.1151125589797784E-6</v>
      </c>
      <c r="AL40" s="1">
        <f t="shared" si="16"/>
        <v>-32568.838939499998</v>
      </c>
      <c r="AM40" s="11">
        <f t="shared" si="17"/>
        <v>1.2230225117959556E-4</v>
      </c>
      <c r="AN40" s="1">
        <f t="shared" si="18"/>
        <v>2.2764947167587417E-2</v>
      </c>
      <c r="AO40" s="1">
        <f t="shared" si="19"/>
        <v>0.87710334092555731</v>
      </c>
      <c r="AP40" s="1">
        <f t="shared" si="20"/>
        <v>0.99966416534505109</v>
      </c>
      <c r="AQ40" s="1">
        <f t="shared" si="21"/>
        <v>-0.35906015248656686</v>
      </c>
      <c r="AR40" s="1">
        <f t="shared" si="22"/>
        <v>-1.9005710472421367</v>
      </c>
      <c r="AS40" s="1">
        <f t="shared" si="23"/>
        <v>-1.399226783973516</v>
      </c>
      <c r="AT40" s="1">
        <f t="shared" si="27"/>
        <v>4.7759134139407751</v>
      </c>
      <c r="AU40" s="1">
        <f t="shared" si="27"/>
        <v>4.775913414306669</v>
      </c>
      <c r="AV40" s="1">
        <f t="shared" si="27"/>
        <v>4.7759134294940573</v>
      </c>
      <c r="AW40" s="1">
        <f t="shared" si="27"/>
        <v>4.7759140598836636</v>
      </c>
      <c r="AX40" s="1">
        <f t="shared" si="27"/>
        <v>4.7759402202324726</v>
      </c>
      <c r="AY40" s="1">
        <f t="shared" si="27"/>
        <v>4.7770165160193159</v>
      </c>
      <c r="AZ40" s="1">
        <f t="shared" si="27"/>
        <v>4.8116632769353753</v>
      </c>
      <c r="BA40" s="1">
        <f t="shared" si="25"/>
        <v>5.1546578663596154</v>
      </c>
    </row>
    <row r="41" spans="1:53" x14ac:dyDescent="0.2">
      <c r="A41" s="23" t="s">
        <v>47</v>
      </c>
      <c r="B41" s="11"/>
      <c r="C41" s="24">
        <v>43173.464999999997</v>
      </c>
      <c r="D41" s="1" t="s">
        <v>129</v>
      </c>
      <c r="E41" s="1">
        <f t="shared" si="4"/>
        <v>-2127.5545230765279</v>
      </c>
      <c r="F41" s="1">
        <f t="shared" si="28"/>
        <v>-2127.5</v>
      </c>
      <c r="G41" s="1">
        <f t="shared" si="31"/>
        <v>-2.1808500001498032E-2</v>
      </c>
      <c r="I41" s="1">
        <f t="shared" si="29"/>
        <v>-2.1808500001498032E-2</v>
      </c>
      <c r="P41" s="26">
        <f t="shared" si="7"/>
        <v>28154.964999999997</v>
      </c>
      <c r="R41" s="1">
        <f t="shared" si="8"/>
        <v>4.7561067231533969E-4</v>
      </c>
      <c r="S41" s="11">
        <f t="shared" si="30"/>
        <v>0.05</v>
      </c>
      <c r="T41" s="143"/>
      <c r="AF41" s="1">
        <f t="shared" si="10"/>
        <v>-2127.5</v>
      </c>
      <c r="AG41" s="1">
        <f t="shared" si="11"/>
        <v>-2.4450244318789879E-3</v>
      </c>
      <c r="AH41" s="1">
        <f t="shared" si="12"/>
        <v>-3.871147869802738E-2</v>
      </c>
      <c r="AI41" s="1">
        <f t="shared" si="13"/>
        <v>-28154.986808499998</v>
      </c>
      <c r="AJ41" s="1">
        <f t="shared" si="14"/>
        <v>-1.9363475569619044E-2</v>
      </c>
      <c r="AK41" s="1">
        <f t="shared" si="15"/>
        <v>1.8747209306761679E-5</v>
      </c>
      <c r="AL41" s="1">
        <f t="shared" si="16"/>
        <v>-28154.986808499998</v>
      </c>
      <c r="AM41" s="11">
        <f t="shared" si="17"/>
        <v>3.7494418613523358E-4</v>
      </c>
      <c r="AN41" s="1">
        <f t="shared" si="18"/>
        <v>1.6902978696529347E-2</v>
      </c>
      <c r="AO41" s="1">
        <f t="shared" si="19"/>
        <v>0.63116568753467051</v>
      </c>
      <c r="AP41" s="1">
        <f t="shared" si="20"/>
        <v>0.55921903360769432</v>
      </c>
      <c r="AQ41" s="1">
        <f t="shared" si="21"/>
        <v>-8.938138432338219E-2</v>
      </c>
      <c r="AR41" s="1">
        <f t="shared" si="22"/>
        <v>-2.9038412184307139</v>
      </c>
      <c r="AS41" s="1">
        <f t="shared" si="23"/>
        <v>-8.3724842871105487</v>
      </c>
      <c r="AT41" s="1">
        <f t="shared" ref="AT41:AZ50" si="32">$BA41+$AH$7*SIN(AU41)</f>
        <v>3.4940780751361777</v>
      </c>
      <c r="AU41" s="1">
        <f t="shared" si="32"/>
        <v>3.4944331256769794</v>
      </c>
      <c r="AV41" s="1">
        <f t="shared" si="32"/>
        <v>3.4934363400666886</v>
      </c>
      <c r="AW41" s="1">
        <f t="shared" si="32"/>
        <v>3.4962356925427374</v>
      </c>
      <c r="AX41" s="1">
        <f t="shared" si="32"/>
        <v>3.4883813247206543</v>
      </c>
      <c r="AY41" s="1">
        <f t="shared" si="32"/>
        <v>3.5104774688273932</v>
      </c>
      <c r="AZ41" s="1">
        <f t="shared" si="32"/>
        <v>3.448752518634469</v>
      </c>
      <c r="BA41" s="1">
        <f t="shared" si="25"/>
        <v>3.625223301316991</v>
      </c>
    </row>
    <row r="42" spans="1:53" x14ac:dyDescent="0.2">
      <c r="A42" s="23" t="s">
        <v>63</v>
      </c>
      <c r="B42" s="11" t="s">
        <v>51</v>
      </c>
      <c r="C42" s="24">
        <v>47528.521999999997</v>
      </c>
      <c r="D42" s="1" t="s">
        <v>129</v>
      </c>
      <c r="E42" s="1">
        <f t="shared" si="4"/>
        <v>8760.4527251662894</v>
      </c>
      <c r="F42" s="1">
        <f t="shared" si="28"/>
        <v>8760.5</v>
      </c>
      <c r="G42" s="1">
        <f t="shared" si="31"/>
        <v>-1.8909300000814255E-2</v>
      </c>
      <c r="I42" s="1">
        <f t="shared" si="29"/>
        <v>-1.8909300000814255E-2</v>
      </c>
      <c r="P42" s="26">
        <f t="shared" si="7"/>
        <v>32510.021999999997</v>
      </c>
      <c r="R42" s="1">
        <f t="shared" si="8"/>
        <v>3.5756162652079401E-4</v>
      </c>
      <c r="S42" s="11">
        <f t="shared" si="30"/>
        <v>0.05</v>
      </c>
      <c r="T42" s="143"/>
      <c r="AF42" s="1">
        <f t="shared" si="10"/>
        <v>8760.5</v>
      </c>
      <c r="AG42" s="1">
        <f t="shared" si="11"/>
        <v>-1.1521069116732556E-2</v>
      </c>
      <c r="AH42" s="1">
        <f t="shared" si="12"/>
        <v>-4.1895256750780673E-2</v>
      </c>
      <c r="AI42" s="1">
        <f t="shared" si="13"/>
        <v>-32510.040909299998</v>
      </c>
      <c r="AJ42" s="1">
        <f t="shared" si="14"/>
        <v>-7.3882308840816993E-3</v>
      </c>
      <c r="AK42" s="1">
        <f t="shared" si="15"/>
        <v>2.7292977798249325E-6</v>
      </c>
      <c r="AL42" s="1">
        <f t="shared" si="16"/>
        <v>-32510.040909299998</v>
      </c>
      <c r="AM42" s="11">
        <f t="shared" si="17"/>
        <v>5.4585955596498646E-5</v>
      </c>
      <c r="AN42" s="1">
        <f t="shared" si="18"/>
        <v>2.2985956749966417E-2</v>
      </c>
      <c r="AO42" s="1">
        <f t="shared" si="19"/>
        <v>0.87007797594524283</v>
      </c>
      <c r="AP42" s="1">
        <f t="shared" si="20"/>
        <v>0.99998025511059296</v>
      </c>
      <c r="AQ42" s="1">
        <f t="shared" si="21"/>
        <v>-0.35657825169358209</v>
      </c>
      <c r="AR42" s="1">
        <f t="shared" si="22"/>
        <v>-1.9202042566107058</v>
      </c>
      <c r="AS42" s="1">
        <f t="shared" si="23"/>
        <v>-1.4286680272214221</v>
      </c>
      <c r="AT42" s="1">
        <f t="shared" si="32"/>
        <v>4.7551203968498266</v>
      </c>
      <c r="AU42" s="1">
        <f t="shared" si="32"/>
        <v>4.7551203969005158</v>
      </c>
      <c r="AV42" s="1">
        <f t="shared" si="32"/>
        <v>4.7551204000271108</v>
      </c>
      <c r="AW42" s="1">
        <f t="shared" si="32"/>
        <v>4.7551205928827986</v>
      </c>
      <c r="AX42" s="1">
        <f t="shared" si="32"/>
        <v>4.7551324869889493</v>
      </c>
      <c r="AY42" s="1">
        <f t="shared" si="32"/>
        <v>4.7558597541581404</v>
      </c>
      <c r="AZ42" s="1">
        <f t="shared" si="32"/>
        <v>4.7880514284071323</v>
      </c>
      <c r="BA42" s="1">
        <f t="shared" si="25"/>
        <v>5.1342838852938</v>
      </c>
    </row>
    <row r="43" spans="1:53" x14ac:dyDescent="0.2">
      <c r="A43" s="23" t="s">
        <v>47</v>
      </c>
      <c r="B43" s="11"/>
      <c r="C43" s="24">
        <v>44288.432999999997</v>
      </c>
      <c r="D43" s="1" t="s">
        <v>129</v>
      </c>
      <c r="E43" s="1">
        <f t="shared" si="4"/>
        <v>659.9588586217609</v>
      </c>
      <c r="F43" s="1">
        <f t="shared" si="28"/>
        <v>660</v>
      </c>
      <c r="G43" s="1">
        <f t="shared" si="31"/>
        <v>-1.6455999997560866E-2</v>
      </c>
      <c r="I43" s="1">
        <f t="shared" si="29"/>
        <v>-1.6455999997560866E-2</v>
      </c>
      <c r="P43" s="26">
        <f t="shared" si="7"/>
        <v>29269.932999999997</v>
      </c>
      <c r="R43" s="1">
        <f t="shared" si="8"/>
        <v>2.7079993591972324E-4</v>
      </c>
      <c r="S43" s="11">
        <f t="shared" si="30"/>
        <v>0.05</v>
      </c>
      <c r="T43" s="143"/>
      <c r="AF43" s="1">
        <f t="shared" si="10"/>
        <v>660</v>
      </c>
      <c r="AG43" s="1">
        <f t="shared" si="11"/>
        <v>-2.5997338607429248E-3</v>
      </c>
      <c r="AH43" s="1">
        <f t="shared" si="12"/>
        <v>-3.800779021168342E-2</v>
      </c>
      <c r="AI43" s="1">
        <f t="shared" si="13"/>
        <v>-29269.949455999995</v>
      </c>
      <c r="AJ43" s="1">
        <f t="shared" si="14"/>
        <v>-1.3856266136817941E-2</v>
      </c>
      <c r="AK43" s="1">
        <f t="shared" si="15"/>
        <v>9.5998055627163803E-6</v>
      </c>
      <c r="AL43" s="1">
        <f t="shared" si="16"/>
        <v>-29269.949455999995</v>
      </c>
      <c r="AM43" s="11">
        <f t="shared" si="17"/>
        <v>1.9199611125432761E-4</v>
      </c>
      <c r="AN43" s="1">
        <f t="shared" si="18"/>
        <v>2.1551790214122558E-2</v>
      </c>
      <c r="AO43" s="1">
        <f t="shared" si="19"/>
        <v>0.65650370168437466</v>
      </c>
      <c r="AP43" s="1">
        <f t="shared" si="20"/>
        <v>0.71376691786771385</v>
      </c>
      <c r="AQ43" s="1">
        <f t="shared" si="21"/>
        <v>-0.16136317720843057</v>
      </c>
      <c r="AR43" s="1">
        <f t="shared" si="22"/>
        <v>-2.702422741584138</v>
      </c>
      <c r="AS43" s="1">
        <f t="shared" si="23"/>
        <v>-4.4806146864851604</v>
      </c>
      <c r="AT43" s="1">
        <f t="shared" si="32"/>
        <v>3.7840978437916917</v>
      </c>
      <c r="AU43" s="1">
        <f t="shared" si="32"/>
        <v>3.7843128913675668</v>
      </c>
      <c r="AV43" s="1">
        <f t="shared" si="32"/>
        <v>3.7836051863565823</v>
      </c>
      <c r="AW43" s="1">
        <f t="shared" si="32"/>
        <v>3.78593560504265</v>
      </c>
      <c r="AX43" s="1">
        <f t="shared" si="32"/>
        <v>3.7782769619398175</v>
      </c>
      <c r="AY43" s="1">
        <f t="shared" si="32"/>
        <v>3.8036147164010812</v>
      </c>
      <c r="AZ43" s="1">
        <f t="shared" si="32"/>
        <v>3.7215025971654523</v>
      </c>
      <c r="BA43" s="1">
        <f t="shared" si="25"/>
        <v>4.011566649758886</v>
      </c>
    </row>
    <row r="44" spans="1:53" x14ac:dyDescent="0.2">
      <c r="A44" s="23" t="s">
        <v>53</v>
      </c>
      <c r="B44" s="11"/>
      <c r="C44" s="24">
        <v>46136.372000000003</v>
      </c>
      <c r="D44" s="1" t="s">
        <v>129</v>
      </c>
      <c r="E44" s="1">
        <f t="shared" si="4"/>
        <v>5279.9611286978225</v>
      </c>
      <c r="F44" s="1">
        <f t="shared" si="28"/>
        <v>5280</v>
      </c>
      <c r="G44" s="1">
        <f t="shared" si="31"/>
        <v>-1.554799999576062E-2</v>
      </c>
      <c r="I44" s="1">
        <f t="shared" si="29"/>
        <v>-1.554799999576062E-2</v>
      </c>
      <c r="P44" s="26">
        <f t="shared" si="7"/>
        <v>31117.872000000003</v>
      </c>
      <c r="R44" s="1">
        <f t="shared" si="8"/>
        <v>2.4174030386817221E-4</v>
      </c>
      <c r="S44" s="11">
        <f t="shared" si="30"/>
        <v>0.05</v>
      </c>
      <c r="T44" s="143"/>
      <c r="AF44" s="1">
        <f t="shared" si="10"/>
        <v>5280</v>
      </c>
      <c r="AG44" s="1">
        <f t="shared" si="11"/>
        <v>-5.4983088709332772E-3</v>
      </c>
      <c r="AH44" s="1">
        <f t="shared" si="12"/>
        <v>-4.0764309384386646E-2</v>
      </c>
      <c r="AI44" s="1">
        <f t="shared" si="13"/>
        <v>-31117.887547999999</v>
      </c>
      <c r="AJ44" s="1">
        <f t="shared" si="14"/>
        <v>-1.0049691124827342E-2</v>
      </c>
      <c r="AK44" s="1">
        <f t="shared" si="15"/>
        <v>5.049814585221673E-6</v>
      </c>
      <c r="AL44" s="1">
        <f t="shared" si="16"/>
        <v>-31117.887547999999</v>
      </c>
      <c r="AM44" s="11">
        <f t="shared" si="17"/>
        <v>1.0099629170443346E-4</v>
      </c>
      <c r="AN44" s="1">
        <f t="shared" si="18"/>
        <v>2.5216309388626026E-2</v>
      </c>
      <c r="AO44" s="1">
        <f t="shared" si="19"/>
        <v>0.74378111976852401</v>
      </c>
      <c r="AP44" s="1">
        <f t="shared" si="20"/>
        <v>0.92662929326194221</v>
      </c>
      <c r="AQ44" s="1">
        <f t="shared" si="21"/>
        <v>-0.2799636893032113</v>
      </c>
      <c r="AR44" s="1">
        <f t="shared" si="22"/>
        <v>-2.3119384732302168</v>
      </c>
      <c r="AS44" s="1">
        <f t="shared" si="23"/>
        <v>-2.2707544866124905</v>
      </c>
      <c r="AT44" s="1">
        <f t="shared" si="32"/>
        <v>4.3036451370083677</v>
      </c>
      <c r="AU44" s="1">
        <f t="shared" si="32"/>
        <v>4.3036479669131573</v>
      </c>
      <c r="AV44" s="1">
        <f t="shared" si="32"/>
        <v>4.3036292060849508</v>
      </c>
      <c r="AW44" s="1">
        <f t="shared" si="32"/>
        <v>4.303753595993256</v>
      </c>
      <c r="AX44" s="1">
        <f t="shared" si="32"/>
        <v>4.3029295192698402</v>
      </c>
      <c r="AY44" s="1">
        <f t="shared" si="32"/>
        <v>4.3084185407019424</v>
      </c>
      <c r="AZ44" s="1">
        <f t="shared" si="32"/>
        <v>4.2730761204133554</v>
      </c>
      <c r="BA44" s="1">
        <f t="shared" si="25"/>
        <v>4.6518917689702066</v>
      </c>
    </row>
    <row r="45" spans="1:53" x14ac:dyDescent="0.2">
      <c r="A45" s="23" t="s">
        <v>47</v>
      </c>
      <c r="B45" s="11"/>
      <c r="C45" s="24">
        <v>44620.423000000003</v>
      </c>
      <c r="D45" s="1" t="s">
        <v>129</v>
      </c>
      <c r="E45" s="1">
        <f t="shared" si="4"/>
        <v>1489.9616637157446</v>
      </c>
      <c r="F45" s="1">
        <f t="shared" si="28"/>
        <v>1490</v>
      </c>
      <c r="G45" s="1">
        <f t="shared" si="31"/>
        <v>-1.5333999996073544E-2</v>
      </c>
      <c r="I45" s="1">
        <f t="shared" si="29"/>
        <v>-1.5333999996073544E-2</v>
      </c>
      <c r="P45" s="26">
        <f t="shared" si="7"/>
        <v>29601.923000000003</v>
      </c>
      <c r="R45" s="1">
        <f t="shared" si="8"/>
        <v>2.3513155587958343E-4</v>
      </c>
      <c r="S45" s="11">
        <f t="shared" si="30"/>
        <v>0.05</v>
      </c>
      <c r="T45" s="143"/>
      <c r="U45" s="1">
        <v>5.551305535382363E-9</v>
      </c>
      <c r="V45" s="1">
        <v>2.569674389389926E-18</v>
      </c>
      <c r="W45" s="1">
        <v>6.2801275672283175E-27</v>
      </c>
      <c r="X45" s="1">
        <v>1.0121655496425257E-9</v>
      </c>
      <c r="Y45" s="1">
        <v>3.6329839112147855E-6</v>
      </c>
      <c r="Z45" s="1">
        <v>9.3412322889358852E-5</v>
      </c>
      <c r="AA45" s="1">
        <v>7.2906313439760242E-2</v>
      </c>
      <c r="AB45" s="1">
        <v>412.48951286199986</v>
      </c>
      <c r="AC45" s="1">
        <v>3.0384938299432603E-5</v>
      </c>
      <c r="AD45" s="1">
        <v>1.7018992538559052E-8</v>
      </c>
      <c r="AE45" s="1">
        <v>2.0945669217058216E-20</v>
      </c>
      <c r="AF45" s="1">
        <f t="shared" si="10"/>
        <v>1490</v>
      </c>
      <c r="AG45" s="1">
        <f t="shared" si="11"/>
        <v>-2.8278819959511731E-3</v>
      </c>
      <c r="AH45" s="1">
        <f t="shared" si="12"/>
        <v>-3.7965252011046537E-2</v>
      </c>
      <c r="AI45" s="1">
        <f t="shared" si="13"/>
        <v>-29601.938333999999</v>
      </c>
      <c r="AJ45" s="1">
        <f t="shared" si="14"/>
        <v>-1.2506118000122371E-2</v>
      </c>
      <c r="AK45" s="1">
        <f t="shared" si="15"/>
        <v>7.8201493716492401E-6</v>
      </c>
      <c r="AL45" s="1">
        <f t="shared" si="16"/>
        <v>-29601.938333999999</v>
      </c>
      <c r="AM45" s="11">
        <f t="shared" si="17"/>
        <v>1.5640298743298478E-4</v>
      </c>
      <c r="AN45" s="1">
        <f t="shared" si="18"/>
        <v>2.2631252014972993E-2</v>
      </c>
      <c r="AO45" s="1">
        <f t="shared" si="19"/>
        <v>0.66746181695470952</v>
      </c>
      <c r="AP45" s="1">
        <f t="shared" si="20"/>
        <v>0.75686625049897083</v>
      </c>
      <c r="AQ45" s="1">
        <f t="shared" si="21"/>
        <v>-0.18288285521686634</v>
      </c>
      <c r="AR45" s="1">
        <f t="shared" si="22"/>
        <v>-2.638779793013156</v>
      </c>
      <c r="AS45" s="1">
        <f t="shared" si="23"/>
        <v>-3.8934656042159093</v>
      </c>
      <c r="AT45" s="1">
        <f t="shared" si="32"/>
        <v>3.8730626543138706</v>
      </c>
      <c r="AU45" s="1">
        <f t="shared" si="32"/>
        <v>3.8732102093653933</v>
      </c>
      <c r="AV45" s="1">
        <f t="shared" si="32"/>
        <v>3.8726878120918995</v>
      </c>
      <c r="AW45" s="1">
        <f t="shared" si="32"/>
        <v>3.8745383873855133</v>
      </c>
      <c r="AX45" s="1">
        <f t="shared" si="32"/>
        <v>3.8679965442725832</v>
      </c>
      <c r="AY45" s="1">
        <f t="shared" si="32"/>
        <v>3.8912980984304251</v>
      </c>
      <c r="AZ45" s="1">
        <f t="shared" si="32"/>
        <v>3.8103661288239499</v>
      </c>
      <c r="BA45" s="1">
        <f t="shared" si="25"/>
        <v>4.1266034135998808</v>
      </c>
    </row>
    <row r="46" spans="1:53" x14ac:dyDescent="0.2">
      <c r="A46" s="23" t="s">
        <v>47</v>
      </c>
      <c r="B46" s="11"/>
      <c r="C46" s="24">
        <v>43880.449000000001</v>
      </c>
      <c r="D46" s="1" t="s">
        <v>129</v>
      </c>
      <c r="E46" s="1">
        <f t="shared" si="4"/>
        <v>-360.03531118291932</v>
      </c>
      <c r="F46" s="1">
        <f t="shared" si="28"/>
        <v>-360</v>
      </c>
      <c r="G46" s="1">
        <f t="shared" si="31"/>
        <v>-1.4124000001174863E-2</v>
      </c>
      <c r="I46" s="1">
        <f t="shared" si="29"/>
        <v>-1.4124000001174863E-2</v>
      </c>
      <c r="P46" s="26">
        <f t="shared" si="7"/>
        <v>28861.949000000001</v>
      </c>
      <c r="R46" s="1">
        <f t="shared" si="8"/>
        <v>1.9948737603318753E-4</v>
      </c>
      <c r="S46" s="11">
        <f t="shared" si="30"/>
        <v>0.05</v>
      </c>
      <c r="T46" s="143"/>
      <c r="AF46" s="1">
        <f t="shared" si="10"/>
        <v>-360</v>
      </c>
      <c r="AG46" s="1">
        <f t="shared" si="11"/>
        <v>-2.4464736613876367E-3</v>
      </c>
      <c r="AH46" s="1">
        <f t="shared" si="12"/>
        <v>-3.4145009694287611E-2</v>
      </c>
      <c r="AI46" s="1">
        <f t="shared" si="13"/>
        <v>-28861.963124000002</v>
      </c>
      <c r="AJ46" s="1">
        <f t="shared" si="14"/>
        <v>-1.1677526339787227E-2</v>
      </c>
      <c r="AK46" s="1">
        <f t="shared" si="15"/>
        <v>6.8182310708212235E-6</v>
      </c>
      <c r="AL46" s="1">
        <f t="shared" si="16"/>
        <v>-28861.963124000002</v>
      </c>
      <c r="AM46" s="11">
        <f t="shared" si="17"/>
        <v>1.3636462141642446E-4</v>
      </c>
      <c r="AN46" s="1">
        <f t="shared" si="18"/>
        <v>2.0021009693112747E-2</v>
      </c>
      <c r="AO46" s="1">
        <f t="shared" si="19"/>
        <v>0.64529699854536515</v>
      </c>
      <c r="AP46" s="1">
        <f t="shared" si="20"/>
        <v>0.65882739153023095</v>
      </c>
      <c r="AQ46" s="1">
        <f t="shared" si="21"/>
        <v>-0.13495763288680526</v>
      </c>
      <c r="AR46" s="1">
        <f t="shared" si="22"/>
        <v>-2.7780256982631082</v>
      </c>
      <c r="AS46" s="1">
        <f t="shared" si="23"/>
        <v>-5.4403215964289142</v>
      </c>
      <c r="AT46" s="1">
        <f t="shared" si="32"/>
        <v>3.6766059107733633</v>
      </c>
      <c r="AU46" s="1">
        <f t="shared" si="32"/>
        <v>3.6769005847252698</v>
      </c>
      <c r="AV46" s="1">
        <f t="shared" si="32"/>
        <v>3.675998083796439</v>
      </c>
      <c r="AW46" s="1">
        <f t="shared" si="32"/>
        <v>3.6787637110034002</v>
      </c>
      <c r="AX46" s="1">
        <f t="shared" si="32"/>
        <v>3.6703029599728705</v>
      </c>
      <c r="AY46" s="1">
        <f t="shared" si="32"/>
        <v>3.6963229389875947</v>
      </c>
      <c r="AZ46" s="1">
        <f t="shared" si="32"/>
        <v>3.6175076988646309</v>
      </c>
      <c r="BA46" s="1">
        <f t="shared" si="25"/>
        <v>3.8701961688940494</v>
      </c>
    </row>
    <row r="47" spans="1:53" x14ac:dyDescent="0.2">
      <c r="A47" s="23" t="s">
        <v>47</v>
      </c>
      <c r="B47" s="11"/>
      <c r="C47" s="24">
        <v>44241.436999999998</v>
      </c>
      <c r="D47" s="1" t="s">
        <v>129</v>
      </c>
      <c r="E47" s="1">
        <f t="shared" si="4"/>
        <v>542.46492257490536</v>
      </c>
      <c r="F47" s="1">
        <f t="shared" si="28"/>
        <v>542.5</v>
      </c>
      <c r="G47" s="1">
        <f t="shared" si="31"/>
        <v>-1.403050000226358E-2</v>
      </c>
      <c r="I47" s="1">
        <f t="shared" si="29"/>
        <v>-1.403050000226358E-2</v>
      </c>
      <c r="P47" s="26">
        <f t="shared" si="7"/>
        <v>29222.936999999998</v>
      </c>
      <c r="R47" s="1">
        <f t="shared" si="8"/>
        <v>1.968549303135183E-4</v>
      </c>
      <c r="S47" s="11">
        <f t="shared" si="30"/>
        <v>0.05</v>
      </c>
      <c r="T47" s="143"/>
      <c r="AF47" s="1">
        <f t="shared" si="10"/>
        <v>542.5</v>
      </c>
      <c r="AG47" s="1">
        <f t="shared" si="11"/>
        <v>-2.5753393160803349E-3</v>
      </c>
      <c r="AH47" s="1">
        <f t="shared" si="12"/>
        <v>-3.5417022572777131E-2</v>
      </c>
      <c r="AI47" s="1">
        <f t="shared" si="13"/>
        <v>-29222.9510305</v>
      </c>
      <c r="AJ47" s="1">
        <f t="shared" si="14"/>
        <v>-1.1455160686183245E-2</v>
      </c>
      <c r="AK47" s="1">
        <f t="shared" si="15"/>
        <v>6.56103531731391E-6</v>
      </c>
      <c r="AL47" s="1">
        <f t="shared" si="16"/>
        <v>-29222.9510305</v>
      </c>
      <c r="AM47" s="11">
        <f t="shared" si="17"/>
        <v>1.3122070634627819E-4</v>
      </c>
      <c r="AN47" s="1">
        <f t="shared" si="18"/>
        <v>2.1386522570513551E-2</v>
      </c>
      <c r="AO47" s="1">
        <f t="shared" si="19"/>
        <v>0.65508977100339871</v>
      </c>
      <c r="AP47" s="1">
        <f t="shared" si="20"/>
        <v>0.70754361463216398</v>
      </c>
      <c r="AQ47" s="1">
        <f t="shared" si="21"/>
        <v>-0.15831840022198451</v>
      </c>
      <c r="AR47" s="1">
        <f t="shared" si="22"/>
        <v>-2.711268552922494</v>
      </c>
      <c r="AS47" s="1">
        <f t="shared" si="23"/>
        <v>-4.5757167285877065</v>
      </c>
      <c r="AT47" s="1">
        <f t="shared" si="32"/>
        <v>3.7716182654765902</v>
      </c>
      <c r="AU47" s="1">
        <f t="shared" si="32"/>
        <v>3.7718430473618043</v>
      </c>
      <c r="AV47" s="1">
        <f t="shared" si="32"/>
        <v>3.7711100957845196</v>
      </c>
      <c r="AW47" s="1">
        <f t="shared" si="32"/>
        <v>3.7735014950466113</v>
      </c>
      <c r="AX47" s="1">
        <f t="shared" si="32"/>
        <v>3.76571437709603</v>
      </c>
      <c r="AY47" s="1">
        <f t="shared" si="32"/>
        <v>3.7912375506346248</v>
      </c>
      <c r="AZ47" s="1">
        <f t="shared" si="32"/>
        <v>3.7092409955570718</v>
      </c>
      <c r="BA47" s="1">
        <f t="shared" si="25"/>
        <v>3.9952813247572996</v>
      </c>
    </row>
    <row r="48" spans="1:53" x14ac:dyDescent="0.2">
      <c r="A48" s="29" t="s">
        <v>65</v>
      </c>
      <c r="B48" s="30" t="s">
        <v>49</v>
      </c>
      <c r="C48" s="31">
        <v>47560.326000000001</v>
      </c>
      <c r="D48" s="31">
        <v>5.0000000000000001E-3</v>
      </c>
      <c r="E48" s="1">
        <f t="shared" si="4"/>
        <v>8839.9653888405319</v>
      </c>
      <c r="F48" s="1">
        <f t="shared" si="28"/>
        <v>8840</v>
      </c>
      <c r="G48" s="1">
        <f t="shared" si="31"/>
        <v>-1.3844000000972301E-2</v>
      </c>
      <c r="I48" s="1">
        <f t="shared" si="29"/>
        <v>-1.3844000000972301E-2</v>
      </c>
      <c r="P48" s="26">
        <f t="shared" si="7"/>
        <v>32541.826000000001</v>
      </c>
      <c r="R48" s="1">
        <f t="shared" si="8"/>
        <v>1.9165633602692106E-4</v>
      </c>
      <c r="S48" s="11">
        <f t="shared" si="30"/>
        <v>0.05</v>
      </c>
      <c r="T48" s="143"/>
      <c r="AF48" s="1">
        <f t="shared" si="10"/>
        <v>8840</v>
      </c>
      <c r="AG48" s="1">
        <f t="shared" si="11"/>
        <v>-1.1714206536585659E-2</v>
      </c>
      <c r="AH48" s="1">
        <f t="shared" si="12"/>
        <v>-3.67118802502992E-2</v>
      </c>
      <c r="AI48" s="1">
        <f t="shared" si="13"/>
        <v>-32541.839844000002</v>
      </c>
      <c r="AJ48" s="1">
        <f t="shared" si="14"/>
        <v>-2.1297934643866416E-3</v>
      </c>
      <c r="AK48" s="1">
        <f t="shared" si="15"/>
        <v>2.2680101004720266E-7</v>
      </c>
      <c r="AL48" s="1">
        <f t="shared" si="16"/>
        <v>-32541.839844000002</v>
      </c>
      <c r="AM48" s="11">
        <f t="shared" si="17"/>
        <v>4.5360202009440528E-6</v>
      </c>
      <c r="AN48" s="1">
        <f t="shared" si="18"/>
        <v>2.2867880249326903E-2</v>
      </c>
      <c r="AO48" s="1">
        <f t="shared" si="19"/>
        <v>0.87385732181917075</v>
      </c>
      <c r="AP48" s="1">
        <f t="shared" si="20"/>
        <v>0.99985782578632298</v>
      </c>
      <c r="AQ48" s="1">
        <f t="shared" si="21"/>
        <v>-0.35793268453258664</v>
      </c>
      <c r="AR48" s="1">
        <f t="shared" si="22"/>
        <v>-1.9096255224393459</v>
      </c>
      <c r="AS48" s="1">
        <f t="shared" si="23"/>
        <v>-1.4127030678506549</v>
      </c>
      <c r="AT48" s="1">
        <f t="shared" si="32"/>
        <v>4.7663448305985234</v>
      </c>
      <c r="AU48" s="1">
        <f t="shared" si="32"/>
        <v>4.7663448307597909</v>
      </c>
      <c r="AV48" s="1">
        <f t="shared" si="32"/>
        <v>4.7663448386392169</v>
      </c>
      <c r="AW48" s="1">
        <f t="shared" si="32"/>
        <v>4.7663452236226469</v>
      </c>
      <c r="AX48" s="1">
        <f t="shared" si="32"/>
        <v>4.7663640303113519</v>
      </c>
      <c r="AY48" s="1">
        <f t="shared" si="32"/>
        <v>4.7672749108769628</v>
      </c>
      <c r="AZ48" s="1">
        <f t="shared" si="32"/>
        <v>4.8008033411563673</v>
      </c>
      <c r="BA48" s="1">
        <f t="shared" si="25"/>
        <v>5.1453024668906187</v>
      </c>
    </row>
    <row r="49" spans="1:53" x14ac:dyDescent="0.2">
      <c r="A49" s="23" t="s">
        <v>69</v>
      </c>
      <c r="B49" s="11"/>
      <c r="C49" s="24">
        <v>47958.313000000002</v>
      </c>
      <c r="D49" s="1" t="s">
        <v>129</v>
      </c>
      <c r="E49" s="1">
        <f t="shared" si="4"/>
        <v>9834.9662213684242</v>
      </c>
      <c r="F49" s="1">
        <f t="shared" si="28"/>
        <v>9835</v>
      </c>
      <c r="G49" s="1">
        <f t="shared" si="31"/>
        <v>-1.3510999997379258E-2</v>
      </c>
      <c r="I49" s="1">
        <f t="shared" si="29"/>
        <v>-1.3510999997379258E-2</v>
      </c>
      <c r="P49" s="26">
        <f t="shared" si="7"/>
        <v>32939.813000000002</v>
      </c>
      <c r="R49" s="1">
        <f t="shared" si="8"/>
        <v>1.8254712092918233E-4</v>
      </c>
      <c r="S49" s="11">
        <f t="shared" si="30"/>
        <v>0.05</v>
      </c>
      <c r="T49" s="143"/>
      <c r="AF49" s="1">
        <f t="shared" si="10"/>
        <v>9835</v>
      </c>
      <c r="AG49" s="1">
        <f t="shared" si="11"/>
        <v>-1.438612303836128E-2</v>
      </c>
      <c r="AH49" s="1">
        <f t="shared" si="12"/>
        <v>-3.4602723398904876E-2</v>
      </c>
      <c r="AI49" s="1">
        <f t="shared" si="13"/>
        <v>-32939.826510999999</v>
      </c>
      <c r="AJ49" s="1">
        <f t="shared" si="14"/>
        <v>8.7512304098202182E-4</v>
      </c>
      <c r="AK49" s="1">
        <f t="shared" si="15"/>
        <v>3.8292016842881071E-8</v>
      </c>
      <c r="AL49" s="1">
        <f t="shared" si="16"/>
        <v>-32939.826510999999</v>
      </c>
      <c r="AM49" s="11">
        <f t="shared" si="17"/>
        <v>7.6584033685762142E-7</v>
      </c>
      <c r="AN49" s="1">
        <f t="shared" si="18"/>
        <v>2.1091723401525618E-2</v>
      </c>
      <c r="AO49" s="1">
        <f t="shared" si="19"/>
        <v>0.92531943631099001</v>
      </c>
      <c r="AP49" s="1">
        <f t="shared" si="20"/>
        <v>0.98760401018008548</v>
      </c>
      <c r="AQ49" s="1">
        <f t="shared" si="21"/>
        <v>-0.37208949907573063</v>
      </c>
      <c r="AR49" s="1">
        <f t="shared" si="22"/>
        <v>-1.7688705596460437</v>
      </c>
      <c r="AS49" s="1">
        <f t="shared" si="23"/>
        <v>-1.2206484949443464</v>
      </c>
      <c r="AT49" s="1">
        <f t="shared" si="32"/>
        <v>4.9111714831105058</v>
      </c>
      <c r="AU49" s="1">
        <f t="shared" si="32"/>
        <v>4.9111716149337212</v>
      </c>
      <c r="AV49" s="1">
        <f t="shared" si="32"/>
        <v>4.9111733738791257</v>
      </c>
      <c r="AW49" s="1">
        <f t="shared" si="32"/>
        <v>4.9111968423950172</v>
      </c>
      <c r="AX49" s="1">
        <f t="shared" si="32"/>
        <v>4.9115097070653793</v>
      </c>
      <c r="AY49" s="1">
        <f t="shared" si="32"/>
        <v>4.9156351922184021</v>
      </c>
      <c r="AZ49" s="1">
        <f t="shared" si="32"/>
        <v>4.9638660462188176</v>
      </c>
      <c r="BA49" s="1">
        <f t="shared" si="25"/>
        <v>5.2832079849891604</v>
      </c>
    </row>
    <row r="50" spans="1:53" x14ac:dyDescent="0.2">
      <c r="A50" s="23" t="s">
        <v>47</v>
      </c>
      <c r="B50" s="11"/>
      <c r="C50" s="24">
        <v>43887.45</v>
      </c>
      <c r="D50" s="1" t="s">
        <v>129</v>
      </c>
      <c r="E50" s="1">
        <f t="shared" si="4"/>
        <v>-342.5322248295351</v>
      </c>
      <c r="F50" s="1">
        <f t="shared" si="28"/>
        <v>-342.5</v>
      </c>
      <c r="G50" s="1">
        <f t="shared" si="31"/>
        <v>-1.2889500001620036E-2</v>
      </c>
      <c r="I50" s="1">
        <f t="shared" si="29"/>
        <v>-1.2889500001620036E-2</v>
      </c>
      <c r="P50" s="26">
        <f t="shared" si="7"/>
        <v>28868.949999999997</v>
      </c>
      <c r="R50" s="1">
        <f t="shared" si="8"/>
        <v>1.6613921029176289E-4</v>
      </c>
      <c r="S50" s="11">
        <f t="shared" si="30"/>
        <v>0.05</v>
      </c>
      <c r="T50" s="143"/>
      <c r="AF50" s="1">
        <f t="shared" si="10"/>
        <v>-342.5</v>
      </c>
      <c r="AG50" s="1">
        <f t="shared" si="11"/>
        <v>-2.4480480662865053E-3</v>
      </c>
      <c r="AH50" s="1">
        <f t="shared" si="12"/>
        <v>-3.2938544941762474E-2</v>
      </c>
      <c r="AI50" s="1">
        <f t="shared" si="13"/>
        <v>-28868.962889499999</v>
      </c>
      <c r="AJ50" s="1">
        <f t="shared" si="14"/>
        <v>-1.044145193533353E-2</v>
      </c>
      <c r="AK50" s="1">
        <f t="shared" si="15"/>
        <v>5.451195925894017E-6</v>
      </c>
      <c r="AL50" s="1">
        <f t="shared" si="16"/>
        <v>-28868.962889499999</v>
      </c>
      <c r="AM50" s="11">
        <f t="shared" si="17"/>
        <v>1.0902391851788033E-4</v>
      </c>
      <c r="AN50" s="1">
        <f t="shared" si="18"/>
        <v>2.0049044940142438E-2</v>
      </c>
      <c r="AO50" s="1">
        <f t="shared" si="19"/>
        <v>0.64546948567547902</v>
      </c>
      <c r="AP50" s="1">
        <f t="shared" si="20"/>
        <v>0.6597867405010267</v>
      </c>
      <c r="AQ50" s="1">
        <f t="shared" si="21"/>
        <v>-0.13541010423202215</v>
      </c>
      <c r="AR50" s="1">
        <f t="shared" si="22"/>
        <v>-2.7767497538138861</v>
      </c>
      <c r="AS50" s="1">
        <f t="shared" si="23"/>
        <v>-5.4208690099605557</v>
      </c>
      <c r="AT50" s="1">
        <f t="shared" si="32"/>
        <v>3.678435038159158</v>
      </c>
      <c r="AU50" s="1">
        <f t="shared" si="32"/>
        <v>3.6787285017818188</v>
      </c>
      <c r="AV50" s="1">
        <f t="shared" si="32"/>
        <v>3.6778287310862661</v>
      </c>
      <c r="AW50" s="1">
        <f t="shared" si="32"/>
        <v>3.680588992065394</v>
      </c>
      <c r="AX50" s="1">
        <f t="shared" si="32"/>
        <v>3.6721355237011806</v>
      </c>
      <c r="AY50" s="1">
        <f t="shared" si="32"/>
        <v>3.6981619015368907</v>
      </c>
      <c r="AZ50" s="1">
        <f t="shared" si="32"/>
        <v>3.6192471335381651</v>
      </c>
      <c r="BA50" s="1">
        <f t="shared" si="25"/>
        <v>3.8726216428304561</v>
      </c>
    </row>
    <row r="51" spans="1:53" x14ac:dyDescent="0.2">
      <c r="A51" s="23" t="s">
        <v>66</v>
      </c>
      <c r="B51" s="11" t="s">
        <v>51</v>
      </c>
      <c r="C51" s="24">
        <v>47951.313999999998</v>
      </c>
      <c r="D51" s="24">
        <v>4.0000000000000001E-3</v>
      </c>
      <c r="E51" s="1">
        <f t="shared" si="4"/>
        <v>9817.4681351825275</v>
      </c>
      <c r="F51" s="1">
        <f t="shared" si="28"/>
        <v>9817.5</v>
      </c>
      <c r="G51" s="1">
        <f t="shared" si="31"/>
        <v>-1.274550000380259E-2</v>
      </c>
      <c r="I51" s="1">
        <f t="shared" si="29"/>
        <v>-1.274550000380259E-2</v>
      </c>
      <c r="P51" s="26">
        <f t="shared" si="7"/>
        <v>32932.813999999998</v>
      </c>
      <c r="R51" s="1">
        <f t="shared" si="8"/>
        <v>1.6244777034693183E-4</v>
      </c>
      <c r="S51" s="11">
        <f t="shared" si="30"/>
        <v>0.05</v>
      </c>
      <c r="T51" s="143"/>
      <c r="AF51" s="1">
        <f t="shared" si="10"/>
        <v>9817.5</v>
      </c>
      <c r="AG51" s="1">
        <f t="shared" si="11"/>
        <v>-1.4334878699619285E-2</v>
      </c>
      <c r="AH51" s="1">
        <f t="shared" si="12"/>
        <v>-3.3873412098501116E-2</v>
      </c>
      <c r="AI51" s="1">
        <f t="shared" si="13"/>
        <v>-32932.826745500002</v>
      </c>
      <c r="AJ51" s="1">
        <f t="shared" si="14"/>
        <v>1.5893786958166949E-3</v>
      </c>
      <c r="AK51" s="1">
        <f t="shared" si="15"/>
        <v>1.2630623193579891E-7</v>
      </c>
      <c r="AL51" s="1">
        <f t="shared" si="16"/>
        <v>-32932.826745500002</v>
      </c>
      <c r="AM51" s="11">
        <f t="shared" si="17"/>
        <v>2.526124638715978E-6</v>
      </c>
      <c r="AN51" s="1">
        <f t="shared" si="18"/>
        <v>2.1127912094698529E-2</v>
      </c>
      <c r="AO51" s="1">
        <f t="shared" si="19"/>
        <v>0.92434497251360159</v>
      </c>
      <c r="AP51" s="1">
        <f t="shared" si="20"/>
        <v>0.98801180730730265</v>
      </c>
      <c r="AQ51" s="1">
        <f t="shared" si="21"/>
        <v>-0.37189259031522626</v>
      </c>
      <c r="AR51" s="1">
        <f t="shared" si="22"/>
        <v>-1.7714901475475098</v>
      </c>
      <c r="AS51" s="1">
        <f t="shared" si="23"/>
        <v>-1.2239150837691191</v>
      </c>
      <c r="AT51" s="1">
        <f t="shared" ref="AT51:AZ60" si="33">$BA51+$AH$7*SIN(AU51)</f>
        <v>4.9085508879984046</v>
      </c>
      <c r="AU51" s="1">
        <f t="shared" si="33"/>
        <v>4.9085510109940218</v>
      </c>
      <c r="AV51" s="1">
        <f t="shared" si="33"/>
        <v>4.9085526737884457</v>
      </c>
      <c r="AW51" s="1">
        <f t="shared" si="33"/>
        <v>4.9085751519662475</v>
      </c>
      <c r="AX51" s="1">
        <f t="shared" si="33"/>
        <v>4.9088787699436871</v>
      </c>
      <c r="AY51" s="1">
        <f t="shared" si="33"/>
        <v>4.9129353577136028</v>
      </c>
      <c r="AZ51" s="1">
        <f t="shared" si="33"/>
        <v>4.9609441508955001</v>
      </c>
      <c r="BA51" s="1">
        <f t="shared" si="25"/>
        <v>5.2807825110527542</v>
      </c>
    </row>
    <row r="52" spans="1:53" x14ac:dyDescent="0.2">
      <c r="A52" s="23" t="s">
        <v>75</v>
      </c>
      <c r="B52" s="11" t="s">
        <v>51</v>
      </c>
      <c r="C52" s="24">
        <v>49005.279000000002</v>
      </c>
      <c r="D52" s="24">
        <v>6.0000000000000001E-3</v>
      </c>
      <c r="E52" s="1">
        <f t="shared" si="4"/>
        <v>12452.468907708417</v>
      </c>
      <c r="F52" s="1">
        <f t="shared" si="28"/>
        <v>12452.5</v>
      </c>
      <c r="G52" s="1">
        <f t="shared" si="31"/>
        <v>-1.243649999378249E-2</v>
      </c>
      <c r="I52" s="1">
        <f t="shared" si="29"/>
        <v>-1.243649999378249E-2</v>
      </c>
      <c r="N52" s="1">
        <f ca="1">+C$11+C$12*F52</f>
        <v>-0.10113955756194826</v>
      </c>
      <c r="P52" s="26">
        <f t="shared" si="7"/>
        <v>33986.779000000002</v>
      </c>
      <c r="R52" s="1">
        <f t="shared" si="8"/>
        <v>1.5466653209535188E-4</v>
      </c>
      <c r="S52" s="11">
        <f t="shared" si="30"/>
        <v>0.05</v>
      </c>
      <c r="T52" s="143"/>
      <c r="AF52" s="1">
        <f t="shared" si="10"/>
        <v>12452.5</v>
      </c>
      <c r="AG52" s="1">
        <f t="shared" si="11"/>
        <v>-2.3986830713386191E-2</v>
      </c>
      <c r="AH52" s="1">
        <f t="shared" si="12"/>
        <v>-2.5897610313856588E-2</v>
      </c>
      <c r="AI52" s="1">
        <f t="shared" si="13"/>
        <v>-33986.791436499996</v>
      </c>
      <c r="AJ52" s="1">
        <f t="shared" si="14"/>
        <v>1.1550330719603701E-2</v>
      </c>
      <c r="AK52" s="1">
        <f t="shared" si="15"/>
        <v>6.6705069866110475E-6</v>
      </c>
      <c r="AL52" s="1">
        <f t="shared" si="16"/>
        <v>-33986.791436499996</v>
      </c>
      <c r="AM52" s="11">
        <f t="shared" si="17"/>
        <v>1.3341013973222095E-4</v>
      </c>
      <c r="AN52" s="1">
        <f t="shared" si="18"/>
        <v>1.3461110320074096E-2</v>
      </c>
      <c r="AO52" s="1">
        <f t="shared" si="19"/>
        <v>1.10076268697524</v>
      </c>
      <c r="AP52" s="1">
        <f t="shared" si="20"/>
        <v>0.81130106131790469</v>
      </c>
      <c r="AQ52" s="1">
        <f t="shared" si="21"/>
        <v>-0.36588886677359594</v>
      </c>
      <c r="AR52" s="1">
        <f t="shared" si="22"/>
        <v>-1.3020661699702163</v>
      </c>
      <c r="AS52" s="1">
        <f t="shared" si="23"/>
        <v>-0.76183579682302571</v>
      </c>
      <c r="AT52" s="1">
        <f t="shared" si="33"/>
        <v>5.3384693668611316</v>
      </c>
      <c r="AU52" s="1">
        <f t="shared" si="33"/>
        <v>5.3385064728108835</v>
      </c>
      <c r="AV52" s="1">
        <f t="shared" si="33"/>
        <v>5.3386733013610641</v>
      </c>
      <c r="AW52" s="1">
        <f t="shared" si="33"/>
        <v>5.3394228886647781</v>
      </c>
      <c r="AX52" s="1">
        <f t="shared" si="33"/>
        <v>5.3427813844920626</v>
      </c>
      <c r="AY52" s="1">
        <f t="shared" si="33"/>
        <v>5.3576435348442795</v>
      </c>
      <c r="AZ52" s="1">
        <f t="shared" si="33"/>
        <v>5.4202025123965383</v>
      </c>
      <c r="BA52" s="1">
        <f t="shared" si="25"/>
        <v>5.6459895866202494</v>
      </c>
    </row>
    <row r="53" spans="1:53" x14ac:dyDescent="0.2">
      <c r="A53" s="23" t="s">
        <v>76</v>
      </c>
      <c r="B53" s="11"/>
      <c r="C53" s="24">
        <v>49395.466</v>
      </c>
      <c r="D53" s="24">
        <v>5.0000000000000001E-3</v>
      </c>
      <c r="E53" s="1">
        <f t="shared" si="4"/>
        <v>13427.969086964416</v>
      </c>
      <c r="F53" s="1">
        <f t="shared" si="28"/>
        <v>13428</v>
      </c>
      <c r="G53" s="1">
        <f t="shared" si="31"/>
        <v>-1.2364800000796095E-2</v>
      </c>
      <c r="I53" s="1">
        <f t="shared" si="29"/>
        <v>-1.2364800000796095E-2</v>
      </c>
      <c r="N53" s="1">
        <f ca="1">+C$11+C$12*F53</f>
        <v>-9.8295075058258602E-2</v>
      </c>
      <c r="P53" s="26">
        <f t="shared" si="7"/>
        <v>34376.966</v>
      </c>
      <c r="R53" s="1">
        <f t="shared" si="8"/>
        <v>1.5288827905968709E-4</v>
      </c>
      <c r="S53" s="11">
        <f t="shared" si="30"/>
        <v>0.05</v>
      </c>
      <c r="T53" s="143"/>
      <c r="AF53" s="1">
        <f t="shared" si="10"/>
        <v>13428</v>
      </c>
      <c r="AG53" s="1">
        <f t="shared" si="11"/>
        <v>-2.8614737230595148E-2</v>
      </c>
      <c r="AH53" s="1">
        <f t="shared" si="12"/>
        <v>-2.1789021352905662E-2</v>
      </c>
      <c r="AI53" s="1">
        <f t="shared" si="13"/>
        <v>-34376.978364800001</v>
      </c>
      <c r="AJ53" s="1">
        <f t="shared" si="14"/>
        <v>1.6249937229799054E-2</v>
      </c>
      <c r="AK53" s="1">
        <f t="shared" si="15"/>
        <v>1.3203022998620466E-5</v>
      </c>
      <c r="AL53" s="1">
        <f t="shared" si="16"/>
        <v>-34376.978364800001</v>
      </c>
      <c r="AM53" s="11">
        <f t="shared" si="17"/>
        <v>2.6406045997240933E-4</v>
      </c>
      <c r="AN53" s="1">
        <f t="shared" si="18"/>
        <v>9.4242213521095654E-3</v>
      </c>
      <c r="AO53" s="1">
        <f t="shared" si="19"/>
        <v>1.1787769031436324</v>
      </c>
      <c r="AP53" s="1">
        <f t="shared" si="20"/>
        <v>0.66283405485510727</v>
      </c>
      <c r="AQ53" s="1">
        <f t="shared" si="21"/>
        <v>-0.33476349982892217</v>
      </c>
      <c r="AR53" s="1">
        <f t="shared" si="22"/>
        <v>-1.0802894452449827</v>
      </c>
      <c r="AS53" s="1">
        <f t="shared" si="23"/>
        <v>-0.59962636398928482</v>
      </c>
      <c r="AT53" s="1">
        <f t="shared" si="33"/>
        <v>5.5184721497801732</v>
      </c>
      <c r="AU53" s="1">
        <f t="shared" si="33"/>
        <v>5.5185665012135745</v>
      </c>
      <c r="AV53" s="1">
        <f t="shared" si="33"/>
        <v>5.5189109536353893</v>
      </c>
      <c r="AW53" s="1">
        <f t="shared" si="33"/>
        <v>5.5201674953055306</v>
      </c>
      <c r="AX53" s="1">
        <f t="shared" si="33"/>
        <v>5.5247385547170715</v>
      </c>
      <c r="AY53" s="1">
        <f t="shared" si="33"/>
        <v>5.5412034476621113</v>
      </c>
      <c r="AZ53" s="1">
        <f t="shared" si="33"/>
        <v>5.5985823170366302</v>
      </c>
      <c r="BA53" s="1">
        <f t="shared" si="25"/>
        <v>5.7811924337610812</v>
      </c>
    </row>
    <row r="54" spans="1:53" x14ac:dyDescent="0.2">
      <c r="A54" s="23" t="s">
        <v>70</v>
      </c>
      <c r="B54" s="11" t="s">
        <v>51</v>
      </c>
      <c r="C54" s="24">
        <v>48270.504000000001</v>
      </c>
      <c r="D54" s="1" t="s">
        <v>129</v>
      </c>
      <c r="E54" s="1">
        <f t="shared" si="4"/>
        <v>10615.469868240591</v>
      </c>
      <c r="F54" s="1">
        <f t="shared" si="28"/>
        <v>10615.5</v>
      </c>
      <c r="G54" s="1">
        <f t="shared" si="31"/>
        <v>-1.2052300000505056E-2</v>
      </c>
      <c r="I54" s="1">
        <f t="shared" si="29"/>
        <v>-1.2052300000505056E-2</v>
      </c>
      <c r="P54" s="26">
        <f t="shared" si="7"/>
        <v>33252.004000000001</v>
      </c>
      <c r="R54" s="1">
        <f t="shared" si="8"/>
        <v>1.4525793530217418E-4</v>
      </c>
      <c r="S54" s="11">
        <f t="shared" si="30"/>
        <v>0.05</v>
      </c>
      <c r="T54" s="143"/>
      <c r="AF54" s="1">
        <f t="shared" si="10"/>
        <v>10615.5</v>
      </c>
      <c r="AG54" s="1">
        <f t="shared" si="11"/>
        <v>-1.6837034771983176E-2</v>
      </c>
      <c r="AH54" s="1">
        <f t="shared" si="12"/>
        <v>-3.1339145721682421E-2</v>
      </c>
      <c r="AI54" s="1">
        <f t="shared" si="13"/>
        <v>-33252.016052300001</v>
      </c>
      <c r="AJ54" s="1">
        <f t="shared" si="14"/>
        <v>4.7847347714781198E-3</v>
      </c>
      <c r="AK54" s="1">
        <f t="shared" si="15"/>
        <v>1.1446843416695889E-6</v>
      </c>
      <c r="AL54" s="1">
        <f t="shared" si="16"/>
        <v>-33252.016052300001</v>
      </c>
      <c r="AM54" s="11">
        <f t="shared" si="17"/>
        <v>2.2893686833391775E-5</v>
      </c>
      <c r="AN54" s="1">
        <f t="shared" si="18"/>
        <v>1.9286845721177368E-2</v>
      </c>
      <c r="AO54" s="1">
        <f t="shared" si="19"/>
        <v>0.9714485423125685</v>
      </c>
      <c r="AP54" s="1">
        <f t="shared" si="20"/>
        <v>0.96094801836816235</v>
      </c>
      <c r="AQ54" s="1">
        <f t="shared" si="21"/>
        <v>-0.37843440142151352</v>
      </c>
      <c r="AR54" s="1">
        <f t="shared" si="22"/>
        <v>-1.6460999168223094</v>
      </c>
      <c r="AS54" s="1">
        <f t="shared" si="23"/>
        <v>-1.0782882832454095</v>
      </c>
      <c r="AT54" s="1">
        <f t="shared" si="33"/>
        <v>5.0309711408831994</v>
      </c>
      <c r="AU54" s="1">
        <f t="shared" si="33"/>
        <v>5.0309726569343596</v>
      </c>
      <c r="AV54" s="1">
        <f t="shared" si="33"/>
        <v>5.0309854104615868</v>
      </c>
      <c r="AW54" s="1">
        <f t="shared" si="33"/>
        <v>5.0310926778631426</v>
      </c>
      <c r="AX54" s="1">
        <f t="shared" si="33"/>
        <v>5.0319935065678107</v>
      </c>
      <c r="AY54" s="1">
        <f t="shared" si="33"/>
        <v>5.0394640970069817</v>
      </c>
      <c r="AZ54" s="1">
        <f t="shared" si="33"/>
        <v>5.0960479162599848</v>
      </c>
      <c r="BA54" s="1">
        <f t="shared" si="25"/>
        <v>5.3913841225528909</v>
      </c>
    </row>
    <row r="55" spans="1:53" x14ac:dyDescent="0.2">
      <c r="A55" s="23" t="s">
        <v>74</v>
      </c>
      <c r="B55" s="11" t="s">
        <v>51</v>
      </c>
      <c r="C55" s="24">
        <v>48689.29</v>
      </c>
      <c r="D55" s="24">
        <v>5.0000000000000001E-3</v>
      </c>
      <c r="E55" s="1">
        <f t="shared" si="4"/>
        <v>11662.469942743088</v>
      </c>
      <c r="F55" s="1">
        <f t="shared" si="28"/>
        <v>11662.5</v>
      </c>
      <c r="G55" s="1">
        <f t="shared" si="31"/>
        <v>-1.202249999914784E-2</v>
      </c>
      <c r="I55" s="1">
        <f t="shared" si="29"/>
        <v>-1.202249999914784E-2</v>
      </c>
      <c r="N55" s="1">
        <f ca="1">+C$11+C$12*F55</f>
        <v>-0.1034431364219327</v>
      </c>
      <c r="P55" s="26">
        <f t="shared" si="7"/>
        <v>33670.79</v>
      </c>
      <c r="R55" s="1">
        <f t="shared" si="8"/>
        <v>1.445405062295098E-4</v>
      </c>
      <c r="S55" s="11">
        <f t="shared" si="30"/>
        <v>0.05</v>
      </c>
      <c r="T55" s="143"/>
      <c r="AF55" s="1">
        <f t="shared" si="10"/>
        <v>11662.5</v>
      </c>
      <c r="AG55" s="1">
        <f t="shared" si="11"/>
        <v>-2.0664044696238192E-2</v>
      </c>
      <c r="AH55" s="1">
        <f t="shared" si="12"/>
        <v>-2.8270780024135071E-2</v>
      </c>
      <c r="AI55" s="1">
        <f t="shared" si="13"/>
        <v>-33670.8020225</v>
      </c>
      <c r="AJ55" s="1">
        <f t="shared" si="14"/>
        <v>8.6415446970903517E-3</v>
      </c>
      <c r="AK55" s="1">
        <f t="shared" si="15"/>
        <v>3.7338147375905189E-6</v>
      </c>
      <c r="AL55" s="1">
        <f t="shared" si="16"/>
        <v>-33670.8020225</v>
      </c>
      <c r="AM55" s="11">
        <f t="shared" si="17"/>
        <v>7.4676294751810376E-5</v>
      </c>
      <c r="AN55" s="1">
        <f t="shared" si="18"/>
        <v>1.6248280024987231E-2</v>
      </c>
      <c r="AO55" s="1">
        <f t="shared" si="19"/>
        <v>1.0417137930588598</v>
      </c>
      <c r="AP55" s="1">
        <f t="shared" si="20"/>
        <v>0.89344931189245214</v>
      </c>
      <c r="AQ55" s="1">
        <f t="shared" si="21"/>
        <v>-0.37721047358733167</v>
      </c>
      <c r="AR55" s="1">
        <f t="shared" si="22"/>
        <v>-1.4606589018467977</v>
      </c>
      <c r="AS55" s="1">
        <f t="shared" si="23"/>
        <v>-0.89551100495970215</v>
      </c>
      <c r="AT55" s="1">
        <f t="shared" si="33"/>
        <v>5.2014832836024603</v>
      </c>
      <c r="AU55" s="1">
        <f t="shared" si="33"/>
        <v>5.2014957483139312</v>
      </c>
      <c r="AV55" s="1">
        <f t="shared" si="33"/>
        <v>5.2015656492243938</v>
      </c>
      <c r="AW55" s="1">
        <f t="shared" si="33"/>
        <v>5.2019574769171761</v>
      </c>
      <c r="AX55" s="1">
        <f t="shared" si="33"/>
        <v>5.2041485457946361</v>
      </c>
      <c r="AY55" s="1">
        <f t="shared" si="33"/>
        <v>5.2162395905592476</v>
      </c>
      <c r="AZ55" s="1">
        <f t="shared" si="33"/>
        <v>5.2787290419776198</v>
      </c>
      <c r="BA55" s="1">
        <f t="shared" si="25"/>
        <v>5.5364967632053261</v>
      </c>
    </row>
    <row r="56" spans="1:53" x14ac:dyDescent="0.2">
      <c r="A56" s="23" t="s">
        <v>62</v>
      </c>
      <c r="B56" s="11"/>
      <c r="C56" s="24">
        <v>47230.339</v>
      </c>
      <c r="D56" s="1" t="s">
        <v>129</v>
      </c>
      <c r="E56" s="1">
        <f t="shared" si="4"/>
        <v>8014.9702515034287</v>
      </c>
      <c r="F56" s="1">
        <f t="shared" si="28"/>
        <v>8015</v>
      </c>
      <c r="G56" s="1">
        <f t="shared" si="31"/>
        <v>-1.1898999997356441E-2</v>
      </c>
      <c r="I56" s="1">
        <f t="shared" si="29"/>
        <v>-1.1898999997356441E-2</v>
      </c>
      <c r="P56" s="26">
        <f t="shared" si="7"/>
        <v>32211.839</v>
      </c>
      <c r="R56" s="1">
        <f t="shared" si="8"/>
        <v>1.4158620093708858E-4</v>
      </c>
      <c r="S56" s="11">
        <f t="shared" si="30"/>
        <v>0.05</v>
      </c>
      <c r="T56" s="143"/>
      <c r="AF56" s="1">
        <f t="shared" si="10"/>
        <v>8015</v>
      </c>
      <c r="AG56" s="1">
        <f t="shared" si="11"/>
        <v>-9.8456616420081258E-3</v>
      </c>
      <c r="AH56" s="1">
        <f t="shared" si="12"/>
        <v>-3.5831362085814236E-2</v>
      </c>
      <c r="AI56" s="1">
        <f t="shared" si="13"/>
        <v>-32211.850898999997</v>
      </c>
      <c r="AJ56" s="1">
        <f t="shared" si="14"/>
        <v>-2.053338355348315E-3</v>
      </c>
      <c r="AK56" s="1">
        <f t="shared" si="15"/>
        <v>2.1080992007722618E-7</v>
      </c>
      <c r="AL56" s="1">
        <f t="shared" si="16"/>
        <v>-32211.850898999997</v>
      </c>
      <c r="AM56" s="11">
        <f t="shared" si="17"/>
        <v>4.2161984015445236E-6</v>
      </c>
      <c r="AN56" s="1">
        <f t="shared" si="18"/>
        <v>2.3932362088457795E-2</v>
      </c>
      <c r="AO56" s="1">
        <f t="shared" si="19"/>
        <v>0.83684836515413874</v>
      </c>
      <c r="AP56" s="1">
        <f t="shared" si="20"/>
        <v>0.99606953800724929</v>
      </c>
      <c r="AQ56" s="1">
        <f t="shared" si="21"/>
        <v>-0.34265044281666879</v>
      </c>
      <c r="AR56" s="1">
        <f t="shared" si="22"/>
        <v>-2.0151792740887653</v>
      </c>
      <c r="AS56" s="1">
        <f t="shared" si="23"/>
        <v>-1.5837176620214748</v>
      </c>
      <c r="AT56" s="1">
        <f t="shared" si="33"/>
        <v>4.6521374219005738</v>
      </c>
      <c r="AU56" s="1">
        <f t="shared" si="33"/>
        <v>4.652137421800858</v>
      </c>
      <c r="AV56" s="1">
        <f t="shared" si="33"/>
        <v>4.6521374261643551</v>
      </c>
      <c r="AW56" s="1">
        <f t="shared" si="33"/>
        <v>4.6521372352206258</v>
      </c>
      <c r="AX56" s="1">
        <f t="shared" si="33"/>
        <v>4.6521455913568595</v>
      </c>
      <c r="AY56" s="1">
        <f t="shared" si="33"/>
        <v>4.651780984307706</v>
      </c>
      <c r="AZ56" s="1">
        <f t="shared" si="33"/>
        <v>4.6705440543738233</v>
      </c>
      <c r="BA56" s="1">
        <f t="shared" si="25"/>
        <v>5.030958695602882</v>
      </c>
    </row>
    <row r="57" spans="1:53" x14ac:dyDescent="0.2">
      <c r="A57" s="23" t="s">
        <v>47</v>
      </c>
      <c r="B57" s="11"/>
      <c r="C57" s="24">
        <v>43174.474999999999</v>
      </c>
      <c r="D57" s="1" t="s">
        <v>129</v>
      </c>
      <c r="E57" s="1">
        <f t="shared" si="4"/>
        <v>-2125.0294384861886</v>
      </c>
      <c r="F57" s="1">
        <f t="shared" si="28"/>
        <v>-2125</v>
      </c>
      <c r="G57" s="1">
        <f t="shared" si="31"/>
        <v>-1.1774999999033753E-2</v>
      </c>
      <c r="I57" s="1">
        <f t="shared" si="29"/>
        <v>-1.1774999999033753E-2</v>
      </c>
      <c r="P57" s="26">
        <f t="shared" si="7"/>
        <v>28155.974999999999</v>
      </c>
      <c r="R57" s="1">
        <f t="shared" si="8"/>
        <v>1.3865062497724488E-4</v>
      </c>
      <c r="S57" s="11">
        <f t="shared" si="30"/>
        <v>0.05</v>
      </c>
      <c r="T57" s="143"/>
      <c r="AF57" s="1">
        <f t="shared" si="10"/>
        <v>-2125</v>
      </c>
      <c r="AG57" s="1">
        <f t="shared" si="11"/>
        <v>-2.4448333954183617E-3</v>
      </c>
      <c r="AH57" s="1">
        <f t="shared" si="12"/>
        <v>-2.8682762293960645E-2</v>
      </c>
      <c r="AI57" s="1">
        <f t="shared" si="13"/>
        <v>-28155.986774999998</v>
      </c>
      <c r="AJ57" s="1">
        <f t="shared" si="14"/>
        <v>-9.3301666036153912E-3</v>
      </c>
      <c r="AK57" s="1">
        <f t="shared" si="15"/>
        <v>4.3526004425609986E-6</v>
      </c>
      <c r="AL57" s="1">
        <f t="shared" si="16"/>
        <v>-28155.986774999998</v>
      </c>
      <c r="AM57" s="11">
        <f t="shared" si="17"/>
        <v>8.7052008851219961E-5</v>
      </c>
      <c r="AN57" s="1">
        <f t="shared" si="18"/>
        <v>1.6907762294926892E-2</v>
      </c>
      <c r="AO57" s="1">
        <f t="shared" si="19"/>
        <v>0.63118127276565472</v>
      </c>
      <c r="AP57" s="1">
        <f t="shared" si="20"/>
        <v>0.55936352748799523</v>
      </c>
      <c r="AQ57" s="1">
        <f t="shared" si="21"/>
        <v>-8.9445672654265784E-2</v>
      </c>
      <c r="AR57" s="1">
        <f t="shared" si="22"/>
        <v>-2.9036669133651589</v>
      </c>
      <c r="AS57" s="1">
        <f t="shared" si="23"/>
        <v>-8.3662923914635421</v>
      </c>
      <c r="AT57" s="1">
        <f t="shared" si="33"/>
        <v>3.494333575251698</v>
      </c>
      <c r="AU57" s="1">
        <f t="shared" si="33"/>
        <v>3.4946886514547799</v>
      </c>
      <c r="AV57" s="1">
        <f t="shared" si="33"/>
        <v>3.4936917001302858</v>
      </c>
      <c r="AW57" s="1">
        <f t="shared" si="33"/>
        <v>3.4964917821005712</v>
      </c>
      <c r="AX57" s="1">
        <f t="shared" si="33"/>
        <v>3.4886346350844422</v>
      </c>
      <c r="AY57" s="1">
        <f t="shared" si="33"/>
        <v>3.5107407339162116</v>
      </c>
      <c r="AZ57" s="1">
        <f t="shared" si="33"/>
        <v>3.448982607994342</v>
      </c>
      <c r="BA57" s="1">
        <f t="shared" si="25"/>
        <v>3.6255697975936205</v>
      </c>
    </row>
    <row r="58" spans="1:53" x14ac:dyDescent="0.2">
      <c r="A58" s="23" t="s">
        <v>53</v>
      </c>
      <c r="B58" s="11"/>
      <c r="C58" s="24">
        <v>46114.377999999997</v>
      </c>
      <c r="D58" s="1" t="s">
        <v>129</v>
      </c>
      <c r="E58" s="1">
        <f t="shared" si="4"/>
        <v>5224.9742866385986</v>
      </c>
      <c r="F58" s="1">
        <f t="shared" si="28"/>
        <v>5225</v>
      </c>
      <c r="G58" s="1">
        <f t="shared" si="31"/>
        <v>-1.028500000393251E-2</v>
      </c>
      <c r="I58" s="1">
        <f t="shared" si="29"/>
        <v>-1.028500000393251E-2</v>
      </c>
      <c r="P58" s="26">
        <f t="shared" si="7"/>
        <v>31095.877999999997</v>
      </c>
      <c r="R58" s="1">
        <f t="shared" si="8"/>
        <v>1.0578122508089172E-4</v>
      </c>
      <c r="S58" s="11">
        <f t="shared" si="30"/>
        <v>0.05</v>
      </c>
      <c r="T58" s="143"/>
      <c r="AF58" s="1">
        <f t="shared" si="10"/>
        <v>5225</v>
      </c>
      <c r="AG58" s="1">
        <f t="shared" si="11"/>
        <v>-5.4354797628651079E-3</v>
      </c>
      <c r="AH58" s="1">
        <f t="shared" si="12"/>
        <v>-3.5496264761972776E-2</v>
      </c>
      <c r="AI58" s="1">
        <f t="shared" si="13"/>
        <v>-31095.888285000001</v>
      </c>
      <c r="AJ58" s="1">
        <f t="shared" si="14"/>
        <v>-4.8495202410674017E-3</v>
      </c>
      <c r="AK58" s="1">
        <f t="shared" si="15"/>
        <v>1.1758923284261215E-6</v>
      </c>
      <c r="AL58" s="1">
        <f t="shared" si="16"/>
        <v>-31095.888285000001</v>
      </c>
      <c r="AM58" s="11">
        <f t="shared" si="17"/>
        <v>2.3517846568522429E-5</v>
      </c>
      <c r="AN58" s="1">
        <f t="shared" si="18"/>
        <v>2.5211264758040263E-2</v>
      </c>
      <c r="AO58" s="1">
        <f t="shared" si="19"/>
        <v>0.74229689675843469</v>
      </c>
      <c r="AP58" s="1">
        <f t="shared" si="20"/>
        <v>0.9246181165935009</v>
      </c>
      <c r="AQ58" s="1">
        <f t="shared" si="21"/>
        <v>-0.2785980841552998</v>
      </c>
      <c r="AR58" s="1">
        <f t="shared" si="22"/>
        <v>-2.3172529060730911</v>
      </c>
      <c r="AS58" s="1">
        <f t="shared" si="23"/>
        <v>-2.2872125216365031</v>
      </c>
      <c r="AT58" s="1">
        <f t="shared" si="33"/>
        <v>4.2970279159709897</v>
      </c>
      <c r="AU58" s="1">
        <f t="shared" si="33"/>
        <v>4.2970310570916253</v>
      </c>
      <c r="AV58" s="1">
        <f t="shared" si="33"/>
        <v>4.2970105459863071</v>
      </c>
      <c r="AW58" s="1">
        <f t="shared" si="33"/>
        <v>4.2971444980387092</v>
      </c>
      <c r="AX58" s="1">
        <f t="shared" si="33"/>
        <v>4.2962704296537861</v>
      </c>
      <c r="AY58" s="1">
        <f t="shared" si="33"/>
        <v>4.3020055337632046</v>
      </c>
      <c r="AZ58" s="1">
        <f t="shared" si="33"/>
        <v>4.2656391169213679</v>
      </c>
      <c r="BA58" s="1">
        <f t="shared" si="25"/>
        <v>4.6442688508843579</v>
      </c>
    </row>
    <row r="59" spans="1:53" x14ac:dyDescent="0.2">
      <c r="A59" s="23" t="s">
        <v>47</v>
      </c>
      <c r="B59" s="11"/>
      <c r="C59" s="24">
        <v>44236.440999999999</v>
      </c>
      <c r="D59" s="24"/>
      <c r="E59" s="1">
        <f t="shared" si="4"/>
        <v>529.97450414589002</v>
      </c>
      <c r="F59" s="1">
        <f t="shared" si="28"/>
        <v>530</v>
      </c>
      <c r="G59" s="1">
        <f t="shared" si="31"/>
        <v>-1.0197999996307772E-2</v>
      </c>
      <c r="I59" s="1">
        <f t="shared" si="29"/>
        <v>-1.0197999996307772E-2</v>
      </c>
      <c r="P59" s="26">
        <f t="shared" si="7"/>
        <v>29217.940999999999</v>
      </c>
      <c r="R59" s="1">
        <f t="shared" si="8"/>
        <v>1.0399920392469331E-4</v>
      </c>
      <c r="S59" s="11">
        <f t="shared" si="30"/>
        <v>0.05</v>
      </c>
      <c r="T59" s="143"/>
      <c r="AF59" s="1">
        <f t="shared" si="10"/>
        <v>530</v>
      </c>
      <c r="AG59" s="1">
        <f t="shared" si="11"/>
        <v>-2.572853115940122E-3</v>
      </c>
      <c r="AH59" s="1">
        <f t="shared" si="12"/>
        <v>-3.1566765544737523E-2</v>
      </c>
      <c r="AI59" s="1">
        <f t="shared" si="13"/>
        <v>-29217.951197999995</v>
      </c>
      <c r="AJ59" s="1">
        <f t="shared" si="14"/>
        <v>-7.6251468803676496E-3</v>
      </c>
      <c r="AK59" s="1">
        <f t="shared" si="15"/>
        <v>2.9071432473590254E-6</v>
      </c>
      <c r="AL59" s="1">
        <f t="shared" si="16"/>
        <v>-29217.951197999995</v>
      </c>
      <c r="AM59" s="11">
        <f t="shared" si="17"/>
        <v>5.8142864947180502E-5</v>
      </c>
      <c r="AN59" s="1">
        <f t="shared" si="18"/>
        <v>2.1368765548429751E-2</v>
      </c>
      <c r="AO59" s="1">
        <f t="shared" si="19"/>
        <v>0.65494129190121786</v>
      </c>
      <c r="AP59" s="1">
        <f t="shared" si="20"/>
        <v>0.70687987337177016</v>
      </c>
      <c r="AQ59" s="1">
        <f t="shared" si="21"/>
        <v>-0.15799452484353982</v>
      </c>
      <c r="AR59" s="1">
        <f t="shared" si="22"/>
        <v>-2.7122073643304985</v>
      </c>
      <c r="AS59" s="1">
        <f t="shared" si="23"/>
        <v>-4.5860363335925145</v>
      </c>
      <c r="AT59" s="1">
        <f t="shared" si="33"/>
        <v>3.7702922255105342</v>
      </c>
      <c r="AU59" s="1">
        <f t="shared" si="33"/>
        <v>3.7705180400706868</v>
      </c>
      <c r="AV59" s="1">
        <f t="shared" si="33"/>
        <v>3.7697824317757793</v>
      </c>
      <c r="AW59" s="1">
        <f t="shared" si="33"/>
        <v>3.77218018222282</v>
      </c>
      <c r="AX59" s="1">
        <f t="shared" si="33"/>
        <v>3.7643798966603104</v>
      </c>
      <c r="AY59" s="1">
        <f t="shared" si="33"/>
        <v>3.7899212107741151</v>
      </c>
      <c r="AZ59" s="1">
        <f t="shared" si="33"/>
        <v>3.7079410530964245</v>
      </c>
      <c r="BA59" s="1">
        <f t="shared" si="25"/>
        <v>3.9935488433741524</v>
      </c>
    </row>
    <row r="60" spans="1:53" x14ac:dyDescent="0.2">
      <c r="A60" s="23" t="s">
        <v>57</v>
      </c>
      <c r="B60" s="11"/>
      <c r="C60" s="24">
        <v>46804.355000000003</v>
      </c>
      <c r="D60" s="1" t="s">
        <v>129</v>
      </c>
      <c r="E60" s="1">
        <f t="shared" si="4"/>
        <v>6949.9745741482457</v>
      </c>
      <c r="F60" s="1">
        <f t="shared" si="28"/>
        <v>6950</v>
      </c>
      <c r="G60" s="1">
        <f t="shared" si="31"/>
        <v>-1.0169999994104728E-2</v>
      </c>
      <c r="I60" s="1">
        <f t="shared" si="29"/>
        <v>-1.0169999994104728E-2</v>
      </c>
      <c r="P60" s="26">
        <f t="shared" si="7"/>
        <v>31785.855000000003</v>
      </c>
      <c r="R60" s="1">
        <f t="shared" si="8"/>
        <v>1.0342889988009018E-4</v>
      </c>
      <c r="S60" s="11">
        <f t="shared" si="30"/>
        <v>0.05</v>
      </c>
      <c r="T60" s="143"/>
      <c r="AF60" s="1">
        <f t="shared" si="10"/>
        <v>6950</v>
      </c>
      <c r="AG60" s="1">
        <f t="shared" si="11"/>
        <v>-7.844046100567683E-3</v>
      </c>
      <c r="AH60" s="1">
        <f t="shared" si="12"/>
        <v>-3.4983764991254787E-2</v>
      </c>
      <c r="AI60" s="1">
        <f t="shared" si="13"/>
        <v>-31785.865169999997</v>
      </c>
      <c r="AJ60" s="1">
        <f t="shared" si="14"/>
        <v>-2.3259538935370451E-3</v>
      </c>
      <c r="AK60" s="1">
        <f t="shared" si="15"/>
        <v>2.7050307574300701E-7</v>
      </c>
      <c r="AL60" s="1">
        <f t="shared" si="16"/>
        <v>-31785.865169999997</v>
      </c>
      <c r="AM60" s="11">
        <f t="shared" si="17"/>
        <v>5.41006151486014E-6</v>
      </c>
      <c r="AN60" s="1">
        <f t="shared" si="18"/>
        <v>2.4813764997150056E-2</v>
      </c>
      <c r="AO60" s="1">
        <f t="shared" si="19"/>
        <v>0.79570786775423819</v>
      </c>
      <c r="AP60" s="1">
        <f t="shared" si="20"/>
        <v>0.9774576164858364</v>
      </c>
      <c r="AQ60" s="1">
        <f t="shared" si="21"/>
        <v>-0.31983199748902014</v>
      </c>
      <c r="AR60" s="1">
        <f t="shared" si="22"/>
        <v>-2.1392210031722576</v>
      </c>
      <c r="AS60" s="1">
        <f t="shared" si="23"/>
        <v>-1.8253397414002648</v>
      </c>
      <c r="AT60" s="1">
        <f t="shared" si="33"/>
        <v>4.5114753311317104</v>
      </c>
      <c r="AU60" s="1">
        <f t="shared" si="33"/>
        <v>4.5114753367915217</v>
      </c>
      <c r="AV60" s="1">
        <f t="shared" si="33"/>
        <v>4.5114752620615146</v>
      </c>
      <c r="AW60" s="1">
        <f t="shared" si="33"/>
        <v>4.5114762487705402</v>
      </c>
      <c r="AX60" s="1">
        <f t="shared" si="33"/>
        <v>4.5114632209928036</v>
      </c>
      <c r="AY60" s="1">
        <f t="shared" si="33"/>
        <v>4.5116352973449079</v>
      </c>
      <c r="AZ60" s="1">
        <f t="shared" si="33"/>
        <v>4.5093740414845378</v>
      </c>
      <c r="BA60" s="1">
        <f t="shared" si="25"/>
        <v>4.8833512817587144</v>
      </c>
    </row>
    <row r="61" spans="1:53" x14ac:dyDescent="0.2">
      <c r="A61" s="23" t="s">
        <v>72</v>
      </c>
      <c r="B61" s="11" t="s">
        <v>51</v>
      </c>
      <c r="C61" s="24">
        <v>48329.303999999996</v>
      </c>
      <c r="D61" s="1" t="s">
        <v>129</v>
      </c>
      <c r="E61" s="1">
        <f t="shared" si="4"/>
        <v>10762.474792905557</v>
      </c>
      <c r="F61" s="1">
        <f t="shared" si="28"/>
        <v>10762.5</v>
      </c>
      <c r="G61" s="1">
        <f t="shared" si="31"/>
        <v>-1.0082500004500616E-2</v>
      </c>
      <c r="I61" s="1">
        <f t="shared" si="29"/>
        <v>-1.0082500004500616E-2</v>
      </c>
      <c r="P61" s="26">
        <f t="shared" si="7"/>
        <v>33310.803999999996</v>
      </c>
      <c r="R61" s="1">
        <f t="shared" si="8"/>
        <v>1.0165680634075493E-4</v>
      </c>
      <c r="S61" s="11">
        <f t="shared" si="30"/>
        <v>0.05</v>
      </c>
      <c r="T61" s="143"/>
      <c r="U61" s="1">
        <v>1.3458055218886835E-9</v>
      </c>
      <c r="V61" s="1">
        <v>3.7286027273562394E-18</v>
      </c>
      <c r="W61" s="1">
        <v>1.6299908587978827E-26</v>
      </c>
      <c r="X61" s="1">
        <v>2.812497963356177E-8</v>
      </c>
      <c r="Y61" s="1">
        <v>3.6956929776214899E-5</v>
      </c>
      <c r="Z61" s="1">
        <v>4.5380359723963667E-3</v>
      </c>
      <c r="AA61" s="1">
        <v>0.36029977866733143</v>
      </c>
      <c r="AB61" s="1">
        <v>2902.955325087959</v>
      </c>
      <c r="AC61" s="1">
        <v>8.4430434442300665E-4</v>
      </c>
      <c r="AD61" s="1">
        <v>4.4064214327990579E-7</v>
      </c>
      <c r="AE61" s="1">
        <v>5.436394243545998E-20</v>
      </c>
      <c r="AF61" s="1">
        <f t="shared" si="10"/>
        <v>10762.5</v>
      </c>
      <c r="AG61" s="1">
        <f t="shared" si="11"/>
        <v>-1.7336041175780099E-2</v>
      </c>
      <c r="AH61" s="1">
        <f t="shared" si="12"/>
        <v>-2.8986443262520648E-2</v>
      </c>
      <c r="AI61" s="1">
        <f t="shared" si="13"/>
        <v>-33310.814082500001</v>
      </c>
      <c r="AJ61" s="1">
        <f t="shared" si="14"/>
        <v>7.2535411712794824E-3</v>
      </c>
      <c r="AK61" s="1">
        <f t="shared" si="15"/>
        <v>2.6306929761723263E-6</v>
      </c>
      <c r="AL61" s="1">
        <f t="shared" si="16"/>
        <v>-33310.814082500001</v>
      </c>
      <c r="AM61" s="11">
        <f t="shared" si="17"/>
        <v>5.2613859523446523E-5</v>
      </c>
      <c r="AN61" s="1">
        <f t="shared" si="18"/>
        <v>1.8903943258020032E-2</v>
      </c>
      <c r="AO61" s="1">
        <f t="shared" si="19"/>
        <v>0.98073191936575244</v>
      </c>
      <c r="AP61" s="1">
        <f t="shared" si="20"/>
        <v>0.95387720562925671</v>
      </c>
      <c r="AQ61" s="1">
        <f t="shared" si="21"/>
        <v>-0.37902047831747632</v>
      </c>
      <c r="AR61" s="1">
        <f t="shared" si="22"/>
        <v>-1.6215891174991575</v>
      </c>
      <c r="AS61" s="1">
        <f t="shared" si="23"/>
        <v>-1.0521278579639128</v>
      </c>
      <c r="AT61" s="1">
        <f t="shared" ref="AT61:AZ70" si="34">$BA61+$AH$7*SIN(AU61)</f>
        <v>5.0542039192342481</v>
      </c>
      <c r="AU61" s="1">
        <f t="shared" si="34"/>
        <v>5.0542060860255233</v>
      </c>
      <c r="AV61" s="1">
        <f t="shared" si="34"/>
        <v>5.0542231185892259</v>
      </c>
      <c r="AW61" s="1">
        <f t="shared" si="34"/>
        <v>5.0543569786087623</v>
      </c>
      <c r="AX61" s="1">
        <f t="shared" si="34"/>
        <v>5.0554072460873432</v>
      </c>
      <c r="AY61" s="1">
        <f t="shared" si="34"/>
        <v>5.0635429631048057</v>
      </c>
      <c r="AZ61" s="1">
        <f t="shared" si="34"/>
        <v>5.1213387203560528</v>
      </c>
      <c r="BA61" s="1">
        <f t="shared" si="25"/>
        <v>5.4117581036187055</v>
      </c>
    </row>
    <row r="62" spans="1:53" x14ac:dyDescent="0.2">
      <c r="A62" s="23" t="s">
        <v>46</v>
      </c>
      <c r="B62" s="11"/>
      <c r="C62" s="24">
        <v>45022.415000000001</v>
      </c>
      <c r="D62" s="1" t="s">
        <v>128</v>
      </c>
      <c r="E62" s="1">
        <f t="shared" si="4"/>
        <v>2494.9753316736169</v>
      </c>
      <c r="F62" s="1">
        <f t="shared" si="28"/>
        <v>2495</v>
      </c>
      <c r="G62" s="1">
        <f t="shared" si="31"/>
        <v>-9.8670000006677583E-3</v>
      </c>
      <c r="I62" s="1">
        <f t="shared" si="29"/>
        <v>-9.8670000006677583E-3</v>
      </c>
      <c r="P62" s="26">
        <f t="shared" si="7"/>
        <v>30003.915000000001</v>
      </c>
      <c r="R62" s="1">
        <f t="shared" si="8"/>
        <v>9.7357689013177537E-5</v>
      </c>
      <c r="S62" s="11">
        <f t="shared" si="30"/>
        <v>0.05</v>
      </c>
      <c r="T62" s="143"/>
      <c r="AF62" s="1">
        <f t="shared" si="10"/>
        <v>2495</v>
      </c>
      <c r="AG62" s="1">
        <f t="shared" si="11"/>
        <v>-3.2505403169860378E-3</v>
      </c>
      <c r="AH62" s="1">
        <f t="shared" si="12"/>
        <v>-3.3583555860438867E-2</v>
      </c>
      <c r="AI62" s="1">
        <f t="shared" si="13"/>
        <v>-30003.924867000002</v>
      </c>
      <c r="AJ62" s="1">
        <f t="shared" si="14"/>
        <v>-6.6164596836817205E-3</v>
      </c>
      <c r="AK62" s="1">
        <f t="shared" si="15"/>
        <v>2.1888769372892808E-6</v>
      </c>
      <c r="AL62" s="1">
        <f t="shared" si="16"/>
        <v>-30003.924867000002</v>
      </c>
      <c r="AM62" s="11">
        <f t="shared" si="17"/>
        <v>4.3777538745785611E-5</v>
      </c>
      <c r="AN62" s="1">
        <f t="shared" si="18"/>
        <v>2.3716555859771109E-2</v>
      </c>
      <c r="AO62" s="1">
        <f t="shared" si="19"/>
        <v>0.68317693918211886</v>
      </c>
      <c r="AP62" s="1">
        <f t="shared" si="20"/>
        <v>0.80677876240517343</v>
      </c>
      <c r="AQ62" s="1">
        <f t="shared" si="21"/>
        <v>-0.20892804993424324</v>
      </c>
      <c r="AR62" s="1">
        <f t="shared" si="22"/>
        <v>-2.5586048768519389</v>
      </c>
      <c r="AS62" s="1">
        <f t="shared" si="23"/>
        <v>-3.3328841406379728</v>
      </c>
      <c r="AT62" s="1">
        <f t="shared" si="34"/>
        <v>3.9829355789528855</v>
      </c>
      <c r="AU62" s="1">
        <f t="shared" si="34"/>
        <v>3.983014516190031</v>
      </c>
      <c r="AV62" s="1">
        <f t="shared" si="34"/>
        <v>3.9827024506621895</v>
      </c>
      <c r="AW62" s="1">
        <f t="shared" si="34"/>
        <v>3.9839367878075098</v>
      </c>
      <c r="AX62" s="1">
        <f t="shared" si="34"/>
        <v>3.9790644272847828</v>
      </c>
      <c r="AY62" s="1">
        <f t="shared" si="34"/>
        <v>3.9984551385592724</v>
      </c>
      <c r="AZ62" s="1">
        <f t="shared" si="34"/>
        <v>3.9235896693698327</v>
      </c>
      <c r="BA62" s="1">
        <f t="shared" si="25"/>
        <v>4.2658949168049407</v>
      </c>
    </row>
    <row r="63" spans="1:53" x14ac:dyDescent="0.2">
      <c r="A63" s="23" t="s">
        <v>73</v>
      </c>
      <c r="B63" s="11" t="s">
        <v>51</v>
      </c>
      <c r="C63" s="24">
        <v>48651.294999999998</v>
      </c>
      <c r="D63" s="24">
        <v>7.0000000000000001E-3</v>
      </c>
      <c r="E63" s="1">
        <f t="shared" si="4"/>
        <v>11567.479260555227</v>
      </c>
      <c r="F63" s="1">
        <f t="shared" si="28"/>
        <v>11567.5</v>
      </c>
      <c r="G63" s="1">
        <f t="shared" si="31"/>
        <v>-8.2955000034417026E-3</v>
      </c>
      <c r="I63" s="1">
        <f t="shared" si="29"/>
        <v>-8.2955000034417026E-3</v>
      </c>
      <c r="P63" s="26">
        <f t="shared" si="7"/>
        <v>33632.794999999998</v>
      </c>
      <c r="R63" s="1">
        <f t="shared" si="8"/>
        <v>6.8815320307101288E-5</v>
      </c>
      <c r="S63" s="11">
        <f t="shared" si="30"/>
        <v>0.05</v>
      </c>
      <c r="T63" s="143"/>
      <c r="AF63" s="1">
        <f t="shared" si="10"/>
        <v>11567.5</v>
      </c>
      <c r="AG63" s="1">
        <f t="shared" si="11"/>
        <v>-2.029009194083272E-2</v>
      </c>
      <c r="AH63" s="1">
        <f t="shared" si="12"/>
        <v>-2.4849888120208781E-2</v>
      </c>
      <c r="AI63" s="1">
        <f t="shared" si="13"/>
        <v>-33632.803295500002</v>
      </c>
      <c r="AJ63" s="1">
        <f t="shared" si="14"/>
        <v>1.1994591937391018E-2</v>
      </c>
      <c r="AK63" s="1">
        <f t="shared" si="15"/>
        <v>7.1935117872262809E-6</v>
      </c>
      <c r="AL63" s="1">
        <f t="shared" si="16"/>
        <v>-33632.803295500002</v>
      </c>
      <c r="AM63" s="11">
        <f t="shared" si="17"/>
        <v>1.4387023574452562E-4</v>
      </c>
      <c r="AN63" s="1">
        <f t="shared" si="18"/>
        <v>1.6554388116767078E-2</v>
      </c>
      <c r="AO63" s="1">
        <f t="shared" si="19"/>
        <v>1.0349457562502502</v>
      </c>
      <c r="AP63" s="1">
        <f t="shared" si="20"/>
        <v>0.90135684378434033</v>
      </c>
      <c r="AQ63" s="1">
        <f t="shared" si="21"/>
        <v>-0.37789757347121794</v>
      </c>
      <c r="AR63" s="1">
        <f t="shared" si="22"/>
        <v>-1.478584430798447</v>
      </c>
      <c r="AS63" s="1">
        <f t="shared" si="23"/>
        <v>-0.91179248368042121</v>
      </c>
      <c r="AT63" s="1">
        <f t="shared" si="34"/>
        <v>5.1855109778567119</v>
      </c>
      <c r="AU63" s="1">
        <f t="shared" si="34"/>
        <v>5.1855216465446023</v>
      </c>
      <c r="AV63" s="1">
        <f t="shared" si="34"/>
        <v>5.1855833350938276</v>
      </c>
      <c r="AW63" s="1">
        <f t="shared" si="34"/>
        <v>5.1859398853502015</v>
      </c>
      <c r="AX63" s="1">
        <f t="shared" si="34"/>
        <v>5.1879958506823369</v>
      </c>
      <c r="AY63" s="1">
        <f t="shared" si="34"/>
        <v>5.1996948318198548</v>
      </c>
      <c r="AZ63" s="1">
        <f t="shared" si="34"/>
        <v>5.2619171588433726</v>
      </c>
      <c r="BA63" s="1">
        <f t="shared" si="25"/>
        <v>5.523329904693405</v>
      </c>
    </row>
    <row r="64" spans="1:53" x14ac:dyDescent="0.2">
      <c r="A64" s="23" t="s">
        <v>70</v>
      </c>
      <c r="B64" s="11"/>
      <c r="C64" s="24">
        <v>48270.307999999997</v>
      </c>
      <c r="D64" s="1" t="s">
        <v>129</v>
      </c>
      <c r="E64" s="1">
        <f t="shared" si="4"/>
        <v>10614.979851825032</v>
      </c>
      <c r="F64" s="1">
        <f t="shared" si="28"/>
        <v>10615</v>
      </c>
      <c r="G64" s="1">
        <f t="shared" si="31"/>
        <v>-8.0589999997755513E-3</v>
      </c>
      <c r="I64" s="1">
        <f t="shared" si="29"/>
        <v>-8.0589999997755513E-3</v>
      </c>
      <c r="P64" s="26">
        <f t="shared" si="7"/>
        <v>33251.807999999997</v>
      </c>
      <c r="R64" s="1">
        <f t="shared" si="8"/>
        <v>6.4947480996382332E-5</v>
      </c>
      <c r="S64" s="11">
        <f t="shared" si="30"/>
        <v>0.05</v>
      </c>
      <c r="T64" s="143"/>
      <c r="AF64" s="1">
        <f t="shared" si="10"/>
        <v>10615</v>
      </c>
      <c r="AG64" s="1">
        <f t="shared" si="11"/>
        <v>-1.6835358216382712E-2</v>
      </c>
      <c r="AH64" s="1">
        <f t="shared" si="12"/>
        <v>-2.7347124351938833E-2</v>
      </c>
      <c r="AI64" s="1">
        <f t="shared" si="13"/>
        <v>-33251.816058999997</v>
      </c>
      <c r="AJ64" s="1">
        <f t="shared" si="14"/>
        <v>8.7763582166071608E-3</v>
      </c>
      <c r="AK64" s="1">
        <f t="shared" si="15"/>
        <v>3.8512231773104013E-6</v>
      </c>
      <c r="AL64" s="1">
        <f t="shared" si="16"/>
        <v>-33251.816058999997</v>
      </c>
      <c r="AM64" s="11">
        <f t="shared" si="17"/>
        <v>7.7024463546208023E-5</v>
      </c>
      <c r="AN64" s="1">
        <f t="shared" si="18"/>
        <v>1.9288124352163281E-2</v>
      </c>
      <c r="AO64" s="1">
        <f t="shared" si="19"/>
        <v>0.97141729190835724</v>
      </c>
      <c r="AP64" s="1">
        <f t="shared" si="20"/>
        <v>0.96097086692053058</v>
      </c>
      <c r="AQ64" s="1">
        <f t="shared" si="21"/>
        <v>-0.3784320423979507</v>
      </c>
      <c r="AR64" s="1">
        <f t="shared" si="22"/>
        <v>-1.6461824952070394</v>
      </c>
      <c r="AS64" s="1">
        <f t="shared" si="23"/>
        <v>-1.0783775835897058</v>
      </c>
      <c r="AT64" s="1">
        <f t="shared" si="34"/>
        <v>5.0308924936583352</v>
      </c>
      <c r="AU64" s="1">
        <f t="shared" si="34"/>
        <v>5.030894007803651</v>
      </c>
      <c r="AV64" s="1">
        <f t="shared" si="34"/>
        <v>5.0309067483366405</v>
      </c>
      <c r="AW64" s="1">
        <f t="shared" si="34"/>
        <v>5.031013932017915</v>
      </c>
      <c r="AX64" s="1">
        <f t="shared" si="34"/>
        <v>5.0319142728589217</v>
      </c>
      <c r="AY64" s="1">
        <f t="shared" si="34"/>
        <v>5.0393826084474416</v>
      </c>
      <c r="AZ64" s="1">
        <f t="shared" si="34"/>
        <v>5.0959621011689658</v>
      </c>
      <c r="BA64" s="1">
        <f t="shared" si="25"/>
        <v>5.3913148232975647</v>
      </c>
    </row>
    <row r="65" spans="1:53" x14ac:dyDescent="0.2">
      <c r="A65" s="23" t="s">
        <v>63</v>
      </c>
      <c r="B65" s="11"/>
      <c r="C65" s="24">
        <v>47554.332000000002</v>
      </c>
      <c r="D65" s="1" t="s">
        <v>129</v>
      </c>
      <c r="E65" s="1">
        <f t="shared" si="4"/>
        <v>8824.9798868262169</v>
      </c>
      <c r="F65" s="1">
        <f t="shared" ref="F65:F96" si="35">ROUND(2*E65,0)/2</f>
        <v>8825</v>
      </c>
      <c r="G65" s="1">
        <f t="shared" si="31"/>
        <v>-8.0449999950360507E-3</v>
      </c>
      <c r="I65" s="1">
        <f t="shared" ref="I65:I96" si="36">G65</f>
        <v>-8.0449999950360507E-3</v>
      </c>
      <c r="P65" s="26">
        <f t="shared" si="7"/>
        <v>32535.832000000002</v>
      </c>
      <c r="R65" s="1">
        <f t="shared" si="8"/>
        <v>6.4722024920130055E-5</v>
      </c>
      <c r="S65" s="11">
        <f t="shared" ref="S65:S96" si="37">Q$11</f>
        <v>0.05</v>
      </c>
      <c r="T65" s="143"/>
      <c r="AF65" s="1">
        <f t="shared" si="10"/>
        <v>8825</v>
      </c>
      <c r="AG65" s="1">
        <f t="shared" si="11"/>
        <v>-1.1677544552764728E-2</v>
      </c>
      <c r="AH65" s="1">
        <f t="shared" si="12"/>
        <v>-3.0935419320374719E-2</v>
      </c>
      <c r="AI65" s="1">
        <f t="shared" si="13"/>
        <v>-32535.840044999997</v>
      </c>
      <c r="AJ65" s="1">
        <f t="shared" si="14"/>
        <v>3.6325445577286772E-3</v>
      </c>
      <c r="AK65" s="1">
        <f t="shared" si="15"/>
        <v>6.5976899819421153E-7</v>
      </c>
      <c r="AL65" s="1">
        <f t="shared" si="16"/>
        <v>-32535.840044999997</v>
      </c>
      <c r="AM65" s="11">
        <f t="shared" si="17"/>
        <v>1.3195379963884231E-5</v>
      </c>
      <c r="AN65" s="1">
        <f t="shared" si="18"/>
        <v>2.2890419325338668E-2</v>
      </c>
      <c r="AO65" s="1">
        <f t="shared" si="19"/>
        <v>0.87314062948565707</v>
      </c>
      <c r="AP65" s="1">
        <f t="shared" si="20"/>
        <v>0.99988959497845697</v>
      </c>
      <c r="AQ65" s="1">
        <f t="shared" si="21"/>
        <v>-0.35767930053057462</v>
      </c>
      <c r="AR65" s="1">
        <f t="shared" si="22"/>
        <v>-1.9116285411390153</v>
      </c>
      <c r="AS65" s="1">
        <f t="shared" si="23"/>
        <v>-1.4157075712952383</v>
      </c>
      <c r="AT65" s="1">
        <f t="shared" si="34"/>
        <v>4.7642232844469232</v>
      </c>
      <c r="AU65" s="1">
        <f t="shared" si="34"/>
        <v>4.764223284578935</v>
      </c>
      <c r="AV65" s="1">
        <f t="shared" si="34"/>
        <v>4.7642232912927227</v>
      </c>
      <c r="AW65" s="1">
        <f t="shared" si="34"/>
        <v>4.7642236327372656</v>
      </c>
      <c r="AX65" s="1">
        <f t="shared" si="34"/>
        <v>4.7642409946946112</v>
      </c>
      <c r="AY65" s="1">
        <f t="shared" si="34"/>
        <v>4.7651162961078048</v>
      </c>
      <c r="AZ65" s="1">
        <f t="shared" si="34"/>
        <v>4.7983941121644715</v>
      </c>
      <c r="BA65" s="1">
        <f t="shared" si="25"/>
        <v>5.1432234892308415</v>
      </c>
    </row>
    <row r="66" spans="1:53" x14ac:dyDescent="0.2">
      <c r="A66" s="23" t="s">
        <v>47</v>
      </c>
      <c r="B66" s="11"/>
      <c r="C66" s="24">
        <v>43833.457000000002</v>
      </c>
      <c r="D66" s="1" t="s">
        <v>129</v>
      </c>
      <c r="E66" s="1">
        <f t="shared" si="4"/>
        <v>-477.51924689476158</v>
      </c>
      <c r="F66" s="1">
        <f t="shared" si="35"/>
        <v>-477.5</v>
      </c>
      <c r="G66" s="1">
        <f t="shared" si="31"/>
        <v>-7.6984999977867119E-3</v>
      </c>
      <c r="I66" s="1">
        <f t="shared" si="36"/>
        <v>-7.6984999977867119E-3</v>
      </c>
      <c r="P66" s="26">
        <f t="shared" si="7"/>
        <v>28814.957000000002</v>
      </c>
      <c r="R66" s="1">
        <f t="shared" si="8"/>
        <v>5.9266902215922006E-5</v>
      </c>
      <c r="S66" s="11">
        <f t="shared" si="37"/>
        <v>0.05</v>
      </c>
      <c r="T66" s="143"/>
      <c r="AF66" s="1">
        <f t="shared" si="10"/>
        <v>-477.5</v>
      </c>
      <c r="AG66" s="1">
        <f t="shared" si="11"/>
        <v>-2.4367884452411309E-3</v>
      </c>
      <c r="AH66" s="1">
        <f t="shared" si="12"/>
        <v>-2.752973913959238E-2</v>
      </c>
      <c r="AI66" s="1">
        <f t="shared" si="13"/>
        <v>-28814.9646985</v>
      </c>
      <c r="AJ66" s="1">
        <f t="shared" si="14"/>
        <v>-5.261711552545581E-3</v>
      </c>
      <c r="AK66" s="1">
        <f t="shared" si="15"/>
        <v>1.3842804231095816E-6</v>
      </c>
      <c r="AL66" s="1">
        <f t="shared" si="16"/>
        <v>-28814.9646985</v>
      </c>
      <c r="AM66" s="11">
        <f t="shared" si="17"/>
        <v>2.7685608462191629E-5</v>
      </c>
      <c r="AN66" s="1">
        <f t="shared" si="18"/>
        <v>1.9831239141805668E-2</v>
      </c>
      <c r="AO66" s="1">
        <f t="shared" si="19"/>
        <v>0.64415615057177988</v>
      </c>
      <c r="AP66" s="1">
        <f t="shared" si="20"/>
        <v>0.65237162449049568</v>
      </c>
      <c r="AQ66" s="1">
        <f t="shared" si="21"/>
        <v>-0.13192019079520262</v>
      </c>
      <c r="AR66" s="1">
        <f t="shared" si="22"/>
        <v>-2.7865752360904561</v>
      </c>
      <c r="AS66" s="1">
        <f t="shared" si="23"/>
        <v>-5.5742321803656658</v>
      </c>
      <c r="AT66" s="1">
        <f t="shared" si="34"/>
        <v>3.6643372128822955</v>
      </c>
      <c r="AU66" s="1">
        <f t="shared" si="34"/>
        <v>3.6646397985917853</v>
      </c>
      <c r="AV66" s="1">
        <f t="shared" si="34"/>
        <v>3.663719685338187</v>
      </c>
      <c r="AW66" s="1">
        <f t="shared" si="34"/>
        <v>3.6665191152669085</v>
      </c>
      <c r="AX66" s="1">
        <f t="shared" si="34"/>
        <v>3.6580158356161188</v>
      </c>
      <c r="AY66" s="1">
        <f t="shared" si="34"/>
        <v>3.6839761593706504</v>
      </c>
      <c r="AZ66" s="1">
        <f t="shared" si="34"/>
        <v>3.6058669359734683</v>
      </c>
      <c r="BA66" s="1">
        <f t="shared" si="25"/>
        <v>3.8539108438924625</v>
      </c>
    </row>
    <row r="67" spans="1:53" x14ac:dyDescent="0.2">
      <c r="A67" s="23" t="s">
        <v>59</v>
      </c>
      <c r="B67" s="11" t="s">
        <v>51</v>
      </c>
      <c r="C67" s="24">
        <v>47157.345999999998</v>
      </c>
      <c r="D67" s="1" t="s">
        <v>129</v>
      </c>
      <c r="E67" s="1">
        <f t="shared" si="4"/>
        <v>7832.4816381348755</v>
      </c>
      <c r="F67" s="1">
        <f t="shared" si="35"/>
        <v>7832.5</v>
      </c>
      <c r="G67" s="1">
        <f t="shared" si="31"/>
        <v>-7.3445000016363338E-3</v>
      </c>
      <c r="I67" s="1">
        <f t="shared" si="36"/>
        <v>-7.3445000016363338E-3</v>
      </c>
      <c r="P67" s="26">
        <f t="shared" si="7"/>
        <v>32138.845999999998</v>
      </c>
      <c r="R67" s="1">
        <f t="shared" si="8"/>
        <v>5.3941680274036108E-5</v>
      </c>
      <c r="S67" s="11">
        <f t="shared" si="37"/>
        <v>0.05</v>
      </c>
      <c r="T67" s="143"/>
      <c r="AF67" s="1">
        <f t="shared" si="10"/>
        <v>7832.5</v>
      </c>
      <c r="AG67" s="1">
        <f t="shared" si="11"/>
        <v>-9.4712859893768368E-3</v>
      </c>
      <c r="AH67" s="1">
        <f t="shared" si="12"/>
        <v>-3.1465856803242431E-2</v>
      </c>
      <c r="AI67" s="1">
        <f t="shared" si="13"/>
        <v>-32138.853344499999</v>
      </c>
      <c r="AJ67" s="1">
        <f t="shared" si="14"/>
        <v>2.1267859877405031E-3</v>
      </c>
      <c r="AK67" s="1">
        <f t="shared" si="15"/>
        <v>2.2616093188246738E-7</v>
      </c>
      <c r="AL67" s="1">
        <f t="shared" si="16"/>
        <v>-32138.853344499999</v>
      </c>
      <c r="AM67" s="11">
        <f t="shared" si="17"/>
        <v>4.5232186376493472E-6</v>
      </c>
      <c r="AN67" s="1">
        <f t="shared" si="18"/>
        <v>2.4121356801606101E-2</v>
      </c>
      <c r="AO67" s="1">
        <f t="shared" si="19"/>
        <v>0.82929400160916811</v>
      </c>
      <c r="AP67" s="1">
        <f t="shared" si="20"/>
        <v>0.9938617028826402</v>
      </c>
      <c r="AQ67" s="1">
        <f t="shared" si="21"/>
        <v>-0.33895020877516174</v>
      </c>
      <c r="AR67" s="1">
        <f t="shared" si="22"/>
        <v>-2.0373449050252859</v>
      </c>
      <c r="AS67" s="1">
        <f t="shared" si="23"/>
        <v>-1.6232942405360404</v>
      </c>
      <c r="AT67" s="1">
        <f t="shared" si="34"/>
        <v>4.6275204653229789</v>
      </c>
      <c r="AU67" s="1">
        <f t="shared" si="34"/>
        <v>4.6275204648401331</v>
      </c>
      <c r="AV67" s="1">
        <f t="shared" si="34"/>
        <v>4.6275204798494256</v>
      </c>
      <c r="AW67" s="1">
        <f t="shared" si="34"/>
        <v>4.6275200132858219</v>
      </c>
      <c r="AX67" s="1">
        <f t="shared" si="34"/>
        <v>4.6275345176035554</v>
      </c>
      <c r="AY67" s="1">
        <f t="shared" si="34"/>
        <v>4.6270847645405295</v>
      </c>
      <c r="AZ67" s="1">
        <f t="shared" si="34"/>
        <v>4.642358819312558</v>
      </c>
      <c r="BA67" s="1">
        <f t="shared" si="25"/>
        <v>5.0056644674089288</v>
      </c>
    </row>
    <row r="68" spans="1:53" x14ac:dyDescent="0.2">
      <c r="A68" s="23" t="s">
        <v>47</v>
      </c>
      <c r="B68" s="11"/>
      <c r="C68" s="24">
        <v>44637.432000000001</v>
      </c>
      <c r="D68" s="1" t="s">
        <v>129</v>
      </c>
      <c r="E68" s="1">
        <f t="shared" si="4"/>
        <v>1532.4855882672125</v>
      </c>
      <c r="F68" s="1">
        <f t="shared" si="35"/>
        <v>1532.5</v>
      </c>
      <c r="G68" s="1">
        <f t="shared" si="31"/>
        <v>-5.7644999978947453E-3</v>
      </c>
      <c r="I68" s="1">
        <f t="shared" si="36"/>
        <v>-5.7644999978947453E-3</v>
      </c>
      <c r="P68" s="26">
        <f t="shared" si="7"/>
        <v>29618.932000000001</v>
      </c>
      <c r="R68" s="1">
        <f t="shared" si="8"/>
        <v>3.3229460225728522E-5</v>
      </c>
      <c r="S68" s="11">
        <f t="shared" si="37"/>
        <v>0.05</v>
      </c>
      <c r="T68" s="143"/>
      <c r="AF68" s="1">
        <f t="shared" si="10"/>
        <v>1532.5</v>
      </c>
      <c r="AG68" s="1">
        <f t="shared" si="11"/>
        <v>-2.8423508480588007E-3</v>
      </c>
      <c r="AH68" s="1">
        <f t="shared" si="12"/>
        <v>-2.8446724038413095E-2</v>
      </c>
      <c r="AI68" s="1">
        <f t="shared" si="13"/>
        <v>-29618.937764499999</v>
      </c>
      <c r="AJ68" s="1">
        <f t="shared" si="14"/>
        <v>-2.9221491498359446E-3</v>
      </c>
      <c r="AK68" s="1">
        <f t="shared" si="15"/>
        <v>4.2694778269434673E-7</v>
      </c>
      <c r="AL68" s="1">
        <f t="shared" si="16"/>
        <v>-29618.937764499999</v>
      </c>
      <c r="AM68" s="11">
        <f t="shared" si="17"/>
        <v>8.538955653886934E-6</v>
      </c>
      <c r="AN68" s="1">
        <f t="shared" si="18"/>
        <v>2.268222404051835E-2</v>
      </c>
      <c r="AO68" s="1">
        <f t="shared" si="19"/>
        <v>0.66807032583731574</v>
      </c>
      <c r="AP68" s="1">
        <f t="shared" si="20"/>
        <v>0.75903017975652698</v>
      </c>
      <c r="AQ68" s="1">
        <f t="shared" si="21"/>
        <v>-0.18398498125007565</v>
      </c>
      <c r="AR68" s="1">
        <f t="shared" si="22"/>
        <v>-2.6354624767259947</v>
      </c>
      <c r="AS68" s="1">
        <f t="shared" si="23"/>
        <v>-3.8668351768238045</v>
      </c>
      <c r="AT68" s="1">
        <f t="shared" si="34"/>
        <v>3.8776587873889925</v>
      </c>
      <c r="AU68" s="1">
        <f t="shared" si="34"/>
        <v>3.8778030638987562</v>
      </c>
      <c r="AV68" s="1">
        <f t="shared" si="34"/>
        <v>3.8772901522871019</v>
      </c>
      <c r="AW68" s="1">
        <f t="shared" si="34"/>
        <v>3.8791146680205304</v>
      </c>
      <c r="AX68" s="1">
        <f t="shared" si="34"/>
        <v>3.8726381821380809</v>
      </c>
      <c r="AY68" s="1">
        <f t="shared" si="34"/>
        <v>3.8958035370133817</v>
      </c>
      <c r="AZ68" s="1">
        <f t="shared" si="34"/>
        <v>3.8150261649998454</v>
      </c>
      <c r="BA68" s="1">
        <f t="shared" si="25"/>
        <v>4.1324938503025823</v>
      </c>
    </row>
    <row r="69" spans="1:53" x14ac:dyDescent="0.2">
      <c r="A69" s="23" t="s">
        <v>47</v>
      </c>
      <c r="B69" s="11"/>
      <c r="C69" s="24">
        <v>43175.281000000003</v>
      </c>
      <c r="D69" s="1" t="s">
        <v>129</v>
      </c>
      <c r="E69" s="1">
        <f t="shared" si="4"/>
        <v>-2123.014370981417</v>
      </c>
      <c r="F69" s="1">
        <f t="shared" si="35"/>
        <v>-2123</v>
      </c>
      <c r="G69" s="1">
        <f t="shared" si="31"/>
        <v>-5.7481999974697828E-3</v>
      </c>
      <c r="I69" s="1">
        <f t="shared" si="36"/>
        <v>-5.7481999974697828E-3</v>
      </c>
      <c r="P69" s="26">
        <f t="shared" si="7"/>
        <v>28156.781000000003</v>
      </c>
      <c r="R69" s="1">
        <f t="shared" si="8"/>
        <v>3.3041803210911611E-5</v>
      </c>
      <c r="S69" s="11">
        <f t="shared" si="37"/>
        <v>0.05</v>
      </c>
      <c r="T69" s="143"/>
      <c r="AF69" s="1">
        <f t="shared" si="10"/>
        <v>-2123</v>
      </c>
      <c r="AG69" s="1">
        <f t="shared" si="11"/>
        <v>-2.4446809067659309E-3</v>
      </c>
      <c r="AH69" s="1">
        <f t="shared" si="12"/>
        <v>-2.2659788462879773E-2</v>
      </c>
      <c r="AI69" s="1">
        <f t="shared" si="13"/>
        <v>-28156.7867482</v>
      </c>
      <c r="AJ69" s="1">
        <f t="shared" si="14"/>
        <v>-3.303519090703852E-3</v>
      </c>
      <c r="AK69" s="1">
        <f t="shared" si="15"/>
        <v>5.4566191913224022E-7</v>
      </c>
      <c r="AL69" s="1">
        <f t="shared" si="16"/>
        <v>-28156.7867482</v>
      </c>
      <c r="AM69" s="11">
        <f t="shared" si="17"/>
        <v>1.0913238382644804E-5</v>
      </c>
      <c r="AN69" s="1">
        <f t="shared" si="18"/>
        <v>1.691158846540999E-2</v>
      </c>
      <c r="AO69" s="1">
        <f t="shared" si="19"/>
        <v>0.63119374957789065</v>
      </c>
      <c r="AP69" s="1">
        <f t="shared" si="20"/>
        <v>0.55947911553723095</v>
      </c>
      <c r="AQ69" s="1">
        <f t="shared" si="21"/>
        <v>-8.9497103667776842E-2</v>
      </c>
      <c r="AR69" s="1">
        <f t="shared" si="22"/>
        <v>-2.9035274630618595</v>
      </c>
      <c r="AS69" s="1">
        <f t="shared" si="23"/>
        <v>-8.3613451508142518</v>
      </c>
      <c r="AT69" s="1">
        <f t="shared" si="34"/>
        <v>3.4945379799627121</v>
      </c>
      <c r="AU69" s="1">
        <f t="shared" si="34"/>
        <v>3.49489307643206</v>
      </c>
      <c r="AV69" s="1">
        <f t="shared" si="34"/>
        <v>3.4938959932052591</v>
      </c>
      <c r="AW69" s="1">
        <f t="shared" si="34"/>
        <v>3.4966966571269742</v>
      </c>
      <c r="AX69" s="1">
        <f t="shared" si="34"/>
        <v>3.4888372906134713</v>
      </c>
      <c r="AY69" s="1">
        <f t="shared" si="34"/>
        <v>3.5109513448430589</v>
      </c>
      <c r="AZ69" s="1">
        <f t="shared" si="34"/>
        <v>3.4491666947462893</v>
      </c>
      <c r="BA69" s="1">
        <f t="shared" si="25"/>
        <v>3.6258469946149243</v>
      </c>
    </row>
    <row r="70" spans="1:53" x14ac:dyDescent="0.2">
      <c r="A70" s="23" t="s">
        <v>47</v>
      </c>
      <c r="B70" s="11"/>
      <c r="C70" s="24">
        <v>44616.432999999997</v>
      </c>
      <c r="D70" s="1" t="s">
        <v>129</v>
      </c>
      <c r="E70" s="1">
        <f t="shared" si="4"/>
        <v>1479.9863295420366</v>
      </c>
      <c r="F70" s="1">
        <f t="shared" si="35"/>
        <v>1480</v>
      </c>
      <c r="G70" s="1">
        <f t="shared" si="31"/>
        <v>-5.4680000030202791E-3</v>
      </c>
      <c r="I70" s="1">
        <f t="shared" si="36"/>
        <v>-5.4680000030202791E-3</v>
      </c>
      <c r="P70" s="26">
        <f t="shared" si="7"/>
        <v>29597.932999999997</v>
      </c>
      <c r="R70" s="1">
        <f t="shared" si="8"/>
        <v>2.9899024033029774E-5</v>
      </c>
      <c r="S70" s="11">
        <f t="shared" si="37"/>
        <v>0.05</v>
      </c>
      <c r="T70" s="143"/>
      <c r="AF70" s="1">
        <f t="shared" si="10"/>
        <v>1480</v>
      </c>
      <c r="AG70" s="1">
        <f t="shared" si="11"/>
        <v>-2.8245188612319137E-3</v>
      </c>
      <c r="AH70" s="1">
        <f t="shared" si="12"/>
        <v>-2.8087195848879826E-2</v>
      </c>
      <c r="AI70" s="1">
        <f t="shared" si="13"/>
        <v>-29597.938468</v>
      </c>
      <c r="AJ70" s="1">
        <f t="shared" si="14"/>
        <v>-2.6434811417883654E-3</v>
      </c>
      <c r="AK70" s="1">
        <f t="shared" si="15"/>
        <v>3.49399627349536E-7</v>
      </c>
      <c r="AL70" s="1">
        <f t="shared" si="16"/>
        <v>-29597.938468</v>
      </c>
      <c r="AM70" s="11">
        <f t="shared" si="17"/>
        <v>6.9879925469907199E-6</v>
      </c>
      <c r="AN70" s="1">
        <f t="shared" si="18"/>
        <v>2.2619195845859547E-2</v>
      </c>
      <c r="AO70" s="1">
        <f t="shared" si="19"/>
        <v>0.66731932987836329</v>
      </c>
      <c r="AP70" s="1">
        <f t="shared" si="20"/>
        <v>0.75635645214608305</v>
      </c>
      <c r="AQ70" s="1">
        <f t="shared" si="21"/>
        <v>-0.18262352981682056</v>
      </c>
      <c r="AR70" s="1">
        <f t="shared" si="22"/>
        <v>-2.6395594623976737</v>
      </c>
      <c r="AS70" s="1">
        <f t="shared" si="23"/>
        <v>-3.8997745481010671</v>
      </c>
      <c r="AT70" s="1">
        <f t="shared" si="34"/>
        <v>3.8719818171727427</v>
      </c>
      <c r="AU70" s="1">
        <f t="shared" si="34"/>
        <v>3.8721301473859215</v>
      </c>
      <c r="AV70" s="1">
        <f t="shared" si="34"/>
        <v>3.8716055144627282</v>
      </c>
      <c r="AW70" s="1">
        <f t="shared" si="34"/>
        <v>3.8734622100020122</v>
      </c>
      <c r="AX70" s="1">
        <f t="shared" si="34"/>
        <v>3.8669050835012833</v>
      </c>
      <c r="AY70" s="1">
        <f t="shared" si="34"/>
        <v>3.8902382632664203</v>
      </c>
      <c r="AZ70" s="1">
        <f t="shared" si="34"/>
        <v>3.8092712459369511</v>
      </c>
      <c r="BA70" s="1">
        <f t="shared" si="25"/>
        <v>4.1252174284933627</v>
      </c>
    </row>
    <row r="71" spans="1:53" x14ac:dyDescent="0.2">
      <c r="A71" s="23" t="s">
        <v>47</v>
      </c>
      <c r="B71" s="11"/>
      <c r="C71" s="24">
        <v>43887.258000000002</v>
      </c>
      <c r="D71" s="1" t="s">
        <v>129</v>
      </c>
      <c r="E71" s="1">
        <f t="shared" si="4"/>
        <v>-343.01224091006242</v>
      </c>
      <c r="F71" s="1">
        <f t="shared" si="35"/>
        <v>-343</v>
      </c>
      <c r="G71" s="1">
        <f t="shared" si="31"/>
        <v>-4.8962000000756234E-3</v>
      </c>
      <c r="I71" s="1">
        <f t="shared" si="36"/>
        <v>-4.8962000000756234E-3</v>
      </c>
      <c r="P71" s="26">
        <f t="shared" si="7"/>
        <v>28868.758000000002</v>
      </c>
      <c r="R71" s="1">
        <f t="shared" si="8"/>
        <v>2.3972774440740534E-5</v>
      </c>
      <c r="S71" s="11">
        <f t="shared" si="37"/>
        <v>0.05</v>
      </c>
      <c r="T71" s="143"/>
      <c r="AF71" s="1">
        <f t="shared" si="10"/>
        <v>-343</v>
      </c>
      <c r="AG71" s="1">
        <f t="shared" si="11"/>
        <v>-2.4480026044055303E-3</v>
      </c>
      <c r="AH71" s="1">
        <f t="shared" si="12"/>
        <v>-2.4944444759333974E-2</v>
      </c>
      <c r="AI71" s="1">
        <f t="shared" si="13"/>
        <v>-28868.762896200002</v>
      </c>
      <c r="AJ71" s="1">
        <f t="shared" si="14"/>
        <v>-2.4481973956700931E-3</v>
      </c>
      <c r="AK71" s="1">
        <f t="shared" si="15"/>
        <v>2.9968352440829134E-7</v>
      </c>
      <c r="AL71" s="1">
        <f t="shared" si="16"/>
        <v>-28868.762896200002</v>
      </c>
      <c r="AM71" s="11">
        <f t="shared" si="17"/>
        <v>5.9936704881658266E-6</v>
      </c>
      <c r="AN71" s="1">
        <f t="shared" si="18"/>
        <v>2.004824475925835E-2</v>
      </c>
      <c r="AO71" s="1">
        <f t="shared" si="19"/>
        <v>0.64546454817606114</v>
      </c>
      <c r="AP71" s="1">
        <f t="shared" si="20"/>
        <v>0.6597593383009609</v>
      </c>
      <c r="AQ71" s="1">
        <f t="shared" si="21"/>
        <v>-0.13539717617192751</v>
      </c>
      <c r="AR71" s="1">
        <f t="shared" si="22"/>
        <v>-2.7767862188558157</v>
      </c>
      <c r="AS71" s="1">
        <f t="shared" si="23"/>
        <v>-5.4214230748374215</v>
      </c>
      <c r="AT71" s="1">
        <f t="shared" ref="AT71:AZ80" si="38">$BA71+$AH$7*SIN(AU71)</f>
        <v>3.6783827705665995</v>
      </c>
      <c r="AU71" s="1">
        <f t="shared" si="38"/>
        <v>3.6786762688805084</v>
      </c>
      <c r="AV71" s="1">
        <f t="shared" si="38"/>
        <v>3.6777764198029201</v>
      </c>
      <c r="AW71" s="1">
        <f t="shared" si="38"/>
        <v>3.6805368352776875</v>
      </c>
      <c r="AX71" s="1">
        <f t="shared" si="38"/>
        <v>3.6720831554512916</v>
      </c>
      <c r="AY71" s="1">
        <f t="shared" si="38"/>
        <v>3.6981093593983929</v>
      </c>
      <c r="AZ71" s="1">
        <f t="shared" si="38"/>
        <v>3.6191974147381871</v>
      </c>
      <c r="BA71" s="1">
        <f t="shared" si="25"/>
        <v>3.8725523435751299</v>
      </c>
    </row>
    <row r="72" spans="1:53" x14ac:dyDescent="0.2">
      <c r="A72" s="23" t="s">
        <v>61</v>
      </c>
      <c r="B72" s="11"/>
      <c r="C72" s="24">
        <v>47206.347000000002</v>
      </c>
      <c r="D72" s="1" t="s">
        <v>129</v>
      </c>
      <c r="E72" s="1">
        <f t="shared" si="4"/>
        <v>7954.9882421061184</v>
      </c>
      <c r="F72" s="1">
        <f t="shared" si="35"/>
        <v>7955</v>
      </c>
      <c r="G72" s="1">
        <f t="shared" si="31"/>
        <v>-4.7029999986989424E-3</v>
      </c>
      <c r="I72" s="1">
        <f t="shared" si="36"/>
        <v>-4.7029999986989424E-3</v>
      </c>
      <c r="P72" s="26">
        <f t="shared" si="7"/>
        <v>32187.847000000002</v>
      </c>
      <c r="R72" s="1">
        <f t="shared" si="8"/>
        <v>2.2118208987762253E-5</v>
      </c>
      <c r="S72" s="11">
        <f t="shared" si="37"/>
        <v>0.05</v>
      </c>
      <c r="T72" s="143"/>
      <c r="AF72" s="1">
        <f t="shared" si="10"/>
        <v>7955</v>
      </c>
      <c r="AG72" s="1">
        <f t="shared" si="11"/>
        <v>-9.7210816887831411E-3</v>
      </c>
      <c r="AH72" s="1">
        <f t="shared" si="12"/>
        <v>-2.8699295185937661E-2</v>
      </c>
      <c r="AI72" s="1">
        <f t="shared" si="13"/>
        <v>-32187.851703</v>
      </c>
      <c r="AJ72" s="1">
        <f t="shared" si="14"/>
        <v>5.0180816900841987E-3</v>
      </c>
      <c r="AK72" s="1">
        <f t="shared" si="15"/>
        <v>1.2590571924179145E-6</v>
      </c>
      <c r="AL72" s="1">
        <f t="shared" si="16"/>
        <v>-32187.851703</v>
      </c>
      <c r="AM72" s="11">
        <f t="shared" si="17"/>
        <v>2.5181143848358289E-5</v>
      </c>
      <c r="AN72" s="1">
        <f t="shared" si="18"/>
        <v>2.3996295187238718E-2</v>
      </c>
      <c r="AO72" s="1">
        <f t="shared" si="19"/>
        <v>0.83434053373505468</v>
      </c>
      <c r="AP72" s="1">
        <f t="shared" si="20"/>
        <v>0.99539336157781855</v>
      </c>
      <c r="AQ72" s="1">
        <f t="shared" si="21"/>
        <v>-0.34144505143895393</v>
      </c>
      <c r="AR72" s="1">
        <f t="shared" si="22"/>
        <v>-2.0225110580460659</v>
      </c>
      <c r="AS72" s="1">
        <f t="shared" si="23"/>
        <v>-1.5966533628465585</v>
      </c>
      <c r="AT72" s="1">
        <f t="shared" si="38"/>
        <v>4.6440195039740289</v>
      </c>
      <c r="AU72" s="1">
        <f t="shared" si="38"/>
        <v>4.6440195037924852</v>
      </c>
      <c r="AV72" s="1">
        <f t="shared" si="38"/>
        <v>4.6440195107946849</v>
      </c>
      <c r="AW72" s="1">
        <f t="shared" si="38"/>
        <v>4.6440192407182375</v>
      </c>
      <c r="AX72" s="1">
        <f t="shared" si="38"/>
        <v>4.6440296583999778</v>
      </c>
      <c r="AY72" s="1">
        <f t="shared" si="38"/>
        <v>4.6436289582523678</v>
      </c>
      <c r="AZ72" s="1">
        <f t="shared" si="38"/>
        <v>4.6612521401621443</v>
      </c>
      <c r="BA72" s="1">
        <f t="shared" si="25"/>
        <v>5.0226427849637743</v>
      </c>
    </row>
    <row r="73" spans="1:53" x14ac:dyDescent="0.2">
      <c r="A73" s="23" t="s">
        <v>69</v>
      </c>
      <c r="B73" s="11"/>
      <c r="C73" s="24">
        <v>47924.322999999997</v>
      </c>
      <c r="D73" s="1" t="s">
        <v>129</v>
      </c>
      <c r="E73" s="1">
        <f t="shared" si="4"/>
        <v>9749.9883746105443</v>
      </c>
      <c r="F73" s="1">
        <f t="shared" si="35"/>
        <v>9750</v>
      </c>
      <c r="G73" s="1">
        <f t="shared" si="31"/>
        <v>-4.6500000025844201E-3</v>
      </c>
      <c r="I73" s="1">
        <f t="shared" si="36"/>
        <v>-4.6500000025844201E-3</v>
      </c>
      <c r="P73" s="26">
        <f t="shared" si="7"/>
        <v>32905.822999999997</v>
      </c>
      <c r="R73" s="1">
        <f t="shared" si="8"/>
        <v>2.1622500024035107E-5</v>
      </c>
      <c r="S73" s="11">
        <f t="shared" si="37"/>
        <v>0.05</v>
      </c>
      <c r="T73" s="143"/>
      <c r="AF73" s="1">
        <f t="shared" si="10"/>
        <v>9750</v>
      </c>
      <c r="AG73" s="1">
        <f t="shared" si="11"/>
        <v>-1.4138698513890068E-2</v>
      </c>
      <c r="AH73" s="1">
        <f t="shared" si="12"/>
        <v>-2.5915786086467385E-2</v>
      </c>
      <c r="AI73" s="1">
        <f t="shared" si="13"/>
        <v>-32905.827649999999</v>
      </c>
      <c r="AJ73" s="1">
        <f t="shared" si="14"/>
        <v>9.4886985113056474E-3</v>
      </c>
      <c r="AK73" s="1">
        <f t="shared" si="15"/>
        <v>4.5017699719227004E-6</v>
      </c>
      <c r="AL73" s="1">
        <f t="shared" si="16"/>
        <v>-32905.827649999999</v>
      </c>
      <c r="AM73" s="11">
        <f t="shared" si="17"/>
        <v>9.0035399438454007E-5</v>
      </c>
      <c r="AN73" s="1">
        <f t="shared" si="18"/>
        <v>2.1265786083882965E-2</v>
      </c>
      <c r="AO73" s="1">
        <f t="shared" si="19"/>
        <v>0.92061033744697141</v>
      </c>
      <c r="AP73" s="1">
        <f t="shared" si="20"/>
        <v>0.98951377645402994</v>
      </c>
      <c r="AQ73" s="1">
        <f t="shared" si="21"/>
        <v>-0.37111327569227792</v>
      </c>
      <c r="AR73" s="1">
        <f t="shared" si="22"/>
        <v>-1.7815428369989732</v>
      </c>
      <c r="AS73" s="1">
        <f t="shared" si="23"/>
        <v>-1.2365485579554378</v>
      </c>
      <c r="AT73" s="1">
        <f t="shared" si="38"/>
        <v>4.8984686453227875</v>
      </c>
      <c r="AU73" s="1">
        <f t="shared" si="38"/>
        <v>4.8984687386855352</v>
      </c>
      <c r="AV73" s="1">
        <f t="shared" si="38"/>
        <v>4.8984700684018865</v>
      </c>
      <c r="AW73" s="1">
        <f t="shared" si="38"/>
        <v>4.8984890058309345</v>
      </c>
      <c r="AX73" s="1">
        <f t="shared" si="38"/>
        <v>4.8987585006909686</v>
      </c>
      <c r="AY73" s="1">
        <f t="shared" si="38"/>
        <v>4.9025527235981281</v>
      </c>
      <c r="AZ73" s="1">
        <f t="shared" si="38"/>
        <v>4.949691634577043</v>
      </c>
      <c r="BA73" s="1">
        <f t="shared" si="25"/>
        <v>5.2714271115837574</v>
      </c>
    </row>
    <row r="74" spans="1:53" x14ac:dyDescent="0.2">
      <c r="A74" s="23" t="s">
        <v>47</v>
      </c>
      <c r="B74" s="11"/>
      <c r="C74" s="24">
        <v>44986.421999999999</v>
      </c>
      <c r="D74" s="1" t="s">
        <v>129</v>
      </c>
      <c r="E74" s="1">
        <f t="shared" si="4"/>
        <v>2404.9898171588752</v>
      </c>
      <c r="F74" s="1">
        <f t="shared" si="35"/>
        <v>2405</v>
      </c>
      <c r="G74" s="1">
        <f t="shared" si="31"/>
        <v>-4.072999996424187E-3</v>
      </c>
      <c r="I74" s="1">
        <f t="shared" si="36"/>
        <v>-4.072999996424187E-3</v>
      </c>
      <c r="P74" s="26">
        <f t="shared" si="7"/>
        <v>29967.921999999999</v>
      </c>
      <c r="R74" s="1">
        <f t="shared" si="8"/>
        <v>1.6589328970871428E-5</v>
      </c>
      <c r="S74" s="11">
        <f t="shared" si="37"/>
        <v>0.05</v>
      </c>
      <c r="T74" s="143"/>
      <c r="AF74" s="1">
        <f t="shared" si="10"/>
        <v>2405</v>
      </c>
      <c r="AG74" s="1">
        <f t="shared" si="11"/>
        <v>-3.2055050464359393E-3</v>
      </c>
      <c r="AH74" s="1">
        <f t="shared" si="12"/>
        <v>-2.770291436640172E-2</v>
      </c>
      <c r="AI74" s="1">
        <f t="shared" si="13"/>
        <v>-29967.926072999995</v>
      </c>
      <c r="AJ74" s="1">
        <f t="shared" si="14"/>
        <v>-8.6749494998824769E-4</v>
      </c>
      <c r="AK74" s="1">
        <f t="shared" si="15"/>
        <v>3.7627374412755618E-8</v>
      </c>
      <c r="AL74" s="1">
        <f t="shared" si="16"/>
        <v>-29967.926072999995</v>
      </c>
      <c r="AM74" s="11">
        <f t="shared" si="17"/>
        <v>7.5254748825511234E-7</v>
      </c>
      <c r="AN74" s="1">
        <f t="shared" si="18"/>
        <v>2.3629914369977533E-2</v>
      </c>
      <c r="AO74" s="1">
        <f t="shared" si="19"/>
        <v>0.68165277687095749</v>
      </c>
      <c r="AP74" s="1">
        <f t="shared" si="20"/>
        <v>0.80242257526032523</v>
      </c>
      <c r="AQ74" s="1">
        <f t="shared" si="21"/>
        <v>-0.2065982271012122</v>
      </c>
      <c r="AR74" s="1">
        <f t="shared" si="22"/>
        <v>-2.5659409013580659</v>
      </c>
      <c r="AS74" s="1">
        <f t="shared" si="23"/>
        <v>-3.3778467330677517</v>
      </c>
      <c r="AT74" s="1">
        <f t="shared" si="38"/>
        <v>3.9729896988167872</v>
      </c>
      <c r="AU74" s="1">
        <f t="shared" si="38"/>
        <v>3.9730739056793198</v>
      </c>
      <c r="AV74" s="1">
        <f t="shared" si="38"/>
        <v>3.9727446550765446</v>
      </c>
      <c r="AW74" s="1">
        <f t="shared" si="38"/>
        <v>3.9740327090636276</v>
      </c>
      <c r="AX74" s="1">
        <f t="shared" si="38"/>
        <v>3.9690040488684195</v>
      </c>
      <c r="AY74" s="1">
        <f t="shared" si="38"/>
        <v>3.9887968968467451</v>
      </c>
      <c r="AZ74" s="1">
        <f t="shared" si="38"/>
        <v>3.9131865313112812</v>
      </c>
      <c r="BA74" s="1">
        <f t="shared" si="25"/>
        <v>4.2534210508462786</v>
      </c>
    </row>
    <row r="75" spans="1:53" x14ac:dyDescent="0.2">
      <c r="A75" s="23" t="s">
        <v>59</v>
      </c>
      <c r="B75" s="11" t="s">
        <v>51</v>
      </c>
      <c r="C75" s="24">
        <v>47116.550999999999</v>
      </c>
      <c r="D75" s="1" t="s">
        <v>129</v>
      </c>
      <c r="E75" s="1">
        <f t="shared" si="4"/>
        <v>7730.4907214391706</v>
      </c>
      <c r="F75" s="1">
        <f t="shared" si="35"/>
        <v>7730.5</v>
      </c>
      <c r="G75" s="1">
        <f t="shared" si="31"/>
        <v>-3.7112999998498708E-3</v>
      </c>
      <c r="I75" s="1">
        <f t="shared" si="36"/>
        <v>-3.7112999998498708E-3</v>
      </c>
      <c r="P75" s="26">
        <f t="shared" si="7"/>
        <v>32098.050999999999</v>
      </c>
      <c r="R75" s="1">
        <f t="shared" si="8"/>
        <v>1.377374768888565E-5</v>
      </c>
      <c r="S75" s="11">
        <f t="shared" si="37"/>
        <v>0.05</v>
      </c>
      <c r="T75" s="143"/>
      <c r="AF75" s="1">
        <f t="shared" si="10"/>
        <v>7730.5</v>
      </c>
      <c r="AG75" s="1">
        <f t="shared" si="11"/>
        <v>-9.2678994883089623E-3</v>
      </c>
      <c r="AH75" s="1">
        <f t="shared" si="12"/>
        <v>-2.793124748540424E-2</v>
      </c>
      <c r="AI75" s="1">
        <f t="shared" si="13"/>
        <v>-32098.054711299999</v>
      </c>
      <c r="AJ75" s="1">
        <f t="shared" si="14"/>
        <v>5.5565994884590915E-3</v>
      </c>
      <c r="AK75" s="1">
        <f t="shared" si="15"/>
        <v>1.5437898937571918E-6</v>
      </c>
      <c r="AL75" s="1">
        <f t="shared" si="16"/>
        <v>-32098.054711299999</v>
      </c>
      <c r="AM75" s="11">
        <f t="shared" si="17"/>
        <v>3.0875797875143835E-5</v>
      </c>
      <c r="AN75" s="1">
        <f t="shared" si="18"/>
        <v>2.421994748555437E-2</v>
      </c>
      <c r="AO75" s="1">
        <f t="shared" si="19"/>
        <v>0.82516633986295707</v>
      </c>
      <c r="AP75" s="1">
        <f t="shared" si="20"/>
        <v>0.99243617002166162</v>
      </c>
      <c r="AQ75" s="1">
        <f t="shared" si="21"/>
        <v>-0.33683968471428866</v>
      </c>
      <c r="AR75" s="1">
        <f t="shared" si="22"/>
        <v>-2.0495605668975663</v>
      </c>
      <c r="AS75" s="1">
        <f t="shared" si="23"/>
        <v>-1.6457193396010334</v>
      </c>
      <c r="AT75" s="1">
        <f t="shared" si="38"/>
        <v>4.6138582067363982</v>
      </c>
      <c r="AU75" s="1">
        <f t="shared" si="38"/>
        <v>4.6138582058306721</v>
      </c>
      <c r="AV75" s="1">
        <f t="shared" si="38"/>
        <v>4.6138582300914504</v>
      </c>
      <c r="AW75" s="1">
        <f t="shared" si="38"/>
        <v>4.6138575802441597</v>
      </c>
      <c r="AX75" s="1">
        <f t="shared" si="38"/>
        <v>4.6138749884780061</v>
      </c>
      <c r="AY75" s="1">
        <f t="shared" si="38"/>
        <v>4.6134097074878415</v>
      </c>
      <c r="AZ75" s="1">
        <f t="shared" si="38"/>
        <v>4.6267071187045836</v>
      </c>
      <c r="BA75" s="1">
        <f t="shared" si="25"/>
        <v>4.9915274193224448</v>
      </c>
    </row>
    <row r="76" spans="1:53" x14ac:dyDescent="0.2">
      <c r="A76" s="23" t="s">
        <v>69</v>
      </c>
      <c r="B76" s="11" t="s">
        <v>51</v>
      </c>
      <c r="C76" s="24">
        <v>47969.322999999997</v>
      </c>
      <c r="D76" s="1" t="s">
        <v>129</v>
      </c>
      <c r="E76" s="1">
        <f t="shared" si="4"/>
        <v>9862.4921434868011</v>
      </c>
      <c r="F76" s="1">
        <f t="shared" si="35"/>
        <v>9862.5</v>
      </c>
      <c r="G76" s="1">
        <f t="shared" si="31"/>
        <v>-3.14250000519678E-3</v>
      </c>
      <c r="I76" s="1">
        <f t="shared" si="36"/>
        <v>-3.14250000519678E-3</v>
      </c>
      <c r="P76" s="26">
        <f t="shared" si="7"/>
        <v>32950.822999999997</v>
      </c>
      <c r="R76" s="1">
        <f t="shared" si="8"/>
        <v>9.8753062826617621E-6</v>
      </c>
      <c r="S76" s="11">
        <f t="shared" si="37"/>
        <v>0.05</v>
      </c>
      <c r="T76" s="143"/>
      <c r="AF76" s="1">
        <f t="shared" si="10"/>
        <v>9862.5</v>
      </c>
      <c r="AG76" s="1">
        <f t="shared" si="11"/>
        <v>-1.4466969672093204E-2</v>
      </c>
      <c r="AH76" s="1">
        <f t="shared" si="12"/>
        <v>-2.41769850832547E-2</v>
      </c>
      <c r="AI76" s="1">
        <f t="shared" si="13"/>
        <v>-32950.826142500002</v>
      </c>
      <c r="AJ76" s="1">
        <f t="shared" si="14"/>
        <v>1.1324469666896424E-2</v>
      </c>
      <c r="AK76" s="1">
        <f t="shared" si="15"/>
        <v>6.4121806618228597E-6</v>
      </c>
      <c r="AL76" s="1">
        <f t="shared" si="16"/>
        <v>-32950.826142500002</v>
      </c>
      <c r="AM76" s="11">
        <f t="shared" si="17"/>
        <v>1.2824361323645719E-4</v>
      </c>
      <c r="AN76" s="1">
        <f t="shared" si="18"/>
        <v>2.103448507805792E-2</v>
      </c>
      <c r="AO76" s="1">
        <f t="shared" si="19"/>
        <v>0.92685593348648054</v>
      </c>
      <c r="AP76" s="1">
        <f t="shared" si="20"/>
        <v>0.98694769387137504</v>
      </c>
      <c r="AQ76" s="1">
        <f t="shared" si="21"/>
        <v>-0.37239458568728179</v>
      </c>
      <c r="AR76" s="1">
        <f t="shared" si="22"/>
        <v>-1.7647428824386928</v>
      </c>
      <c r="AS76" s="1">
        <f t="shared" si="23"/>
        <v>-1.2155224787183452</v>
      </c>
      <c r="AT76" s="1">
        <f t="shared" si="38"/>
        <v>4.915295150247232</v>
      </c>
      <c r="AU76" s="1">
        <f t="shared" si="38"/>
        <v>4.9152952969900232</v>
      </c>
      <c r="AV76" s="1">
        <f t="shared" si="38"/>
        <v>4.9152972157480184</v>
      </c>
      <c r="AW76" s="1">
        <f t="shared" si="38"/>
        <v>4.9153223031175042</v>
      </c>
      <c r="AX76" s="1">
        <f t="shared" si="38"/>
        <v>4.915650034371934</v>
      </c>
      <c r="AY76" s="1">
        <f t="shared" si="38"/>
        <v>4.9198844934524102</v>
      </c>
      <c r="AZ76" s="1">
        <f t="shared" si="38"/>
        <v>4.9684613905517363</v>
      </c>
      <c r="BA76" s="1">
        <f t="shared" si="25"/>
        <v>5.2870194440320848</v>
      </c>
    </row>
    <row r="77" spans="1:53" x14ac:dyDescent="0.2">
      <c r="A77" s="23" t="s">
        <v>47</v>
      </c>
      <c r="B77" s="11"/>
      <c r="C77" s="24">
        <v>43535.271999999997</v>
      </c>
      <c r="D77" s="1" t="s">
        <v>129</v>
      </c>
      <c r="E77" s="1">
        <f t="shared" si="4"/>
        <v>-1223.0067207251473</v>
      </c>
      <c r="F77" s="1">
        <f t="shared" si="35"/>
        <v>-1223</v>
      </c>
      <c r="G77" s="1">
        <f t="shared" si="31"/>
        <v>-2.6882000020123087E-3</v>
      </c>
      <c r="I77" s="1">
        <f t="shared" si="36"/>
        <v>-2.6882000020123087E-3</v>
      </c>
      <c r="P77" s="26">
        <f t="shared" si="7"/>
        <v>28516.771999999997</v>
      </c>
      <c r="R77" s="1">
        <f t="shared" si="8"/>
        <v>7.2264192508189768E-6</v>
      </c>
      <c r="S77" s="11">
        <f t="shared" si="37"/>
        <v>0.05</v>
      </c>
      <c r="T77" s="143"/>
      <c r="AF77" s="1">
        <f t="shared" si="10"/>
        <v>-1223</v>
      </c>
      <c r="AG77" s="1">
        <f t="shared" si="11"/>
        <v>-2.409205469147236E-3</v>
      </c>
      <c r="AH77" s="1">
        <f t="shared" si="12"/>
        <v>-2.1255252486955888E-2</v>
      </c>
      <c r="AI77" s="1">
        <f t="shared" si="13"/>
        <v>-28516.774688199999</v>
      </c>
      <c r="AJ77" s="1">
        <f t="shared" si="14"/>
        <v>-2.7899453286507267E-4</v>
      </c>
      <c r="AK77" s="1">
        <f t="shared" si="15"/>
        <v>3.8918974684300057E-9</v>
      </c>
      <c r="AL77" s="1">
        <f t="shared" si="16"/>
        <v>-28516.774688199999</v>
      </c>
      <c r="AM77" s="11">
        <f t="shared" si="17"/>
        <v>7.783794936860011E-8</v>
      </c>
      <c r="AN77" s="1">
        <f t="shared" si="18"/>
        <v>1.8567052484943579E-2</v>
      </c>
      <c r="AO77" s="1">
        <f t="shared" si="19"/>
        <v>0.63760173993927161</v>
      </c>
      <c r="AP77" s="1">
        <f t="shared" si="20"/>
        <v>0.61084543901145605</v>
      </c>
      <c r="AQ77" s="1">
        <f t="shared" si="21"/>
        <v>-0.11267334653898013</v>
      </c>
      <c r="AR77" s="1">
        <f t="shared" si="22"/>
        <v>-2.8401567206998206</v>
      </c>
      <c r="AS77" s="1">
        <f t="shared" si="23"/>
        <v>-6.5845934836632969</v>
      </c>
      <c r="AT77" s="1">
        <f t="shared" si="38"/>
        <v>3.5869746933915767</v>
      </c>
      <c r="AU77" s="1">
        <f t="shared" si="38"/>
        <v>3.5873165382557137</v>
      </c>
      <c r="AV77" s="1">
        <f t="shared" si="38"/>
        <v>3.5863184887910817</v>
      </c>
      <c r="AW77" s="1">
        <f t="shared" si="38"/>
        <v>3.5892337274128963</v>
      </c>
      <c r="AX77" s="1">
        <f t="shared" si="38"/>
        <v>3.580729813180676</v>
      </c>
      <c r="AY77" s="1">
        <f t="shared" si="38"/>
        <v>3.6056346041518177</v>
      </c>
      <c r="AZ77" s="1">
        <f t="shared" si="38"/>
        <v>3.5334901203300384</v>
      </c>
      <c r="BA77" s="1">
        <f t="shared" si="25"/>
        <v>3.750585654201545</v>
      </c>
    </row>
    <row r="78" spans="1:53" x14ac:dyDescent="0.2">
      <c r="A78" s="23" t="s">
        <v>47</v>
      </c>
      <c r="B78" s="11"/>
      <c r="C78" s="24">
        <v>43535.472000000002</v>
      </c>
      <c r="D78" s="1" t="s">
        <v>129</v>
      </c>
      <c r="E78" s="1">
        <f t="shared" si="4"/>
        <v>-1222.5067039745752</v>
      </c>
      <c r="F78" s="1">
        <f t="shared" si="35"/>
        <v>-1222.5</v>
      </c>
      <c r="G78" s="1">
        <f t="shared" si="31"/>
        <v>-2.6814999946509488E-3</v>
      </c>
      <c r="I78" s="1">
        <f t="shared" si="36"/>
        <v>-2.6814999946509488E-3</v>
      </c>
      <c r="P78" s="26">
        <f t="shared" si="7"/>
        <v>28516.972000000002</v>
      </c>
      <c r="R78" s="1">
        <f t="shared" si="8"/>
        <v>7.1904422213130384E-6</v>
      </c>
      <c r="S78" s="11">
        <f t="shared" si="37"/>
        <v>0.05</v>
      </c>
      <c r="T78" s="143"/>
      <c r="AF78" s="1">
        <f t="shared" si="10"/>
        <v>-1222.5</v>
      </c>
      <c r="AG78" s="1">
        <f t="shared" si="11"/>
        <v>-2.409205509172594E-3</v>
      </c>
      <c r="AH78" s="1">
        <f t="shared" si="12"/>
        <v>-2.1249434037067978E-2</v>
      </c>
      <c r="AI78" s="1">
        <f t="shared" si="13"/>
        <v>-28516.974681499996</v>
      </c>
      <c r="AJ78" s="1">
        <f t="shared" si="14"/>
        <v>-2.7229448547835475E-4</v>
      </c>
      <c r="AK78" s="1">
        <f t="shared" si="15"/>
        <v>3.707214341096097E-9</v>
      </c>
      <c r="AL78" s="1">
        <f t="shared" si="16"/>
        <v>-28516.974681499996</v>
      </c>
      <c r="AM78" s="11">
        <f t="shared" si="17"/>
        <v>7.4144286821921938E-8</v>
      </c>
      <c r="AN78" s="1">
        <f t="shared" si="18"/>
        <v>1.8567934042417029E-2</v>
      </c>
      <c r="AO78" s="1">
        <f t="shared" si="19"/>
        <v>0.63760574902409417</v>
      </c>
      <c r="AP78" s="1">
        <f t="shared" si="20"/>
        <v>0.61087360864777518</v>
      </c>
      <c r="AQ78" s="1">
        <f t="shared" si="21"/>
        <v>-0.11268624039761284</v>
      </c>
      <c r="AR78" s="1">
        <f t="shared" si="22"/>
        <v>-2.840121141252089</v>
      </c>
      <c r="AS78" s="1">
        <f t="shared" si="23"/>
        <v>-6.5838044795928665</v>
      </c>
      <c r="AT78" s="1">
        <f t="shared" si="38"/>
        <v>3.5870263205448145</v>
      </c>
      <c r="AU78" s="1">
        <f t="shared" si="38"/>
        <v>3.5873681466132137</v>
      </c>
      <c r="AV78" s="1">
        <f t="shared" si="38"/>
        <v>3.5863701274383804</v>
      </c>
      <c r="AW78" s="1">
        <f t="shared" si="38"/>
        <v>3.589285349588927</v>
      </c>
      <c r="AX78" s="1">
        <f t="shared" si="38"/>
        <v>3.5807812752228534</v>
      </c>
      <c r="AY78" s="1">
        <f t="shared" si="38"/>
        <v>3.6056871635346699</v>
      </c>
      <c r="AZ78" s="1">
        <f t="shared" si="38"/>
        <v>3.5335378484037556</v>
      </c>
      <c r="BA78" s="1">
        <f t="shared" si="25"/>
        <v>3.7506549534568712</v>
      </c>
    </row>
    <row r="79" spans="1:53" x14ac:dyDescent="0.2">
      <c r="A79" s="23" t="s">
        <v>54</v>
      </c>
      <c r="B79" s="11" t="s">
        <v>51</v>
      </c>
      <c r="C79" s="24">
        <v>46795.362999999998</v>
      </c>
      <c r="D79" s="1" t="s">
        <v>129</v>
      </c>
      <c r="E79" s="1">
        <f t="shared" si="4"/>
        <v>6927.4938210430028</v>
      </c>
      <c r="F79" s="1">
        <f t="shared" si="35"/>
        <v>6927.5</v>
      </c>
      <c r="G79" s="1">
        <f t="shared" si="31"/>
        <v>-2.4715000035939738E-3</v>
      </c>
      <c r="I79" s="1">
        <f t="shared" si="36"/>
        <v>-2.4715000035939738E-3</v>
      </c>
      <c r="P79" s="26">
        <f t="shared" si="7"/>
        <v>31776.862999999998</v>
      </c>
      <c r="R79" s="1">
        <f t="shared" si="8"/>
        <v>6.1083122677650124E-6</v>
      </c>
      <c r="S79" s="11">
        <f t="shared" si="37"/>
        <v>0.05</v>
      </c>
      <c r="T79" s="143"/>
      <c r="AF79" s="1">
        <f t="shared" si="10"/>
        <v>6927.5</v>
      </c>
      <c r="AG79" s="1">
        <f t="shared" si="11"/>
        <v>-7.806333221462014E-3</v>
      </c>
      <c r="AH79" s="1">
        <f t="shared" si="12"/>
        <v>-2.7298311680105422E-2</v>
      </c>
      <c r="AI79" s="1">
        <f t="shared" si="13"/>
        <v>-31776.865471500001</v>
      </c>
      <c r="AJ79" s="1">
        <f t="shared" si="14"/>
        <v>5.3348332178680402E-3</v>
      </c>
      <c r="AK79" s="1">
        <f t="shared" si="15"/>
        <v>1.4230222731234135E-6</v>
      </c>
      <c r="AL79" s="1">
        <f t="shared" si="16"/>
        <v>-31776.865471500001</v>
      </c>
      <c r="AM79" s="11">
        <f t="shared" si="17"/>
        <v>2.8460445462468269E-5</v>
      </c>
      <c r="AN79" s="1">
        <f t="shared" si="18"/>
        <v>2.4826811676511448E-2</v>
      </c>
      <c r="AO79" s="1">
        <f t="shared" si="19"/>
        <v>0.79491189173747656</v>
      </c>
      <c r="AP79" s="1">
        <f t="shared" si="20"/>
        <v>0.97692871604192244</v>
      </c>
      <c r="AQ79" s="1">
        <f t="shared" si="21"/>
        <v>-0.31932217236614796</v>
      </c>
      <c r="AR79" s="1">
        <f t="shared" si="22"/>
        <v>-2.1417117186922536</v>
      </c>
      <c r="AS79" s="1">
        <f t="shared" si="23"/>
        <v>-1.8307467573362732</v>
      </c>
      <c r="AT79" s="1">
        <f t="shared" si="38"/>
        <v>4.5085778696047099</v>
      </c>
      <c r="AU79" s="1">
        <f t="shared" si="38"/>
        <v>4.5085778769078049</v>
      </c>
      <c r="AV79" s="1">
        <f t="shared" si="38"/>
        <v>4.508577781832722</v>
      </c>
      <c r="AW79" s="1">
        <f t="shared" si="38"/>
        <v>4.5085790195678062</v>
      </c>
      <c r="AX79" s="1">
        <f t="shared" si="38"/>
        <v>4.5085629066919068</v>
      </c>
      <c r="AY79" s="1">
        <f t="shared" si="38"/>
        <v>4.5087727629965038</v>
      </c>
      <c r="AZ79" s="1">
        <f t="shared" si="38"/>
        <v>4.5060560459443577</v>
      </c>
      <c r="BA79" s="1">
        <f t="shared" si="25"/>
        <v>4.8802328152690491</v>
      </c>
    </row>
    <row r="80" spans="1:53" x14ac:dyDescent="0.2">
      <c r="A80" s="23" t="s">
        <v>47</v>
      </c>
      <c r="B80" s="11"/>
      <c r="C80" s="24">
        <v>44267.447999999997</v>
      </c>
      <c r="D80" s="1" t="s">
        <v>129</v>
      </c>
      <c r="E80" s="1">
        <f t="shared" si="4"/>
        <v>607.49460106913148</v>
      </c>
      <c r="F80" s="1">
        <f t="shared" si="35"/>
        <v>607.5</v>
      </c>
      <c r="G80" s="1">
        <f t="shared" si="31"/>
        <v>-2.1594999998342246E-3</v>
      </c>
      <c r="I80" s="1">
        <f t="shared" si="36"/>
        <v>-2.1594999998342246E-3</v>
      </c>
      <c r="P80" s="26">
        <f t="shared" si="7"/>
        <v>29248.947999999997</v>
      </c>
      <c r="R80" s="1">
        <f t="shared" si="8"/>
        <v>4.663440249284016E-6</v>
      </c>
      <c r="S80" s="11">
        <f t="shared" si="37"/>
        <v>0.05</v>
      </c>
      <c r="T80" s="143"/>
      <c r="AF80" s="1">
        <f t="shared" si="10"/>
        <v>607.5</v>
      </c>
      <c r="AG80" s="1">
        <f t="shared" si="11"/>
        <v>-2.5886042833614363E-3</v>
      </c>
      <c r="AH80" s="1">
        <f t="shared" si="12"/>
        <v>-2.3637816538209653E-2</v>
      </c>
      <c r="AI80" s="1">
        <f t="shared" si="13"/>
        <v>-29248.950159499997</v>
      </c>
      <c r="AJ80" s="1">
        <f t="shared" si="14"/>
        <v>4.2910428352721172E-4</v>
      </c>
      <c r="AK80" s="1">
        <f t="shared" si="15"/>
        <v>9.2065243070700863E-9</v>
      </c>
      <c r="AL80" s="1">
        <f t="shared" si="16"/>
        <v>-29248.950159499997</v>
      </c>
      <c r="AM80" s="11">
        <f t="shared" si="17"/>
        <v>1.8413048614140171E-7</v>
      </c>
      <c r="AN80" s="1">
        <f t="shared" si="18"/>
        <v>2.1478316538375428E-2</v>
      </c>
      <c r="AO80" s="1">
        <f t="shared" si="19"/>
        <v>0.6558678627953245</v>
      </c>
      <c r="AP80" s="1">
        <f t="shared" si="20"/>
        <v>0.71098985145335369</v>
      </c>
      <c r="AQ80" s="1">
        <f t="shared" si="21"/>
        <v>-0.16000266890986162</v>
      </c>
      <c r="AR80" s="1">
        <f t="shared" si="22"/>
        <v>-2.7063798394962735</v>
      </c>
      <c r="AS80" s="1">
        <f t="shared" si="23"/>
        <v>-4.5226874368871925</v>
      </c>
      <c r="AT80" s="1">
        <f t="shared" si="38"/>
        <v>3.7785185382478272</v>
      </c>
      <c r="AU80" s="1">
        <f t="shared" si="38"/>
        <v>3.7787379402639818</v>
      </c>
      <c r="AV80" s="1">
        <f t="shared" si="38"/>
        <v>3.7780188963376062</v>
      </c>
      <c r="AW80" s="1">
        <f t="shared" si="38"/>
        <v>3.780376841734705</v>
      </c>
      <c r="AX80" s="1">
        <f t="shared" si="38"/>
        <v>3.7726597558092827</v>
      </c>
      <c r="AY80" s="1">
        <f t="shared" si="38"/>
        <v>3.7980836732951464</v>
      </c>
      <c r="AZ80" s="1">
        <f t="shared" si="38"/>
        <v>3.7160145653320686</v>
      </c>
      <c r="BA80" s="1">
        <f t="shared" si="25"/>
        <v>4.0042902279496673</v>
      </c>
    </row>
    <row r="81" spans="1:53" x14ac:dyDescent="0.2">
      <c r="A81" s="23" t="s">
        <v>47</v>
      </c>
      <c r="B81" s="11"/>
      <c r="C81" s="24">
        <v>44636.436000000002</v>
      </c>
      <c r="D81" s="1" t="s">
        <v>129</v>
      </c>
      <c r="E81" s="1">
        <f t="shared" si="4"/>
        <v>1529.9955048494201</v>
      </c>
      <c r="F81" s="1">
        <f t="shared" si="35"/>
        <v>1530</v>
      </c>
      <c r="G81" s="1">
        <f t="shared" si="31"/>
        <v>-1.7979999975068495E-3</v>
      </c>
      <c r="I81" s="1">
        <f t="shared" si="36"/>
        <v>-1.7979999975068495E-3</v>
      </c>
      <c r="P81" s="26">
        <f t="shared" si="7"/>
        <v>29617.936000000002</v>
      </c>
      <c r="R81" s="1">
        <f t="shared" si="8"/>
        <v>3.2328039910346305E-6</v>
      </c>
      <c r="S81" s="11">
        <f t="shared" si="37"/>
        <v>0.05</v>
      </c>
      <c r="T81" s="143"/>
      <c r="AF81" s="1">
        <f t="shared" si="10"/>
        <v>1530</v>
      </c>
      <c r="AG81" s="1">
        <f t="shared" si="11"/>
        <v>-2.8414918503087069E-3</v>
      </c>
      <c r="AH81" s="1">
        <f t="shared" si="12"/>
        <v>-2.4477237658149138E-2</v>
      </c>
      <c r="AI81" s="1">
        <f t="shared" si="13"/>
        <v>-29617.937797999999</v>
      </c>
      <c r="AJ81" s="1">
        <f t="shared" si="14"/>
        <v>1.0434918528018575E-3</v>
      </c>
      <c r="AK81" s="1">
        <f t="shared" si="15"/>
        <v>5.4443762343192675E-8</v>
      </c>
      <c r="AL81" s="1">
        <f t="shared" si="16"/>
        <v>-29617.937797999999</v>
      </c>
      <c r="AM81" s="11">
        <f t="shared" si="17"/>
        <v>1.0888752468638534E-6</v>
      </c>
      <c r="AN81" s="1">
        <f t="shared" si="18"/>
        <v>2.2679237660642289E-2</v>
      </c>
      <c r="AO81" s="1">
        <f t="shared" si="19"/>
        <v>0.66803439923720065</v>
      </c>
      <c r="AP81" s="1">
        <f t="shared" si="20"/>
        <v>0.75890301180423025</v>
      </c>
      <c r="AQ81" s="1">
        <f t="shared" si="21"/>
        <v>-0.18392015067830433</v>
      </c>
      <c r="AR81" s="1">
        <f t="shared" si="22"/>
        <v>-2.6356577803349035</v>
      </c>
      <c r="AS81" s="1">
        <f t="shared" si="23"/>
        <v>-3.8683935473151121</v>
      </c>
      <c r="AT81" s="1">
        <f t="shared" ref="AT81:AZ90" si="39">$BA81+$AH$7*SIN(AU81)</f>
        <v>3.8773883108505798</v>
      </c>
      <c r="AU81" s="1">
        <f t="shared" si="39"/>
        <v>3.8775327794908643</v>
      </c>
      <c r="AV81" s="1">
        <f t="shared" si="39"/>
        <v>3.8770193106495543</v>
      </c>
      <c r="AW81" s="1">
        <f t="shared" si="39"/>
        <v>3.8788453613616785</v>
      </c>
      <c r="AX81" s="1">
        <f t="shared" si="39"/>
        <v>3.8723650131341811</v>
      </c>
      <c r="AY81" s="1">
        <f t="shared" si="39"/>
        <v>3.8955384595787192</v>
      </c>
      <c r="AZ81" s="1">
        <f t="shared" si="39"/>
        <v>3.8147517407204363</v>
      </c>
      <c r="BA81" s="1">
        <f t="shared" si="25"/>
        <v>4.1321473540259532</v>
      </c>
    </row>
    <row r="82" spans="1:53" x14ac:dyDescent="0.2">
      <c r="A82" s="23" t="s">
        <v>47</v>
      </c>
      <c r="B82" s="11"/>
      <c r="C82" s="24">
        <v>44280.447999999997</v>
      </c>
      <c r="D82" s="1" t="s">
        <v>129</v>
      </c>
      <c r="E82" s="1">
        <f t="shared" si="4"/>
        <v>639.99568985560575</v>
      </c>
      <c r="F82" s="1">
        <f t="shared" si="35"/>
        <v>640</v>
      </c>
      <c r="G82" s="1">
        <f t="shared" si="31"/>
        <v>-1.724000001559034E-3</v>
      </c>
      <c r="I82" s="1">
        <f t="shared" si="36"/>
        <v>-1.724000001559034E-3</v>
      </c>
      <c r="P82" s="26">
        <f t="shared" si="7"/>
        <v>29261.947999999997</v>
      </c>
      <c r="R82" s="1">
        <f t="shared" si="8"/>
        <v>2.9721760053755492E-6</v>
      </c>
      <c r="S82" s="11">
        <f t="shared" si="37"/>
        <v>0.05</v>
      </c>
      <c r="T82" s="143"/>
      <c r="AF82" s="1">
        <f t="shared" si="10"/>
        <v>640</v>
      </c>
      <c r="AG82" s="1">
        <f t="shared" si="11"/>
        <v>-2.5954499784768791E-3</v>
      </c>
      <c r="AH82" s="1">
        <f t="shared" si="12"/>
        <v>-2.3247870844705764E-2</v>
      </c>
      <c r="AI82" s="1">
        <f t="shared" si="13"/>
        <v>-29261.949723999998</v>
      </c>
      <c r="AJ82" s="1">
        <f t="shared" si="14"/>
        <v>8.7144997691784506E-4</v>
      </c>
      <c r="AK82" s="1">
        <f t="shared" si="15"/>
        <v>3.7971253113505639E-8</v>
      </c>
      <c r="AL82" s="1">
        <f t="shared" si="16"/>
        <v>-29261.949723999998</v>
      </c>
      <c r="AM82" s="11">
        <f t="shared" si="17"/>
        <v>7.5942506227011272E-7</v>
      </c>
      <c r="AN82" s="1">
        <f t="shared" si="18"/>
        <v>2.152387084314673E-2</v>
      </c>
      <c r="AO82" s="1">
        <f t="shared" si="19"/>
        <v>0.65626069714296276</v>
      </c>
      <c r="AP82" s="1">
        <f t="shared" si="20"/>
        <v>0.71270966904480193</v>
      </c>
      <c r="AQ82" s="1">
        <f t="shared" si="21"/>
        <v>-0.16084487429412986</v>
      </c>
      <c r="AR82" s="1">
        <f t="shared" si="22"/>
        <v>-2.7039311116835534</v>
      </c>
      <c r="AS82" s="1">
        <f t="shared" si="23"/>
        <v>-4.4965637193811983</v>
      </c>
      <c r="AT82" s="1">
        <f t="shared" si="39"/>
        <v>3.7819717569354876</v>
      </c>
      <c r="AU82" s="1">
        <f t="shared" si="39"/>
        <v>3.7821884640729411</v>
      </c>
      <c r="AV82" s="1">
        <f t="shared" si="39"/>
        <v>3.7814764289354632</v>
      </c>
      <c r="AW82" s="1">
        <f t="shared" si="39"/>
        <v>3.7838173859487152</v>
      </c>
      <c r="AX82" s="1">
        <f t="shared" si="39"/>
        <v>3.7761362835601364</v>
      </c>
      <c r="AY82" s="1">
        <f t="shared" si="39"/>
        <v>3.8015074907461814</v>
      </c>
      <c r="AZ82" s="1">
        <f t="shared" si="39"/>
        <v>3.7194101126017234</v>
      </c>
      <c r="BA82" s="1">
        <f t="shared" si="25"/>
        <v>4.0087946795458507</v>
      </c>
    </row>
    <row r="83" spans="1:53" x14ac:dyDescent="0.2">
      <c r="A83" s="23" t="s">
        <v>45</v>
      </c>
      <c r="B83" s="11"/>
      <c r="C83" s="24">
        <v>36226.317999999999</v>
      </c>
      <c r="D83" s="24"/>
      <c r="E83" s="1">
        <f t="shared" si="4"/>
        <v>-19496.003866129511</v>
      </c>
      <c r="F83" s="1">
        <f t="shared" si="35"/>
        <v>-19496</v>
      </c>
      <c r="G83" s="1">
        <f t="shared" si="31"/>
        <v>-1.5464000025531277E-3</v>
      </c>
      <c r="I83" s="1">
        <f t="shared" si="36"/>
        <v>-1.5464000025531277E-3</v>
      </c>
      <c r="P83" s="26">
        <f t="shared" si="7"/>
        <v>21207.817999999999</v>
      </c>
      <c r="R83" s="1">
        <f t="shared" si="8"/>
        <v>2.3913529678963132E-6</v>
      </c>
      <c r="S83" s="11">
        <f t="shared" si="37"/>
        <v>0.05</v>
      </c>
      <c r="T83" s="143"/>
      <c r="AF83" s="1">
        <f t="shared" si="10"/>
        <v>-19496</v>
      </c>
      <c r="AG83" s="1">
        <f t="shared" si="11"/>
        <v>1.7344213599640862E-3</v>
      </c>
      <c r="AH83" s="1">
        <f t="shared" si="12"/>
        <v>2.1604629499317806E-2</v>
      </c>
      <c r="AI83" s="1">
        <f t="shared" si="13"/>
        <v>-21207.819546400002</v>
      </c>
      <c r="AJ83" s="1">
        <f t="shared" si="14"/>
        <v>-3.2808213625172139E-3</v>
      </c>
      <c r="AK83" s="1">
        <f t="shared" si="15"/>
        <v>5.3818944063746547E-7</v>
      </c>
      <c r="AL83" s="1">
        <f t="shared" si="16"/>
        <v>-21207.819546400002</v>
      </c>
      <c r="AM83" s="11">
        <f t="shared" si="17"/>
        <v>1.0763788812749308E-5</v>
      </c>
      <c r="AN83" s="1">
        <f t="shared" si="18"/>
        <v>-2.3151029501870934E-2</v>
      </c>
      <c r="AO83" s="1">
        <f t="shared" si="19"/>
        <v>0.84743293245837936</v>
      </c>
      <c r="AP83" s="1">
        <f t="shared" si="20"/>
        <v>-0.71832555498559403</v>
      </c>
      <c r="AQ83" s="1">
        <f t="shared" si="21"/>
        <v>0.34749254929722878</v>
      </c>
      <c r="AR83" s="1">
        <f t="shared" si="22"/>
        <v>1.9845081301273706</v>
      </c>
      <c r="AS83" s="1">
        <f t="shared" si="23"/>
        <v>1.5311896383392194</v>
      </c>
      <c r="AT83" s="1">
        <f t="shared" si="39"/>
        <v>1.5973511924883317</v>
      </c>
      <c r="AU83" s="1">
        <f t="shared" si="39"/>
        <v>1.5973511924897068</v>
      </c>
      <c r="AV83" s="1">
        <f t="shared" si="39"/>
        <v>1.5973511923532433</v>
      </c>
      <c r="AW83" s="1">
        <f t="shared" si="39"/>
        <v>1.5973512058957855</v>
      </c>
      <c r="AX83" s="1">
        <f t="shared" si="39"/>
        <v>1.5973498619097217</v>
      </c>
      <c r="AY83" s="1">
        <f t="shared" si="39"/>
        <v>1.59748291160784</v>
      </c>
      <c r="AZ83" s="1">
        <f t="shared" si="39"/>
        <v>1.5741077779337713</v>
      </c>
      <c r="BA83" s="1">
        <f t="shared" si="25"/>
        <v>1.2179750690611857</v>
      </c>
    </row>
    <row r="84" spans="1:53" x14ac:dyDescent="0.2">
      <c r="A84" s="23" t="s">
        <v>47</v>
      </c>
      <c r="B84" s="11"/>
      <c r="C84" s="24">
        <v>45042.423999999999</v>
      </c>
      <c r="D84" s="1" t="s">
        <v>129</v>
      </c>
      <c r="E84" s="1">
        <f t="shared" si="4"/>
        <v>2544.9995074835024</v>
      </c>
      <c r="F84" s="1">
        <f t="shared" si="35"/>
        <v>2545</v>
      </c>
      <c r="G84" s="1">
        <f t="shared" si="31"/>
        <v>-1.9700000120792538E-4</v>
      </c>
      <c r="I84" s="1">
        <f t="shared" si="36"/>
        <v>-1.9700000120792538E-4</v>
      </c>
      <c r="P84" s="26">
        <f t="shared" si="7"/>
        <v>30023.923999999999</v>
      </c>
      <c r="R84" s="1">
        <f t="shared" si="8"/>
        <v>3.8809000475922601E-8</v>
      </c>
      <c r="S84" s="11">
        <f t="shared" si="37"/>
        <v>0.05</v>
      </c>
      <c r="T84" s="143"/>
      <c r="AF84" s="1">
        <f t="shared" si="10"/>
        <v>2545</v>
      </c>
      <c r="AG84" s="1">
        <f t="shared" si="11"/>
        <v>-3.2762056330043685E-3</v>
      </c>
      <c r="AH84" s="1">
        <f t="shared" si="12"/>
        <v>-2.3960758297143257E-2</v>
      </c>
      <c r="AI84" s="1">
        <f t="shared" si="13"/>
        <v>-30023.924197</v>
      </c>
      <c r="AJ84" s="1">
        <f t="shared" si="14"/>
        <v>3.0792056317964431E-3</v>
      </c>
      <c r="AK84" s="1">
        <f t="shared" si="15"/>
        <v>4.7407536614434658E-7</v>
      </c>
      <c r="AL84" s="1">
        <f t="shared" si="16"/>
        <v>-30023.924197</v>
      </c>
      <c r="AM84" s="11">
        <f t="shared" si="17"/>
        <v>9.4815073228869314E-6</v>
      </c>
      <c r="AN84" s="1">
        <f t="shared" si="18"/>
        <v>2.3763758295935331E-2</v>
      </c>
      <c r="AO84" s="1">
        <f t="shared" si="19"/>
        <v>0.6840340602600995</v>
      </c>
      <c r="AP84" s="1">
        <f t="shared" si="20"/>
        <v>0.80918848124265541</v>
      </c>
      <c r="AQ84" s="1">
        <f t="shared" si="21"/>
        <v>-0.21022204175494538</v>
      </c>
      <c r="AR84" s="1">
        <f t="shared" si="22"/>
        <v>-2.554515077516291</v>
      </c>
      <c r="AS84" s="1">
        <f t="shared" si="23"/>
        <v>-3.3082918293267713</v>
      </c>
      <c r="AT84" s="1">
        <f t="shared" si="39"/>
        <v>3.9884706936378365</v>
      </c>
      <c r="AU84" s="1">
        <f t="shared" si="39"/>
        <v>3.9885467861704704</v>
      </c>
      <c r="AV84" s="1">
        <f t="shared" si="39"/>
        <v>3.9882440874883476</v>
      </c>
      <c r="AW84" s="1">
        <f t="shared" si="39"/>
        <v>3.9894488479068198</v>
      </c>
      <c r="AX84" s="1">
        <f t="shared" si="39"/>
        <v>3.9846635096282199</v>
      </c>
      <c r="AY84" s="1">
        <f t="shared" si="39"/>
        <v>4.003827159758985</v>
      </c>
      <c r="AZ84" s="1">
        <f t="shared" si="39"/>
        <v>3.9293921842789494</v>
      </c>
      <c r="BA84" s="1">
        <f t="shared" si="25"/>
        <v>4.2728248423375312</v>
      </c>
    </row>
    <row r="85" spans="1:53" x14ac:dyDescent="0.2">
      <c r="A85" s="23" t="s">
        <v>47</v>
      </c>
      <c r="B85" s="11"/>
      <c r="C85" s="24">
        <v>43167.487000000001</v>
      </c>
      <c r="D85" s="1" t="s">
        <v>129</v>
      </c>
      <c r="E85" s="1">
        <f t="shared" ref="E85:E148" si="40">+(C85-C$7)/C$8</f>
        <v>-2142.5000237507893</v>
      </c>
      <c r="F85" s="1">
        <f t="shared" si="35"/>
        <v>-2142.5</v>
      </c>
      <c r="G85" s="1">
        <f t="shared" si="31"/>
        <v>-9.4999995781108737E-6</v>
      </c>
      <c r="I85" s="1">
        <f t="shared" si="36"/>
        <v>-9.4999995781108737E-6</v>
      </c>
      <c r="P85" s="26">
        <f t="shared" ref="P85:P148" si="41">+C85-15018.5</f>
        <v>28148.987000000001</v>
      </c>
      <c r="R85" s="1">
        <f t="shared" ref="R85:R148" si="42">+(O85-G85)^2</f>
        <v>9.0249991984106778E-11</v>
      </c>
      <c r="S85" s="11">
        <f t="shared" si="37"/>
        <v>0.05</v>
      </c>
      <c r="T85" s="143"/>
      <c r="U85" s="1">
        <v>6.6601449051520238E-9</v>
      </c>
      <c r="V85" s="1">
        <v>2.4751373614675421E-17</v>
      </c>
      <c r="W85" s="1">
        <v>6.7109045418851269E-30</v>
      </c>
      <c r="X85" s="1">
        <v>1.8492283628961524E-9</v>
      </c>
      <c r="Y85" s="1">
        <v>8.1500407863070969E-9</v>
      </c>
      <c r="Z85" s="1">
        <v>3.7587932725449821E-3</v>
      </c>
      <c r="AA85" s="1">
        <v>0.32405324276374675</v>
      </c>
      <c r="AB85" s="1">
        <v>1427.9057004753261</v>
      </c>
      <c r="AC85" s="1">
        <v>5.5513339421594965E-5</v>
      </c>
      <c r="AD85" s="1">
        <v>8.9898336888950004E-8</v>
      </c>
      <c r="AE85" s="1">
        <v>2.2382409461675443E-23</v>
      </c>
      <c r="AF85" s="1">
        <f t="shared" ref="AF85:AF148" si="43">F85</f>
        <v>-2142.5</v>
      </c>
      <c r="AG85" s="1">
        <f t="shared" ref="AG85:AG148" si="44">AH$3+AH$4*AF85+AH$5*AF85^2+AN85</f>
        <v>-2.4461805656804218E-3</v>
      </c>
      <c r="AH85" s="1">
        <f t="shared" ref="AH85:AH148" si="45">IF(S85&lt;&gt;0,G85-AN85,-9999)</f>
        <v>-1.6883756465550858E-2</v>
      </c>
      <c r="AI85" s="1">
        <f t="shared" ref="AI85:AI148" si="46">+G85-P85</f>
        <v>-28148.987009500001</v>
      </c>
      <c r="AJ85" s="1">
        <f t="shared" ref="AJ85:AJ148" si="47">IF(S85&lt;&gt;0,G85-AG85,-9999)</f>
        <v>2.436680566102311E-3</v>
      </c>
      <c r="AK85" s="1">
        <f t="shared" ref="AK85:AK148" si="48">+(G85-AG85)^2*S85</f>
        <v>2.9687060906103393E-7</v>
      </c>
      <c r="AL85" s="1">
        <f t="shared" ref="AL85:AL148" si="49">IF(S85&lt;&gt;0,G85-P85,-9999)</f>
        <v>-28148.987009500001</v>
      </c>
      <c r="AM85" s="11">
        <f t="shared" ref="AM85:AM148" si="50">+(G85-AG85)^2</f>
        <v>5.9374121812206785E-6</v>
      </c>
      <c r="AN85" s="1">
        <f t="shared" ref="AN85:AN148" si="51">$AH$6*($AH$11/AO85*AP85+$AH$12)</f>
        <v>1.6874256465972747E-2</v>
      </c>
      <c r="AO85" s="1">
        <f t="shared" ref="AO85:AO148" si="52">1+$AH$7*COS(AR85)</f>
        <v>0.63107242768406602</v>
      </c>
      <c r="AP85" s="1">
        <f t="shared" ref="AP85:AP148" si="53">SIN(AR85+RADIANS($AH$9))</f>
        <v>0.55835186462538666</v>
      </c>
      <c r="AQ85" s="1">
        <f t="shared" ref="AQ85:AQ148" si="54">$AH$7*SIN(AR85)</f>
        <v>-8.8995664503433894E-2</v>
      </c>
      <c r="AR85" s="1">
        <f t="shared" ref="AR85:AR148" si="55">2*ATAN(AS85)</f>
        <v>-2.9048868668784316</v>
      </c>
      <c r="AS85" s="1">
        <f t="shared" ref="AS85:AS148" si="56">SQRT((1+$AH$7)/(1-$AH$7))*TAN(AT85/2)</f>
        <v>-8.4098197348639676</v>
      </c>
      <c r="AT85" s="1">
        <f t="shared" si="39"/>
        <v>3.4925452088903399</v>
      </c>
      <c r="AU85" s="1">
        <f t="shared" si="39"/>
        <v>3.4929000977633415</v>
      </c>
      <c r="AV85" s="1">
        <f t="shared" si="39"/>
        <v>3.4919043259597107</v>
      </c>
      <c r="AW85" s="1">
        <f t="shared" si="39"/>
        <v>3.4946992535280721</v>
      </c>
      <c r="AX85" s="1">
        <f t="shared" si="39"/>
        <v>3.4868616733226876</v>
      </c>
      <c r="AY85" s="1">
        <f t="shared" si="39"/>
        <v>3.5088978448658668</v>
      </c>
      <c r="AZ85" s="1">
        <f t="shared" si="39"/>
        <v>3.4473724269133994</v>
      </c>
      <c r="BA85" s="1">
        <f t="shared" ref="BA85:BA148" si="57">RADIANS($AH$9)+$AH$18*(F85-AH$15)</f>
        <v>3.6231443236572143</v>
      </c>
    </row>
    <row r="86" spans="1:53" x14ac:dyDescent="0.2">
      <c r="A86" s="23" t="s">
        <v>47</v>
      </c>
      <c r="B86" s="11"/>
      <c r="C86" s="24">
        <v>44522.642</v>
      </c>
      <c r="D86" s="1" t="s">
        <v>129</v>
      </c>
      <c r="E86" s="1">
        <f t="shared" si="40"/>
        <v>1245.5009742826419</v>
      </c>
      <c r="F86" s="1">
        <f t="shared" si="35"/>
        <v>1245.5</v>
      </c>
      <c r="G86" s="1">
        <f t="shared" si="31"/>
        <v>3.8969999877735972E-4</v>
      </c>
      <c r="I86" s="1">
        <f t="shared" si="36"/>
        <v>3.8969999877735972E-4</v>
      </c>
      <c r="P86" s="26">
        <f t="shared" si="41"/>
        <v>29504.142</v>
      </c>
      <c r="R86" s="1">
        <f t="shared" si="42"/>
        <v>1.5186608904707417E-7</v>
      </c>
      <c r="S86" s="11">
        <f t="shared" si="37"/>
        <v>0.05</v>
      </c>
      <c r="T86" s="143"/>
      <c r="AF86" s="1">
        <f t="shared" si="43"/>
        <v>1245.5</v>
      </c>
      <c r="AG86" s="1">
        <f t="shared" si="44"/>
        <v>-2.7500921723688614E-3</v>
      </c>
      <c r="AH86" s="1">
        <f t="shared" si="45"/>
        <v>-2.1939997277377107E-2</v>
      </c>
      <c r="AI86" s="1">
        <f t="shared" si="46"/>
        <v>-29504.141610300001</v>
      </c>
      <c r="AJ86" s="1">
        <f t="shared" si="47"/>
        <v>3.1397921711462211E-3</v>
      </c>
      <c r="AK86" s="1">
        <f t="shared" si="48"/>
        <v>4.9291474389955501E-7</v>
      </c>
      <c r="AL86" s="1">
        <f t="shared" si="49"/>
        <v>-29504.141610300001</v>
      </c>
      <c r="AM86" s="11">
        <f t="shared" si="50"/>
        <v>9.8582948779911006E-6</v>
      </c>
      <c r="AN86" s="1">
        <f t="shared" si="51"/>
        <v>2.2329697276154466E-2</v>
      </c>
      <c r="AO86" s="1">
        <f t="shared" si="52"/>
        <v>0.66405271967664226</v>
      </c>
      <c r="AP86" s="1">
        <f t="shared" si="53"/>
        <v>0.74433316500468161</v>
      </c>
      <c r="AQ86" s="1">
        <f t="shared" si="54"/>
        <v>-0.17654236533669682</v>
      </c>
      <c r="AR86" s="1">
        <f t="shared" si="55"/>
        <v>-2.6577489407429038</v>
      </c>
      <c r="AS86" s="1">
        <f t="shared" si="56"/>
        <v>-4.0526091417277303</v>
      </c>
      <c r="AT86" s="1">
        <f t="shared" si="39"/>
        <v>3.8467012085972456</v>
      </c>
      <c r="AU86" s="1">
        <f t="shared" si="39"/>
        <v>3.8468680817096961</v>
      </c>
      <c r="AV86" s="1">
        <f t="shared" si="39"/>
        <v>3.8462907507837669</v>
      </c>
      <c r="AW86" s="1">
        <f t="shared" si="39"/>
        <v>3.8482893519029746</v>
      </c>
      <c r="AX86" s="1">
        <f t="shared" si="39"/>
        <v>3.8413850021514997</v>
      </c>
      <c r="AY86" s="1">
        <f t="shared" si="39"/>
        <v>3.8654125270119946</v>
      </c>
      <c r="AZ86" s="1">
        <f t="shared" si="39"/>
        <v>3.7837690157883519</v>
      </c>
      <c r="BA86" s="1">
        <f t="shared" si="57"/>
        <v>4.092716077745516</v>
      </c>
    </row>
    <row r="87" spans="1:53" x14ac:dyDescent="0.2">
      <c r="A87" s="23" t="s">
        <v>61</v>
      </c>
      <c r="B87" s="11"/>
      <c r="C87" s="24">
        <v>47212.351999999999</v>
      </c>
      <c r="D87" s="1" t="s">
        <v>129</v>
      </c>
      <c r="E87" s="1">
        <f t="shared" si="40"/>
        <v>7970.0012450417098</v>
      </c>
      <c r="F87" s="1">
        <f t="shared" si="35"/>
        <v>7970</v>
      </c>
      <c r="G87" s="1">
        <f t="shared" si="31"/>
        <v>4.980000012437813E-4</v>
      </c>
      <c r="I87" s="1">
        <f t="shared" si="36"/>
        <v>4.980000012437813E-4</v>
      </c>
      <c r="P87" s="26">
        <f t="shared" si="41"/>
        <v>32193.851999999999</v>
      </c>
      <c r="R87" s="1">
        <f t="shared" si="42"/>
        <v>2.4800400123880617E-7</v>
      </c>
      <c r="S87" s="11">
        <f t="shared" si="37"/>
        <v>0.05</v>
      </c>
      <c r="T87" s="143"/>
      <c r="AF87" s="1">
        <f t="shared" si="43"/>
        <v>7970</v>
      </c>
      <c r="AG87" s="1">
        <f t="shared" si="44"/>
        <v>-9.7520883027866385E-3</v>
      </c>
      <c r="AH87" s="1">
        <f t="shared" si="45"/>
        <v>-2.3482477864517553E-2</v>
      </c>
      <c r="AI87" s="1">
        <f t="shared" si="46"/>
        <v>-32193.851501999998</v>
      </c>
      <c r="AJ87" s="1">
        <f t="shared" si="47"/>
        <v>1.025008830403042E-2</v>
      </c>
      <c r="AK87" s="1">
        <f t="shared" si="48"/>
        <v>5.2532155120210609E-6</v>
      </c>
      <c r="AL87" s="1">
        <f t="shared" si="49"/>
        <v>-32193.851501999998</v>
      </c>
      <c r="AM87" s="11">
        <f t="shared" si="50"/>
        <v>1.0506431024042121E-4</v>
      </c>
      <c r="AN87" s="1">
        <f t="shared" si="51"/>
        <v>2.3980477865761334E-2</v>
      </c>
      <c r="AO87" s="1">
        <f t="shared" si="52"/>
        <v>0.83496525347350414</v>
      </c>
      <c r="AP87" s="1">
        <f t="shared" si="53"/>
        <v>0.99556703581029615</v>
      </c>
      <c r="AQ87" s="1">
        <f t="shared" si="54"/>
        <v>-0.34174744235220211</v>
      </c>
      <c r="AR87" s="1">
        <f t="shared" si="55"/>
        <v>-2.0206822336078374</v>
      </c>
      <c r="AS87" s="1">
        <f t="shared" si="56"/>
        <v>-1.5934125684184901</v>
      </c>
      <c r="AT87" s="1">
        <f t="shared" si="39"/>
        <v>4.6460467011474478</v>
      </c>
      <c r="AU87" s="1">
        <f t="shared" si="39"/>
        <v>4.646046700989789</v>
      </c>
      <c r="AV87" s="1">
        <f t="shared" si="39"/>
        <v>4.6460467072562537</v>
      </c>
      <c r="AW87" s="1">
        <f t="shared" si="39"/>
        <v>4.6460464581830916</v>
      </c>
      <c r="AX87" s="1">
        <f t="shared" si="39"/>
        <v>4.6460563588125243</v>
      </c>
      <c r="AY87" s="1">
        <f t="shared" si="39"/>
        <v>4.6456639396586645</v>
      </c>
      <c r="AZ87" s="1">
        <f t="shared" si="39"/>
        <v>4.6635727783597325</v>
      </c>
      <c r="BA87" s="1">
        <f t="shared" si="57"/>
        <v>5.0247217626235514</v>
      </c>
    </row>
    <row r="88" spans="1:53" x14ac:dyDescent="0.2">
      <c r="A88" s="23" t="s">
        <v>47</v>
      </c>
      <c r="B88" s="11"/>
      <c r="C88" s="24">
        <v>43397.68</v>
      </c>
      <c r="D88" s="1" t="s">
        <v>129</v>
      </c>
      <c r="E88" s="1">
        <f t="shared" si="40"/>
        <v>-1566.9982444411839</v>
      </c>
      <c r="F88" s="1">
        <f t="shared" si="35"/>
        <v>-1567</v>
      </c>
      <c r="G88" s="1">
        <f t="shared" si="31"/>
        <v>7.0219999906839803E-4</v>
      </c>
      <c r="I88" s="1">
        <f t="shared" si="36"/>
        <v>7.0219999906839803E-4</v>
      </c>
      <c r="P88" s="26">
        <f t="shared" si="41"/>
        <v>28379.18</v>
      </c>
      <c r="R88" s="1">
        <f t="shared" si="42"/>
        <v>4.9308483869165814E-7</v>
      </c>
      <c r="S88" s="11">
        <f t="shared" si="37"/>
        <v>0.05</v>
      </c>
      <c r="T88" s="143"/>
      <c r="AF88" s="1">
        <f t="shared" si="43"/>
        <v>-1567</v>
      </c>
      <c r="AG88" s="1">
        <f t="shared" si="44"/>
        <v>-2.4145994380008577E-3</v>
      </c>
      <c r="AH88" s="1">
        <f t="shared" si="45"/>
        <v>-1.7248077479217624E-2</v>
      </c>
      <c r="AI88" s="1">
        <f t="shared" si="46"/>
        <v>-28379.179297800001</v>
      </c>
      <c r="AJ88" s="1">
        <f t="shared" si="47"/>
        <v>3.1167994370692557E-3</v>
      </c>
      <c r="AK88" s="1">
        <f t="shared" si="48"/>
        <v>4.8572193654576156E-7</v>
      </c>
      <c r="AL88" s="1">
        <f t="shared" si="49"/>
        <v>-28379.179297800001</v>
      </c>
      <c r="AM88" s="11">
        <f t="shared" si="50"/>
        <v>9.7144387309152303E-6</v>
      </c>
      <c r="AN88" s="1">
        <f t="shared" si="51"/>
        <v>1.7950277478286022E-2</v>
      </c>
      <c r="AO88" s="1">
        <f t="shared" si="52"/>
        <v>0.63496321804782441</v>
      </c>
      <c r="AP88" s="1">
        <f t="shared" si="53"/>
        <v>0.59136673207749102</v>
      </c>
      <c r="AQ88" s="1">
        <f t="shared" si="54"/>
        <v>-0.10380717575069774</v>
      </c>
      <c r="AR88" s="1">
        <f t="shared" si="55"/>
        <v>-2.8645320429786043</v>
      </c>
      <c r="AS88" s="1">
        <f t="shared" si="56"/>
        <v>-7.1724011361473545</v>
      </c>
      <c r="AT88" s="1">
        <f t="shared" si="39"/>
        <v>3.5515306587938587</v>
      </c>
      <c r="AU88" s="1">
        <f t="shared" si="39"/>
        <v>3.5518826025218222</v>
      </c>
      <c r="AV88" s="1">
        <f t="shared" si="39"/>
        <v>3.5508715286760455</v>
      </c>
      <c r="AW88" s="1">
        <f t="shared" si="39"/>
        <v>3.553777368084047</v>
      </c>
      <c r="AX88" s="1">
        <f t="shared" si="39"/>
        <v>3.5454357691201892</v>
      </c>
      <c r="AY88" s="1">
        <f t="shared" si="39"/>
        <v>3.5694641523358404</v>
      </c>
      <c r="AZ88" s="1">
        <f t="shared" si="39"/>
        <v>3.5008946440511814</v>
      </c>
      <c r="BA88" s="1">
        <f t="shared" si="57"/>
        <v>3.7029077665373258</v>
      </c>
    </row>
    <row r="89" spans="1:53" x14ac:dyDescent="0.2">
      <c r="A89" s="23" t="s">
        <v>47</v>
      </c>
      <c r="B89" s="11"/>
      <c r="C89" s="24">
        <v>44982.427000000003</v>
      </c>
      <c r="D89" s="1" t="s">
        <v>129</v>
      </c>
      <c r="E89" s="1">
        <f t="shared" si="40"/>
        <v>2395.0019825664281</v>
      </c>
      <c r="F89" s="1">
        <f t="shared" si="35"/>
        <v>2395</v>
      </c>
      <c r="G89" s="1">
        <f t="shared" si="31"/>
        <v>7.930000065243803E-4</v>
      </c>
      <c r="I89" s="1">
        <f t="shared" si="36"/>
        <v>7.930000065243803E-4</v>
      </c>
      <c r="P89" s="26">
        <f t="shared" si="41"/>
        <v>29963.927000000003</v>
      </c>
      <c r="R89" s="1">
        <f t="shared" si="42"/>
        <v>6.2884901034766714E-7</v>
      </c>
      <c r="S89" s="11">
        <f t="shared" si="37"/>
        <v>0.05</v>
      </c>
      <c r="T89" s="143"/>
      <c r="AF89" s="1">
        <f t="shared" si="43"/>
        <v>2395</v>
      </c>
      <c r="AG89" s="1">
        <f t="shared" si="44"/>
        <v>-3.2005926460224286E-3</v>
      </c>
      <c r="AH89" s="1">
        <f t="shared" si="45"/>
        <v>-2.2827155155065382E-2</v>
      </c>
      <c r="AI89" s="1">
        <f t="shared" si="46"/>
        <v>-29963.926206999997</v>
      </c>
      <c r="AJ89" s="1">
        <f t="shared" si="47"/>
        <v>3.9935926525468089E-3</v>
      </c>
      <c r="AK89" s="1">
        <f t="shared" si="48"/>
        <v>7.9743911372379281E-7</v>
      </c>
      <c r="AL89" s="1">
        <f t="shared" si="49"/>
        <v>-29963.926206999997</v>
      </c>
      <c r="AM89" s="11">
        <f t="shared" si="50"/>
        <v>1.5948782274475856E-5</v>
      </c>
      <c r="AN89" s="1">
        <f t="shared" si="51"/>
        <v>2.3620155161589763E-2</v>
      </c>
      <c r="AO89" s="1">
        <f t="shared" si="52"/>
        <v>0.68148489687741631</v>
      </c>
      <c r="AP89" s="1">
        <f t="shared" si="53"/>
        <v>0.80193708690011989</v>
      </c>
      <c r="AQ89" s="1">
        <f t="shared" si="54"/>
        <v>-0.20633931035589489</v>
      </c>
      <c r="AR89" s="1">
        <f t="shared" si="55"/>
        <v>-2.5667540024644739</v>
      </c>
      <c r="AS89" s="1">
        <f t="shared" si="56"/>
        <v>-3.3828989021093645</v>
      </c>
      <c r="AT89" s="1">
        <f t="shared" si="39"/>
        <v>3.9718859641715625</v>
      </c>
      <c r="AU89" s="1">
        <f t="shared" si="39"/>
        <v>3.9719707682778278</v>
      </c>
      <c r="AV89" s="1">
        <f t="shared" si="39"/>
        <v>3.9716395831241598</v>
      </c>
      <c r="AW89" s="1">
        <f t="shared" si="39"/>
        <v>3.9729336409860663</v>
      </c>
      <c r="AX89" s="1">
        <f t="shared" si="39"/>
        <v>3.9678876490348474</v>
      </c>
      <c r="AY89" s="1">
        <f t="shared" si="39"/>
        <v>3.987724640725121</v>
      </c>
      <c r="AZ89" s="1">
        <f t="shared" si="39"/>
        <v>3.9120339008883249</v>
      </c>
      <c r="BA89" s="1">
        <f t="shared" si="57"/>
        <v>4.2520350657397614</v>
      </c>
    </row>
    <row r="90" spans="1:53" x14ac:dyDescent="0.2">
      <c r="A90" s="23" t="s">
        <v>54</v>
      </c>
      <c r="B90" s="11" t="s">
        <v>51</v>
      </c>
      <c r="C90" s="24">
        <v>46799.366999999998</v>
      </c>
      <c r="D90" s="1" t="s">
        <v>129</v>
      </c>
      <c r="E90" s="1">
        <f t="shared" si="40"/>
        <v>6937.5041563892382</v>
      </c>
      <c r="F90" s="1">
        <f t="shared" si="35"/>
        <v>6937.5</v>
      </c>
      <c r="G90" s="1">
        <f t="shared" si="31"/>
        <v>1.662499998928979E-3</v>
      </c>
      <c r="I90" s="1">
        <f t="shared" si="36"/>
        <v>1.662499998928979E-3</v>
      </c>
      <c r="P90" s="26">
        <f t="shared" si="41"/>
        <v>31780.866999999998</v>
      </c>
      <c r="R90" s="1">
        <f t="shared" si="42"/>
        <v>2.7639062464388553E-6</v>
      </c>
      <c r="S90" s="11">
        <f t="shared" si="37"/>
        <v>0.05</v>
      </c>
      <c r="T90" s="143"/>
      <c r="AF90" s="1">
        <f t="shared" si="43"/>
        <v>6937.5</v>
      </c>
      <c r="AG90" s="1">
        <f t="shared" si="44"/>
        <v>-7.8230722723908637E-3</v>
      </c>
      <c r="AH90" s="1">
        <f t="shared" si="45"/>
        <v>-2.3158540489302024E-2</v>
      </c>
      <c r="AI90" s="1">
        <f t="shared" si="46"/>
        <v>-31780.865337499999</v>
      </c>
      <c r="AJ90" s="1">
        <f t="shared" si="47"/>
        <v>9.4855722713198427E-3</v>
      </c>
      <c r="AK90" s="1">
        <f t="shared" si="48"/>
        <v>4.498804065721594E-6</v>
      </c>
      <c r="AL90" s="1">
        <f t="shared" si="49"/>
        <v>-31780.865337499999</v>
      </c>
      <c r="AM90" s="11">
        <f t="shared" si="50"/>
        <v>8.997608131443188E-5</v>
      </c>
      <c r="AN90" s="1">
        <f t="shared" si="51"/>
        <v>2.4821040488231003E-2</v>
      </c>
      <c r="AO90" s="1">
        <f t="shared" si="52"/>
        <v>0.79526530540851192</v>
      </c>
      <c r="AP90" s="1">
        <f t="shared" si="53"/>
        <v>0.97716440054187448</v>
      </c>
      <c r="AQ90" s="1">
        <f t="shared" si="54"/>
        <v>-0.31954888005728721</v>
      </c>
      <c r="AR90" s="1">
        <f t="shared" si="55"/>
        <v>-2.1406053494690904</v>
      </c>
      <c r="AS90" s="1">
        <f t="shared" si="56"/>
        <v>-1.8283419357599497</v>
      </c>
      <c r="AT90" s="1">
        <f t="shared" si="39"/>
        <v>4.5098652722984101</v>
      </c>
      <c r="AU90" s="1">
        <f t="shared" si="39"/>
        <v>4.5098652788470774</v>
      </c>
      <c r="AV90" s="1">
        <f t="shared" si="39"/>
        <v>4.5098651930590439</v>
      </c>
      <c r="AW90" s="1">
        <f t="shared" si="39"/>
        <v>4.50986631689163</v>
      </c>
      <c r="AX90" s="1">
        <f t="shared" si="39"/>
        <v>4.5098515950496809</v>
      </c>
      <c r="AY90" s="1">
        <f t="shared" si="39"/>
        <v>4.5100445301211671</v>
      </c>
      <c r="AZ90" s="1">
        <f t="shared" si="39"/>
        <v>4.5075302615083759</v>
      </c>
      <c r="BA90" s="1">
        <f t="shared" si="57"/>
        <v>4.8816188003755672</v>
      </c>
    </row>
    <row r="91" spans="1:53" x14ac:dyDescent="0.2">
      <c r="A91" s="23" t="s">
        <v>47</v>
      </c>
      <c r="B91" s="11"/>
      <c r="C91" s="24">
        <v>45022.427000000003</v>
      </c>
      <c r="D91" s="1" t="s">
        <v>129</v>
      </c>
      <c r="E91" s="1">
        <f t="shared" si="40"/>
        <v>2495.0053326786569</v>
      </c>
      <c r="F91" s="1">
        <f t="shared" si="35"/>
        <v>2495</v>
      </c>
      <c r="G91" s="1">
        <f t="shared" si="31"/>
        <v>2.1330000017769635E-3</v>
      </c>
      <c r="I91" s="1">
        <f t="shared" si="36"/>
        <v>2.1330000017769635E-3</v>
      </c>
      <c r="P91" s="26">
        <f t="shared" si="41"/>
        <v>30003.927000000003</v>
      </c>
      <c r="R91" s="1">
        <f t="shared" si="42"/>
        <v>4.5496890075805262E-6</v>
      </c>
      <c r="S91" s="11">
        <f t="shared" si="37"/>
        <v>0.05</v>
      </c>
      <c r="T91" s="143"/>
      <c r="AF91" s="1">
        <f t="shared" si="43"/>
        <v>2495</v>
      </c>
      <c r="AG91" s="1">
        <f t="shared" si="44"/>
        <v>-3.2505403169860378E-3</v>
      </c>
      <c r="AH91" s="1">
        <f t="shared" si="45"/>
        <v>-2.1583555857994145E-2</v>
      </c>
      <c r="AI91" s="1">
        <f t="shared" si="46"/>
        <v>-30003.924867000002</v>
      </c>
      <c r="AJ91" s="1">
        <f t="shared" si="47"/>
        <v>5.3835403187630013E-3</v>
      </c>
      <c r="AK91" s="1">
        <f t="shared" si="48"/>
        <v>1.4491253181873418E-6</v>
      </c>
      <c r="AL91" s="1">
        <f t="shared" si="49"/>
        <v>-30003.924867000002</v>
      </c>
      <c r="AM91" s="11">
        <f t="shared" si="50"/>
        <v>2.8982506363746836E-5</v>
      </c>
      <c r="AN91" s="1">
        <f t="shared" si="51"/>
        <v>2.3716555859771109E-2</v>
      </c>
      <c r="AO91" s="1">
        <f t="shared" si="52"/>
        <v>0.68317693918211886</v>
      </c>
      <c r="AP91" s="1">
        <f t="shared" si="53"/>
        <v>0.80677876240517343</v>
      </c>
      <c r="AQ91" s="1">
        <f t="shared" si="54"/>
        <v>-0.20892804993424324</v>
      </c>
      <c r="AR91" s="1">
        <f t="shared" si="55"/>
        <v>-2.5586048768519389</v>
      </c>
      <c r="AS91" s="1">
        <f t="shared" si="56"/>
        <v>-3.3328841406379728</v>
      </c>
      <c r="AT91" s="1">
        <f t="shared" ref="AT91:AZ100" si="58">$BA91+$AH$7*SIN(AU91)</f>
        <v>3.9829355789528855</v>
      </c>
      <c r="AU91" s="1">
        <f t="shared" si="58"/>
        <v>3.983014516190031</v>
      </c>
      <c r="AV91" s="1">
        <f t="shared" si="58"/>
        <v>3.9827024506621895</v>
      </c>
      <c r="AW91" s="1">
        <f t="shared" si="58"/>
        <v>3.9839367878075098</v>
      </c>
      <c r="AX91" s="1">
        <f t="shared" si="58"/>
        <v>3.9790644272847828</v>
      </c>
      <c r="AY91" s="1">
        <f t="shared" si="58"/>
        <v>3.9984551385592724</v>
      </c>
      <c r="AZ91" s="1">
        <f t="shared" si="58"/>
        <v>3.9235896693698327</v>
      </c>
      <c r="BA91" s="1">
        <f t="shared" si="57"/>
        <v>4.2658949168049407</v>
      </c>
    </row>
    <row r="92" spans="1:53" x14ac:dyDescent="0.2">
      <c r="A92" s="23" t="s">
        <v>47</v>
      </c>
      <c r="B92" s="11"/>
      <c r="C92" s="24">
        <v>43512.478000000003</v>
      </c>
      <c r="D92" s="1" t="s">
        <v>129</v>
      </c>
      <c r="E92" s="1">
        <f t="shared" si="40"/>
        <v>-1279.9936297865868</v>
      </c>
      <c r="F92" s="1">
        <f t="shared" si="35"/>
        <v>-1280</v>
      </c>
      <c r="G92" s="1">
        <f t="shared" si="31"/>
        <v>2.5480000040261075E-3</v>
      </c>
      <c r="I92" s="1">
        <f t="shared" si="36"/>
        <v>2.5480000040261075E-3</v>
      </c>
      <c r="P92" s="26">
        <f t="shared" si="41"/>
        <v>28493.978000000003</v>
      </c>
      <c r="R92" s="1">
        <f t="shared" si="42"/>
        <v>6.4923040205170436E-6</v>
      </c>
      <c r="S92" s="11">
        <f t="shared" si="37"/>
        <v>0.05</v>
      </c>
      <c r="T92" s="143"/>
      <c r="AF92" s="1">
        <f t="shared" si="43"/>
        <v>-1280</v>
      </c>
      <c r="AG92" s="1">
        <f t="shared" si="44"/>
        <v>-2.409354084794247E-3</v>
      </c>
      <c r="AH92" s="1">
        <f t="shared" si="45"/>
        <v>-1.5918267839451619E-2</v>
      </c>
      <c r="AI92" s="1">
        <f t="shared" si="46"/>
        <v>-28493.975451999999</v>
      </c>
      <c r="AJ92" s="1">
        <f t="shared" si="47"/>
        <v>4.9573540888203545E-3</v>
      </c>
      <c r="AK92" s="1">
        <f t="shared" si="48"/>
        <v>1.2287679780971944E-6</v>
      </c>
      <c r="AL92" s="1">
        <f t="shared" si="49"/>
        <v>-28493.975451999999</v>
      </c>
      <c r="AM92" s="11">
        <f t="shared" si="50"/>
        <v>2.4575359561943886E-5</v>
      </c>
      <c r="AN92" s="1">
        <f t="shared" si="51"/>
        <v>1.8466267843477727E-2</v>
      </c>
      <c r="AO92" s="1">
        <f t="shared" si="52"/>
        <v>0.63714803865540803</v>
      </c>
      <c r="AP92" s="1">
        <f t="shared" si="53"/>
        <v>0.60763136863225353</v>
      </c>
      <c r="AQ92" s="1">
        <f t="shared" si="54"/>
        <v>-0.11120357936559068</v>
      </c>
      <c r="AR92" s="1">
        <f t="shared" si="55"/>
        <v>-2.844209846415386</v>
      </c>
      <c r="AS92" s="1">
        <f t="shared" si="56"/>
        <v>-6.675701348122927</v>
      </c>
      <c r="AT92" s="1">
        <f t="shared" si="58"/>
        <v>3.5810913348463211</v>
      </c>
      <c r="AU92" s="1">
        <f t="shared" si="58"/>
        <v>3.5814352469798973</v>
      </c>
      <c r="AV92" s="1">
        <f t="shared" si="58"/>
        <v>3.5804339554062068</v>
      </c>
      <c r="AW92" s="1">
        <f t="shared" si="58"/>
        <v>3.5833505056567705</v>
      </c>
      <c r="AX92" s="1">
        <f t="shared" si="58"/>
        <v>3.5748662850872046</v>
      </c>
      <c r="AY92" s="1">
        <f t="shared" si="58"/>
        <v>3.599642596186817</v>
      </c>
      <c r="AZ92" s="1">
        <f t="shared" si="58"/>
        <v>3.528055928403286</v>
      </c>
      <c r="BA92" s="1">
        <f t="shared" si="57"/>
        <v>3.7426855390943925</v>
      </c>
    </row>
    <row r="93" spans="1:53" x14ac:dyDescent="0.2">
      <c r="A93" s="23" t="s">
        <v>47</v>
      </c>
      <c r="B93" s="11"/>
      <c r="C93" s="24">
        <v>43575.277000000002</v>
      </c>
      <c r="D93" s="1" t="s">
        <v>129</v>
      </c>
      <c r="E93" s="1">
        <f t="shared" si="40"/>
        <v>-1122.9908701941429</v>
      </c>
      <c r="F93" s="1">
        <f t="shared" si="35"/>
        <v>-1123</v>
      </c>
      <c r="G93" s="1">
        <f t="shared" si="31"/>
        <v>3.651800005172845E-3</v>
      </c>
      <c r="I93" s="1">
        <f t="shared" si="36"/>
        <v>3.651800005172845E-3</v>
      </c>
      <c r="P93" s="26">
        <f t="shared" si="41"/>
        <v>28556.777000000002</v>
      </c>
      <c r="R93" s="1">
        <f t="shared" si="42"/>
        <v>1.333564327778039E-5</v>
      </c>
      <c r="S93" s="11">
        <f t="shared" si="37"/>
        <v>0.05</v>
      </c>
      <c r="T93" s="143"/>
      <c r="U93" s="1">
        <v>6.9526814687640658E-9</v>
      </c>
      <c r="V93" s="1">
        <v>1.5286888795982823E-17</v>
      </c>
      <c r="W93" s="1">
        <v>1.29129033255621E-27</v>
      </c>
      <c r="X93" s="1">
        <v>2.1389841836943247E-9</v>
      </c>
      <c r="Y93" s="1">
        <v>1.1818964080752053E-6</v>
      </c>
      <c r="Z93" s="1">
        <v>1.0745780158469655E-3</v>
      </c>
      <c r="AA93" s="1">
        <v>0.23796293667805871</v>
      </c>
      <c r="AB93" s="1">
        <v>1133.8480392046538</v>
      </c>
      <c r="AC93" s="1">
        <v>6.4211731438559134E-5</v>
      </c>
      <c r="AD93" s="1">
        <v>7.1506582018334318E-8</v>
      </c>
      <c r="AE93" s="1">
        <v>4.3067501224086794E-21</v>
      </c>
      <c r="AF93" s="1">
        <f t="shared" si="43"/>
        <v>-1123</v>
      </c>
      <c r="AG93" s="1">
        <f t="shared" si="44"/>
        <v>-2.4096839244234468E-3</v>
      </c>
      <c r="AH93" s="1">
        <f t="shared" si="45"/>
        <v>-1.5090686990619405E-2</v>
      </c>
      <c r="AI93" s="1">
        <f t="shared" si="46"/>
        <v>-28556.773348199997</v>
      </c>
      <c r="AJ93" s="1">
        <f t="shared" si="47"/>
        <v>6.0614839295962918E-3</v>
      </c>
      <c r="AK93" s="1">
        <f t="shared" si="48"/>
        <v>1.8370793714377053E-6</v>
      </c>
      <c r="AL93" s="1">
        <f t="shared" si="49"/>
        <v>-28556.773348199997</v>
      </c>
      <c r="AM93" s="11">
        <f t="shared" si="50"/>
        <v>3.6741587428754104E-5</v>
      </c>
      <c r="AN93" s="1">
        <f t="shared" si="51"/>
        <v>1.874248699579225E-2</v>
      </c>
      <c r="AO93" s="1">
        <f t="shared" si="52"/>
        <v>0.63841371923214263</v>
      </c>
      <c r="AP93" s="1">
        <f t="shared" si="53"/>
        <v>0.6164710347740725</v>
      </c>
      <c r="AQ93" s="1">
        <f t="shared" si="54"/>
        <v>-0.11525252047484531</v>
      </c>
      <c r="AR93" s="1">
        <f t="shared" si="55"/>
        <v>-2.8330318088279198</v>
      </c>
      <c r="AS93" s="1">
        <f t="shared" si="56"/>
        <v>-6.430195201431486</v>
      </c>
      <c r="AT93" s="1">
        <f t="shared" si="58"/>
        <v>3.5973066956453632</v>
      </c>
      <c r="AU93" s="1">
        <f t="shared" si="58"/>
        <v>3.597644557414422</v>
      </c>
      <c r="AV93" s="1">
        <f t="shared" si="58"/>
        <v>3.596653196845232</v>
      </c>
      <c r="AW93" s="1">
        <f t="shared" si="58"/>
        <v>3.5995634365130855</v>
      </c>
      <c r="AX93" s="1">
        <f t="shared" si="58"/>
        <v>3.5910318524165561</v>
      </c>
      <c r="AY93" s="1">
        <f t="shared" si="58"/>
        <v>3.6161458064576353</v>
      </c>
      <c r="AZ93" s="1">
        <f t="shared" si="58"/>
        <v>3.543056620139216</v>
      </c>
      <c r="BA93" s="1">
        <f t="shared" si="57"/>
        <v>3.7644455052667252</v>
      </c>
    </row>
    <row r="94" spans="1:53" x14ac:dyDescent="0.2">
      <c r="A94" s="23" t="s">
        <v>47</v>
      </c>
      <c r="B94" s="11"/>
      <c r="C94" s="24">
        <v>43171.491000000002</v>
      </c>
      <c r="D94" s="1" t="s">
        <v>129</v>
      </c>
      <c r="E94" s="1">
        <f t="shared" si="40"/>
        <v>-2132.4896884045529</v>
      </c>
      <c r="F94" s="1">
        <f t="shared" si="35"/>
        <v>-2132.5</v>
      </c>
      <c r="G94" s="1">
        <f t="shared" si="31"/>
        <v>4.124500002944842E-3</v>
      </c>
      <c r="I94" s="1">
        <f t="shared" si="36"/>
        <v>4.124500002944842E-3</v>
      </c>
      <c r="P94" s="26">
        <f t="shared" si="41"/>
        <v>28152.991000000002</v>
      </c>
      <c r="R94" s="1">
        <f t="shared" si="42"/>
        <v>1.7011500274292001E-5</v>
      </c>
      <c r="S94" s="11">
        <f t="shared" si="37"/>
        <v>0.05</v>
      </c>
      <c r="T94" s="143"/>
      <c r="AF94" s="1">
        <f t="shared" si="43"/>
        <v>-2132.5</v>
      </c>
      <c r="AG94" s="1">
        <f t="shared" si="44"/>
        <v>-2.4454079224560908E-3</v>
      </c>
      <c r="AH94" s="1">
        <f t="shared" si="45"/>
        <v>-1.2768908546971613E-2</v>
      </c>
      <c r="AI94" s="1">
        <f t="shared" si="46"/>
        <v>-28152.986875499999</v>
      </c>
      <c r="AJ94" s="1">
        <f t="shared" si="47"/>
        <v>6.5699079254009328E-3</v>
      </c>
      <c r="AK94" s="1">
        <f t="shared" si="48"/>
        <v>2.1581845074122994E-6</v>
      </c>
      <c r="AL94" s="1">
        <f t="shared" si="49"/>
        <v>-28152.986875499999</v>
      </c>
      <c r="AM94" s="11">
        <f t="shared" si="50"/>
        <v>4.3163690148245986E-5</v>
      </c>
      <c r="AN94" s="1">
        <f t="shared" si="51"/>
        <v>1.6893408549916455E-2</v>
      </c>
      <c r="AO94" s="1">
        <f t="shared" si="52"/>
        <v>0.63113455301353538</v>
      </c>
      <c r="AP94" s="1">
        <f t="shared" si="53"/>
        <v>0.5589300164561517</v>
      </c>
      <c r="AQ94" s="1">
        <f t="shared" si="54"/>
        <v>-8.9252809114403156E-2</v>
      </c>
      <c r="AR94" s="1">
        <f t="shared" si="55"/>
        <v>-2.9041898025424198</v>
      </c>
      <c r="AS94" s="1">
        <f t="shared" si="56"/>
        <v>-8.3848942991764321</v>
      </c>
      <c r="AT94" s="1">
        <f t="shared" si="58"/>
        <v>3.4935670941310693</v>
      </c>
      <c r="AU94" s="1">
        <f t="shared" si="58"/>
        <v>3.4939220922486638</v>
      </c>
      <c r="AV94" s="1">
        <f t="shared" si="58"/>
        <v>3.4929256408550242</v>
      </c>
      <c r="AW94" s="1">
        <f t="shared" si="58"/>
        <v>3.4957235274932161</v>
      </c>
      <c r="AX94" s="1">
        <f t="shared" si="58"/>
        <v>3.4878747341288969</v>
      </c>
      <c r="AY94" s="1">
        <f t="shared" si="58"/>
        <v>3.5099509338783186</v>
      </c>
      <c r="AZ94" s="1">
        <f t="shared" si="58"/>
        <v>3.4482924034618163</v>
      </c>
      <c r="BA94" s="1">
        <f t="shared" si="57"/>
        <v>3.6245303087637319</v>
      </c>
    </row>
    <row r="95" spans="1:53" x14ac:dyDescent="0.2">
      <c r="A95" s="23" t="s">
        <v>47</v>
      </c>
      <c r="B95" s="11"/>
      <c r="C95" s="24">
        <v>43203.29</v>
      </c>
      <c r="D95" s="1" t="s">
        <v>129</v>
      </c>
      <c r="E95" s="1">
        <f t="shared" si="40"/>
        <v>-2052.9895251490861</v>
      </c>
      <c r="F95" s="1">
        <f t="shared" si="35"/>
        <v>-2053</v>
      </c>
      <c r="G95" s="1">
        <f t="shared" si="31"/>
        <v>4.1898000054061413E-3</v>
      </c>
      <c r="I95" s="1">
        <f t="shared" si="36"/>
        <v>4.1898000054061413E-3</v>
      </c>
      <c r="P95" s="26">
        <f t="shared" si="41"/>
        <v>28184.79</v>
      </c>
      <c r="R95" s="1">
        <f t="shared" si="42"/>
        <v>1.7554424085301302E-5</v>
      </c>
      <c r="S95" s="11">
        <f t="shared" si="37"/>
        <v>0.05</v>
      </c>
      <c r="T95" s="143"/>
      <c r="AF95" s="1">
        <f t="shared" si="43"/>
        <v>-2053</v>
      </c>
      <c r="AG95" s="1">
        <f t="shared" si="44"/>
        <v>-2.4395357183569395E-3</v>
      </c>
      <c r="AH95" s="1">
        <f t="shared" si="45"/>
        <v>-1.2855306589920169E-2</v>
      </c>
      <c r="AI95" s="1">
        <f t="shared" si="46"/>
        <v>-28184.785810199995</v>
      </c>
      <c r="AJ95" s="1">
        <f t="shared" si="47"/>
        <v>6.6293357237630808E-3</v>
      </c>
      <c r="AK95" s="1">
        <f t="shared" si="48"/>
        <v>2.1974046069180688E-6</v>
      </c>
      <c r="AL95" s="1">
        <f t="shared" si="49"/>
        <v>-28184.785810199995</v>
      </c>
      <c r="AM95" s="11">
        <f t="shared" si="50"/>
        <v>4.3948092138361373E-5</v>
      </c>
      <c r="AN95" s="1">
        <f t="shared" si="51"/>
        <v>1.704510659532631E-2</v>
      </c>
      <c r="AO95" s="1">
        <f t="shared" si="52"/>
        <v>0.63163527666384056</v>
      </c>
      <c r="AP95" s="1">
        <f t="shared" si="53"/>
        <v>0.56352074119958495</v>
      </c>
      <c r="AQ95" s="1">
        <f t="shared" si="54"/>
        <v>-9.12973850491412E-2</v>
      </c>
      <c r="AR95" s="1">
        <f t="shared" si="55"/>
        <v>-2.8986431747042092</v>
      </c>
      <c r="AS95" s="1">
        <f t="shared" si="56"/>
        <v>-8.1916327206522919</v>
      </c>
      <c r="AT95" s="1">
        <f t="shared" si="58"/>
        <v>3.5016947504868643</v>
      </c>
      <c r="AU95" s="1">
        <f t="shared" si="58"/>
        <v>3.5020504092198168</v>
      </c>
      <c r="AV95" s="1">
        <f t="shared" si="58"/>
        <v>3.5010490834988799</v>
      </c>
      <c r="AW95" s="1">
        <f t="shared" si="58"/>
        <v>3.5038691947201439</v>
      </c>
      <c r="AX95" s="1">
        <f t="shared" si="58"/>
        <v>3.4959343110536523</v>
      </c>
      <c r="AY95" s="1">
        <f t="shared" si="58"/>
        <v>3.5183220907961203</v>
      </c>
      <c r="AZ95" s="1">
        <f t="shared" si="58"/>
        <v>3.4556183348281904</v>
      </c>
      <c r="BA95" s="1">
        <f t="shared" si="57"/>
        <v>3.6355488903605502</v>
      </c>
    </row>
    <row r="96" spans="1:53" x14ac:dyDescent="0.2">
      <c r="A96" s="23" t="s">
        <v>47</v>
      </c>
      <c r="B96" s="11"/>
      <c r="C96" s="24">
        <v>43171.292000000001</v>
      </c>
      <c r="D96" s="1" t="s">
        <v>129</v>
      </c>
      <c r="E96" s="1">
        <f t="shared" si="40"/>
        <v>-2132.9872050713625</v>
      </c>
      <c r="F96" s="1">
        <f t="shared" si="35"/>
        <v>-2133</v>
      </c>
      <c r="G96" s="1">
        <f t="shared" si="31"/>
        <v>5.1177999994251877E-3</v>
      </c>
      <c r="I96" s="1">
        <f t="shared" si="36"/>
        <v>5.1177999994251877E-3</v>
      </c>
      <c r="P96" s="26">
        <f t="shared" si="41"/>
        <v>28152.792000000001</v>
      </c>
      <c r="R96" s="1">
        <f t="shared" si="42"/>
        <v>2.619187683411645E-5</v>
      </c>
      <c r="S96" s="11">
        <f t="shared" si="37"/>
        <v>0.05</v>
      </c>
      <c r="T96" s="143"/>
      <c r="AF96" s="1">
        <f t="shared" si="43"/>
        <v>-2133</v>
      </c>
      <c r="AG96" s="1">
        <f t="shared" si="44"/>
        <v>-2.4454463754035385E-3</v>
      </c>
      <c r="AH96" s="1">
        <f t="shared" si="45"/>
        <v>-1.1774651319581698E-2</v>
      </c>
      <c r="AI96" s="1">
        <f t="shared" si="46"/>
        <v>-28152.786882200002</v>
      </c>
      <c r="AJ96" s="1">
        <f t="shared" si="47"/>
        <v>7.5632463748287262E-3</v>
      </c>
      <c r="AK96" s="1">
        <f t="shared" si="48"/>
        <v>2.8601347863179937E-6</v>
      </c>
      <c r="AL96" s="1">
        <f t="shared" si="49"/>
        <v>-28152.786882200002</v>
      </c>
      <c r="AM96" s="11">
        <f t="shared" si="50"/>
        <v>5.720269572635987E-5</v>
      </c>
      <c r="AN96" s="1">
        <f t="shared" si="51"/>
        <v>1.6892451319006886E-2</v>
      </c>
      <c r="AO96" s="1">
        <f t="shared" si="52"/>
        <v>0.63113144219665918</v>
      </c>
      <c r="AP96" s="1">
        <f t="shared" si="53"/>
        <v>0.55890111258596464</v>
      </c>
      <c r="AQ96" s="1">
        <f t="shared" si="54"/>
        <v>-8.9239951700008244E-2</v>
      </c>
      <c r="AR96" s="1">
        <f t="shared" si="55"/>
        <v>-2.9042246590470953</v>
      </c>
      <c r="AS96" s="1">
        <f t="shared" si="56"/>
        <v>-8.3861372276566115</v>
      </c>
      <c r="AT96" s="1">
        <f t="shared" si="58"/>
        <v>3.4935159974393351</v>
      </c>
      <c r="AU96" s="1">
        <f t="shared" si="58"/>
        <v>3.4938709902340115</v>
      </c>
      <c r="AV96" s="1">
        <f t="shared" si="58"/>
        <v>3.4928745724665395</v>
      </c>
      <c r="AW96" s="1">
        <f t="shared" si="58"/>
        <v>3.4956723120186854</v>
      </c>
      <c r="AX96" s="1">
        <f t="shared" si="58"/>
        <v>3.4878240772782907</v>
      </c>
      <c r="AY96" s="1">
        <f t="shared" si="58"/>
        <v>3.5098982800332656</v>
      </c>
      <c r="AZ96" s="1">
        <f t="shared" si="58"/>
        <v>3.4482463966013905</v>
      </c>
      <c r="BA96" s="1">
        <f t="shared" si="57"/>
        <v>3.6244610095084062</v>
      </c>
    </row>
    <row r="97" spans="1:53" x14ac:dyDescent="0.2">
      <c r="A97" s="23" t="s">
        <v>47</v>
      </c>
      <c r="B97" s="11"/>
      <c r="C97" s="24">
        <v>44635.442999999999</v>
      </c>
      <c r="D97" s="1" t="s">
        <v>129</v>
      </c>
      <c r="E97" s="1">
        <f t="shared" si="40"/>
        <v>1527.5129216828784</v>
      </c>
      <c r="F97" s="1">
        <f t="shared" ref="F97:F120" si="59">ROUND(2*E97,0)/2</f>
        <v>1527.5</v>
      </c>
      <c r="G97" s="1">
        <f t="shared" si="31"/>
        <v>5.168499999854248E-3</v>
      </c>
      <c r="I97" s="1">
        <f t="shared" ref="I97:I121" si="60">G97</f>
        <v>5.168499999854248E-3</v>
      </c>
      <c r="P97" s="26">
        <f t="shared" si="41"/>
        <v>29616.942999999999</v>
      </c>
      <c r="R97" s="1">
        <f t="shared" si="42"/>
        <v>2.6713392248493363E-5</v>
      </c>
      <c r="S97" s="11">
        <f t="shared" ref="S97:S121" si="61">Q$11</f>
        <v>0.05</v>
      </c>
      <c r="T97" s="143"/>
      <c r="AF97" s="1">
        <f t="shared" si="43"/>
        <v>1527.5</v>
      </c>
      <c r="AG97" s="1">
        <f t="shared" si="44"/>
        <v>-2.840633840717529E-3</v>
      </c>
      <c r="AH97" s="1">
        <f t="shared" si="45"/>
        <v>-1.7507749782032418E-2</v>
      </c>
      <c r="AI97" s="1">
        <f t="shared" si="46"/>
        <v>-29616.937831499999</v>
      </c>
      <c r="AJ97" s="1">
        <f t="shared" si="47"/>
        <v>8.009133840571777E-3</v>
      </c>
      <c r="AK97" s="1">
        <f t="shared" si="48"/>
        <v>3.2073112438096017E-6</v>
      </c>
      <c r="AL97" s="1">
        <f t="shared" si="49"/>
        <v>-29616.937831499999</v>
      </c>
      <c r="AM97" s="11">
        <f t="shared" si="50"/>
        <v>6.4146224876192028E-5</v>
      </c>
      <c r="AN97" s="1">
        <f t="shared" si="51"/>
        <v>2.2676249781886666E-2</v>
      </c>
      <c r="AO97" s="1">
        <f t="shared" si="52"/>
        <v>0.6679984891554569</v>
      </c>
      <c r="AP97" s="1">
        <f t="shared" si="53"/>
        <v>0.75877582856567516</v>
      </c>
      <c r="AQ97" s="1">
        <f t="shared" si="54"/>
        <v>-0.18385532005432198</v>
      </c>
      <c r="AR97" s="1">
        <f t="shared" si="55"/>
        <v>-2.6358530629705732</v>
      </c>
      <c r="AS97" s="1">
        <f t="shared" si="56"/>
        <v>-3.8699529280778808</v>
      </c>
      <c r="AT97" s="1">
        <f t="shared" si="58"/>
        <v>3.8771178488164715</v>
      </c>
      <c r="AU97" s="1">
        <f t="shared" si="58"/>
        <v>3.8772625096790478</v>
      </c>
      <c r="AV97" s="1">
        <f t="shared" si="58"/>
        <v>3.8767484835105304</v>
      </c>
      <c r="AW97" s="1">
        <f t="shared" si="58"/>
        <v>3.8785760689538202</v>
      </c>
      <c r="AX97" s="1">
        <f t="shared" si="58"/>
        <v>3.8720918605828691</v>
      </c>
      <c r="AY97" s="1">
        <f t="shared" si="58"/>
        <v>3.8952733886532718</v>
      </c>
      <c r="AZ97" s="1">
        <f t="shared" si="58"/>
        <v>3.8144773545474391</v>
      </c>
      <c r="BA97" s="1">
        <f t="shared" si="57"/>
        <v>4.1318008577493233</v>
      </c>
    </row>
    <row r="98" spans="1:53" x14ac:dyDescent="0.2">
      <c r="A98" s="23" t="s">
        <v>57</v>
      </c>
      <c r="B98" s="11" t="s">
        <v>51</v>
      </c>
      <c r="C98" s="24">
        <v>46821.37</v>
      </c>
      <c r="D98" s="1" t="s">
        <v>129</v>
      </c>
      <c r="E98" s="1">
        <f t="shared" si="40"/>
        <v>6992.5134992022331</v>
      </c>
      <c r="F98" s="1">
        <f t="shared" si="59"/>
        <v>6992.5</v>
      </c>
      <c r="G98" s="1">
        <f t="shared" ref="G98:G121" si="62">+C98-(C$7+F98*C$8)+T98*I$9</f>
        <v>5.3995000052964315E-3</v>
      </c>
      <c r="I98" s="1">
        <f t="shared" si="60"/>
        <v>5.3995000052964315E-3</v>
      </c>
      <c r="P98" s="26">
        <f t="shared" si="41"/>
        <v>31802.870000000003</v>
      </c>
      <c r="R98" s="1">
        <f t="shared" si="42"/>
        <v>2.9154600307196163E-5</v>
      </c>
      <c r="S98" s="11">
        <f t="shared" si="61"/>
        <v>0.05</v>
      </c>
      <c r="T98" s="143"/>
      <c r="AF98" s="1">
        <f t="shared" si="43"/>
        <v>6992.5</v>
      </c>
      <c r="AG98" s="1">
        <f t="shared" si="44"/>
        <v>-7.9157740461759628E-3</v>
      </c>
      <c r="AH98" s="1">
        <f t="shared" si="45"/>
        <v>-1.9389015887609797E-2</v>
      </c>
      <c r="AI98" s="1">
        <f t="shared" si="46"/>
        <v>-31802.864600499997</v>
      </c>
      <c r="AJ98" s="1">
        <f t="shared" si="47"/>
        <v>1.3315274051472394E-2</v>
      </c>
      <c r="AK98" s="1">
        <f t="shared" si="48"/>
        <v>8.8648261532907031E-6</v>
      </c>
      <c r="AL98" s="1">
        <f t="shared" si="49"/>
        <v>-31802.864600499997</v>
      </c>
      <c r="AM98" s="11">
        <f t="shared" si="50"/>
        <v>1.7729652306581407E-4</v>
      </c>
      <c r="AN98" s="1">
        <f t="shared" si="51"/>
        <v>2.4788515892906229E-2</v>
      </c>
      <c r="AO98" s="1">
        <f t="shared" si="52"/>
        <v>0.79721921150116393</v>
      </c>
      <c r="AP98" s="1">
        <f t="shared" si="53"/>
        <v>0.97844292314468062</v>
      </c>
      <c r="AQ98" s="1">
        <f t="shared" si="54"/>
        <v>-0.32079235298106273</v>
      </c>
      <c r="AR98" s="1">
        <f t="shared" si="55"/>
        <v>-2.1345026656881081</v>
      </c>
      <c r="AS98" s="1">
        <f t="shared" si="56"/>
        <v>-1.8151639415032648</v>
      </c>
      <c r="AT98" s="1">
        <f t="shared" si="58"/>
        <v>4.5169562487238348</v>
      </c>
      <c r="AU98" s="1">
        <f t="shared" si="58"/>
        <v>4.5169562517792592</v>
      </c>
      <c r="AV98" s="1">
        <f t="shared" si="58"/>
        <v>4.5169562103202185</v>
      </c>
      <c r="AW98" s="1">
        <f t="shared" si="58"/>
        <v>4.516956772878407</v>
      </c>
      <c r="AX98" s="1">
        <f t="shared" si="58"/>
        <v>4.5169491396564982</v>
      </c>
      <c r="AY98" s="1">
        <f t="shared" si="58"/>
        <v>4.51705273818905</v>
      </c>
      <c r="AZ98" s="1">
        <f t="shared" si="58"/>
        <v>4.5156512875973469</v>
      </c>
      <c r="BA98" s="1">
        <f t="shared" si="57"/>
        <v>4.8892417184614159</v>
      </c>
    </row>
    <row r="99" spans="1:53" x14ac:dyDescent="0.2">
      <c r="A99" s="23" t="s">
        <v>47</v>
      </c>
      <c r="B99" s="11"/>
      <c r="C99" s="24">
        <v>44581.446000000004</v>
      </c>
      <c r="D99" s="1" t="s">
        <v>129</v>
      </c>
      <c r="E99" s="1">
        <f t="shared" si="40"/>
        <v>1392.5158992826387</v>
      </c>
      <c r="F99" s="1">
        <f t="shared" si="59"/>
        <v>1392.5</v>
      </c>
      <c r="G99" s="1">
        <f t="shared" si="62"/>
        <v>6.3595000028726645E-3</v>
      </c>
      <c r="I99" s="1">
        <f t="shared" si="60"/>
        <v>6.3595000028726645E-3</v>
      </c>
      <c r="P99" s="26">
        <f t="shared" si="41"/>
        <v>29562.946000000004</v>
      </c>
      <c r="R99" s="1">
        <f t="shared" si="42"/>
        <v>4.0443240286537418E-5</v>
      </c>
      <c r="S99" s="11">
        <f t="shared" si="61"/>
        <v>0.05</v>
      </c>
      <c r="T99" s="143"/>
      <c r="AF99" s="1">
        <f t="shared" si="43"/>
        <v>1392.5</v>
      </c>
      <c r="AG99" s="1">
        <f t="shared" si="44"/>
        <v>-2.795757353821423E-3</v>
      </c>
      <c r="AH99" s="1">
        <f t="shared" si="45"/>
        <v>-1.6153189875017689E-2</v>
      </c>
      <c r="AI99" s="1">
        <f t="shared" si="46"/>
        <v>-29562.939640500001</v>
      </c>
      <c r="AJ99" s="1">
        <f t="shared" si="47"/>
        <v>9.1552573566940874E-3</v>
      </c>
      <c r="AK99" s="1">
        <f t="shared" si="48"/>
        <v>4.1909368633650606E-6</v>
      </c>
      <c r="AL99" s="1">
        <f t="shared" si="49"/>
        <v>-29562.939640500001</v>
      </c>
      <c r="AM99" s="11">
        <f t="shared" si="50"/>
        <v>8.3818737267301208E-5</v>
      </c>
      <c r="AN99" s="1">
        <f t="shared" si="51"/>
        <v>2.2512689877890353E-2</v>
      </c>
      <c r="AO99" s="1">
        <f t="shared" si="52"/>
        <v>0.66608374564124606</v>
      </c>
      <c r="AP99" s="1">
        <f t="shared" si="53"/>
        <v>0.75188543006434216</v>
      </c>
      <c r="AQ99" s="1">
        <f t="shared" si="54"/>
        <v>-0.18035442049020126</v>
      </c>
      <c r="AR99" s="1">
        <f t="shared" si="55"/>
        <v>-2.646367476293404</v>
      </c>
      <c r="AS99" s="1">
        <f t="shared" si="56"/>
        <v>-3.955690000622365</v>
      </c>
      <c r="AT99" s="1">
        <f t="shared" si="58"/>
        <v>3.8625342546616879</v>
      </c>
      <c r="AU99" s="1">
        <f t="shared" si="58"/>
        <v>3.8626894252623147</v>
      </c>
      <c r="AV99" s="1">
        <f t="shared" si="58"/>
        <v>3.862145179502396</v>
      </c>
      <c r="AW99" s="1">
        <f t="shared" si="58"/>
        <v>3.8640552150901302</v>
      </c>
      <c r="AX99" s="1">
        <f t="shared" si="58"/>
        <v>3.8573659591002483</v>
      </c>
      <c r="AY99" s="1">
        <f t="shared" si="58"/>
        <v>3.8809689235556468</v>
      </c>
      <c r="AZ99" s="1">
        <f t="shared" si="58"/>
        <v>3.7997168475652914</v>
      </c>
      <c r="BA99" s="1">
        <f t="shared" si="57"/>
        <v>4.1130900588113306</v>
      </c>
    </row>
    <row r="100" spans="1:53" x14ac:dyDescent="0.2">
      <c r="A100" s="23" t="s">
        <v>47</v>
      </c>
      <c r="B100" s="11"/>
      <c r="C100" s="24">
        <v>43574.28</v>
      </c>
      <c r="D100" s="1" t="s">
        <v>129</v>
      </c>
      <c r="E100" s="1">
        <f t="shared" si="40"/>
        <v>-1125.4834536956978</v>
      </c>
      <c r="F100" s="1">
        <f t="shared" si="59"/>
        <v>-1125.5</v>
      </c>
      <c r="G100" s="1">
        <f t="shared" si="62"/>
        <v>6.6183000017190352E-3</v>
      </c>
      <c r="I100" s="1">
        <f t="shared" si="60"/>
        <v>6.6183000017190352E-3</v>
      </c>
      <c r="P100" s="26">
        <f t="shared" si="41"/>
        <v>28555.78</v>
      </c>
      <c r="R100" s="1">
        <f t="shared" si="42"/>
        <v>4.3801894912754181E-5</v>
      </c>
      <c r="S100" s="11">
        <f t="shared" si="61"/>
        <v>0.05</v>
      </c>
      <c r="T100" s="143"/>
      <c r="AF100" s="1">
        <f t="shared" si="43"/>
        <v>-1125.5</v>
      </c>
      <c r="AG100" s="1">
        <f t="shared" si="44"/>
        <v>-2.4096603558814572E-3</v>
      </c>
      <c r="AH100" s="1">
        <f t="shared" si="45"/>
        <v>-1.2119822697514757E-2</v>
      </c>
      <c r="AI100" s="1">
        <f t="shared" si="46"/>
        <v>-28555.773381699997</v>
      </c>
      <c r="AJ100" s="1">
        <f t="shared" si="47"/>
        <v>9.0279603576004924E-3</v>
      </c>
      <c r="AK100" s="1">
        <f t="shared" si="48"/>
        <v>4.0752034109203003E-6</v>
      </c>
      <c r="AL100" s="1">
        <f t="shared" si="49"/>
        <v>-28555.773381699997</v>
      </c>
      <c r="AM100" s="11">
        <f t="shared" si="50"/>
        <v>8.1504068218406006E-5</v>
      </c>
      <c r="AN100" s="1">
        <f t="shared" si="51"/>
        <v>1.8738122699233792E-2</v>
      </c>
      <c r="AO100" s="1">
        <f t="shared" si="52"/>
        <v>0.63839317019199449</v>
      </c>
      <c r="AP100" s="1">
        <f t="shared" si="53"/>
        <v>0.61633059956845959</v>
      </c>
      <c r="AQ100" s="1">
        <f t="shared" si="54"/>
        <v>-0.11518803128598259</v>
      </c>
      <c r="AR100" s="1">
        <f t="shared" si="55"/>
        <v>-2.8332101545221713</v>
      </c>
      <c r="AS100" s="1">
        <f t="shared" si="56"/>
        <v>-6.433973607122228</v>
      </c>
      <c r="AT100" s="1">
        <f t="shared" si="58"/>
        <v>3.5970482333229747</v>
      </c>
      <c r="AU100" s="1">
        <f t="shared" si="58"/>
        <v>3.5973862000771093</v>
      </c>
      <c r="AV100" s="1">
        <f t="shared" si="58"/>
        <v>3.5963946569754874</v>
      </c>
      <c r="AW100" s="1">
        <f t="shared" si="58"/>
        <v>3.5993050631585257</v>
      </c>
      <c r="AX100" s="1">
        <f t="shared" si="58"/>
        <v>3.5907740642444335</v>
      </c>
      <c r="AY100" s="1">
        <f t="shared" si="58"/>
        <v>3.6158830421496422</v>
      </c>
      <c r="AZ100" s="1">
        <f t="shared" si="58"/>
        <v>3.5428169427622151</v>
      </c>
      <c r="BA100" s="1">
        <f t="shared" si="57"/>
        <v>3.7640990089900956</v>
      </c>
    </row>
    <row r="101" spans="1:53" x14ac:dyDescent="0.2">
      <c r="A101" s="23" t="s">
        <v>47</v>
      </c>
      <c r="B101" s="11"/>
      <c r="C101" s="24">
        <v>43537.482000000004</v>
      </c>
      <c r="D101" s="1" t="s">
        <v>129</v>
      </c>
      <c r="E101" s="1">
        <f t="shared" si="40"/>
        <v>-1217.4815356314307</v>
      </c>
      <c r="F101" s="1">
        <f t="shared" si="59"/>
        <v>-1217.5</v>
      </c>
      <c r="G101" s="1">
        <f t="shared" si="62"/>
        <v>7.3855000082403421E-3</v>
      </c>
      <c r="I101" s="1">
        <f t="shared" si="60"/>
        <v>7.3855000082403421E-3</v>
      </c>
      <c r="P101" s="26">
        <f t="shared" si="41"/>
        <v>28518.982000000004</v>
      </c>
      <c r="R101" s="1">
        <f t="shared" si="42"/>
        <v>5.4545610371718094E-5</v>
      </c>
      <c r="S101" s="11">
        <f t="shared" si="61"/>
        <v>0.05</v>
      </c>
      <c r="T101" s="143"/>
      <c r="AF101" s="1">
        <f t="shared" si="43"/>
        <v>-1217.5</v>
      </c>
      <c r="AG101" s="1">
        <f t="shared" si="44"/>
        <v>-2.4092072006335202E-3</v>
      </c>
      <c r="AH101" s="1">
        <f t="shared" si="45"/>
        <v>-1.1191247194118445E-2</v>
      </c>
      <c r="AI101" s="1">
        <f t="shared" si="46"/>
        <v>-28518.974614499995</v>
      </c>
      <c r="AJ101" s="1">
        <f t="shared" si="47"/>
        <v>9.7947072088738624E-3</v>
      </c>
      <c r="AK101" s="1">
        <f t="shared" si="48"/>
        <v>4.7968144653782813E-6</v>
      </c>
      <c r="AL101" s="1">
        <f t="shared" si="49"/>
        <v>-28518.974614499995</v>
      </c>
      <c r="AM101" s="11">
        <f t="shared" si="50"/>
        <v>9.5936289307565613E-5</v>
      </c>
      <c r="AN101" s="1">
        <f t="shared" si="51"/>
        <v>1.8576747202358787E-2</v>
      </c>
      <c r="AO101" s="1">
        <f t="shared" si="52"/>
        <v>0.63764586789293998</v>
      </c>
      <c r="AP101" s="1">
        <f t="shared" si="53"/>
        <v>0.61115528204801828</v>
      </c>
      <c r="AQ101" s="1">
        <f t="shared" si="54"/>
        <v>-0.11281518009681005</v>
      </c>
      <c r="AR101" s="1">
        <f t="shared" si="55"/>
        <v>-2.8397653220440811</v>
      </c>
      <c r="AS101" s="1">
        <f t="shared" si="56"/>
        <v>-6.5759240450870271</v>
      </c>
      <c r="AT101" s="1">
        <f t="shared" ref="AT101:AZ110" si="63">$BA101+$AH$7*SIN(AU101)</f>
        <v>3.5875426100996561</v>
      </c>
      <c r="AU101" s="1">
        <f t="shared" si="63"/>
        <v>3.5878842475831929</v>
      </c>
      <c r="AV101" s="1">
        <f t="shared" si="63"/>
        <v>3.5868865330659681</v>
      </c>
      <c r="AW101" s="1">
        <f t="shared" si="63"/>
        <v>3.5898015857688361</v>
      </c>
      <c r="AX101" s="1">
        <f t="shared" si="63"/>
        <v>3.5812959221232274</v>
      </c>
      <c r="AY101" s="1">
        <f t="shared" si="63"/>
        <v>3.6062127554167187</v>
      </c>
      <c r="AZ101" s="1">
        <f t="shared" si="63"/>
        <v>3.534015186505433</v>
      </c>
      <c r="BA101" s="1">
        <f t="shared" si="57"/>
        <v>3.7513479460101298</v>
      </c>
    </row>
    <row r="102" spans="1:53" x14ac:dyDescent="0.2">
      <c r="A102" s="23" t="s">
        <v>47</v>
      </c>
      <c r="B102" s="11"/>
      <c r="C102" s="24">
        <v>43481.483999999997</v>
      </c>
      <c r="D102" s="1" t="s">
        <v>129</v>
      </c>
      <c r="E102" s="1">
        <f t="shared" si="40"/>
        <v>-1357.4812256210623</v>
      </c>
      <c r="F102" s="1">
        <f t="shared" si="59"/>
        <v>-1357.5</v>
      </c>
      <c r="G102" s="1">
        <f t="shared" si="62"/>
        <v>7.5094999992870726E-3</v>
      </c>
      <c r="I102" s="1">
        <f t="shared" si="60"/>
        <v>7.5094999992870726E-3</v>
      </c>
      <c r="P102" s="26">
        <f t="shared" si="41"/>
        <v>28462.983999999997</v>
      </c>
      <c r="R102" s="1">
        <f t="shared" si="42"/>
        <v>5.6392590239292546E-5</v>
      </c>
      <c r="S102" s="11">
        <f t="shared" si="61"/>
        <v>0.05</v>
      </c>
      <c r="T102" s="143"/>
      <c r="AF102" s="1">
        <f t="shared" si="43"/>
        <v>-1357.5</v>
      </c>
      <c r="AG102" s="1">
        <f t="shared" si="44"/>
        <v>-2.4100384540322664E-3</v>
      </c>
      <c r="AH102" s="1">
        <f t="shared" si="45"/>
        <v>-1.0818827900775332E-2</v>
      </c>
      <c r="AI102" s="1">
        <f t="shared" si="46"/>
        <v>-28462.976490499997</v>
      </c>
      <c r="AJ102" s="1">
        <f t="shared" si="47"/>
        <v>9.919538453319339E-3</v>
      </c>
      <c r="AK102" s="1">
        <f t="shared" si="48"/>
        <v>4.9198621563440517E-6</v>
      </c>
      <c r="AL102" s="1">
        <f t="shared" si="49"/>
        <v>-28462.976490499997</v>
      </c>
      <c r="AM102" s="11">
        <f t="shared" si="50"/>
        <v>9.8397243126881027E-5</v>
      </c>
      <c r="AN102" s="1">
        <f t="shared" si="51"/>
        <v>1.8328327900062405E-2</v>
      </c>
      <c r="AO102" s="1">
        <f t="shared" si="52"/>
        <v>0.63654173365363265</v>
      </c>
      <c r="AP102" s="1">
        <f t="shared" si="53"/>
        <v>0.60325270555301291</v>
      </c>
      <c r="AQ102" s="1">
        <f t="shared" si="54"/>
        <v>-0.10920563419453015</v>
      </c>
      <c r="AR102" s="1">
        <f t="shared" si="55"/>
        <v>-2.8497114628196107</v>
      </c>
      <c r="AS102" s="1">
        <f t="shared" si="56"/>
        <v>-6.8033869787824326</v>
      </c>
      <c r="AT102" s="1">
        <f t="shared" si="63"/>
        <v>3.573098752258602</v>
      </c>
      <c r="AU102" s="1">
        <f t="shared" si="63"/>
        <v>3.5734452307536673</v>
      </c>
      <c r="AV102" s="1">
        <f t="shared" si="63"/>
        <v>3.5724402100040713</v>
      </c>
      <c r="AW102" s="1">
        <f t="shared" si="63"/>
        <v>3.5753567315558996</v>
      </c>
      <c r="AX102" s="1">
        <f t="shared" si="63"/>
        <v>3.5669038692617328</v>
      </c>
      <c r="AY102" s="1">
        <f t="shared" si="63"/>
        <v>3.5914947675535078</v>
      </c>
      <c r="AZ102" s="1">
        <f t="shared" si="63"/>
        <v>3.5206887925085666</v>
      </c>
      <c r="BA102" s="1">
        <f t="shared" si="57"/>
        <v>3.7319441545188781</v>
      </c>
    </row>
    <row r="103" spans="1:53" x14ac:dyDescent="0.2">
      <c r="A103" s="23" t="s">
        <v>66</v>
      </c>
      <c r="B103" s="11"/>
      <c r="C103" s="24">
        <v>47908.336000000003</v>
      </c>
      <c r="D103" s="24">
        <v>2E-3</v>
      </c>
      <c r="E103" s="1">
        <f t="shared" si="40"/>
        <v>9710.0195356544555</v>
      </c>
      <c r="F103" s="1">
        <f t="shared" si="59"/>
        <v>9710</v>
      </c>
      <c r="G103" s="1">
        <f t="shared" si="62"/>
        <v>7.8140000041457824E-3</v>
      </c>
      <c r="I103" s="1">
        <f t="shared" si="60"/>
        <v>7.8140000041457824E-3</v>
      </c>
      <c r="P103" s="26">
        <f t="shared" si="41"/>
        <v>32889.836000000003</v>
      </c>
      <c r="R103" s="1">
        <f t="shared" si="42"/>
        <v>6.1058596064790283E-5</v>
      </c>
      <c r="S103" s="11">
        <f t="shared" si="61"/>
        <v>0.05</v>
      </c>
      <c r="T103" s="143"/>
      <c r="AF103" s="1">
        <f t="shared" si="43"/>
        <v>9710</v>
      </c>
      <c r="AG103" s="1">
        <f t="shared" si="44"/>
        <v>-1.4023544996561103E-2</v>
      </c>
      <c r="AH103" s="1">
        <f t="shared" si="45"/>
        <v>-1.3532212088987895E-2</v>
      </c>
      <c r="AI103" s="1">
        <f t="shared" si="46"/>
        <v>-32889.828185999999</v>
      </c>
      <c r="AJ103" s="1">
        <f t="shared" si="47"/>
        <v>2.1837545000706886E-2</v>
      </c>
      <c r="AK103" s="1">
        <f t="shared" si="48"/>
        <v>2.3843918582894914E-5</v>
      </c>
      <c r="AL103" s="1">
        <f t="shared" si="49"/>
        <v>-32889.828185999999</v>
      </c>
      <c r="AM103" s="11">
        <f t="shared" si="50"/>
        <v>4.7687837165789827E-4</v>
      </c>
      <c r="AN103" s="1">
        <f t="shared" si="51"/>
        <v>2.1346212093133678E-2</v>
      </c>
      <c r="AO103" s="1">
        <f t="shared" si="52"/>
        <v>0.9184151443804367</v>
      </c>
      <c r="AP103" s="1">
        <f t="shared" si="53"/>
        <v>0.9903513609632929</v>
      </c>
      <c r="AQ103" s="1">
        <f t="shared" si="54"/>
        <v>-0.37063687518765787</v>
      </c>
      <c r="AR103" s="1">
        <f t="shared" si="55"/>
        <v>-1.7874617752158155</v>
      </c>
      <c r="AS103" s="1">
        <f t="shared" si="56"/>
        <v>-1.2440607231228191</v>
      </c>
      <c r="AT103" s="1">
        <f t="shared" si="63"/>
        <v>4.8925131730458338</v>
      </c>
      <c r="AU103" s="1">
        <f t="shared" si="63"/>
        <v>4.8925132518160375</v>
      </c>
      <c r="AV103" s="1">
        <f t="shared" si="63"/>
        <v>4.8925144103697953</v>
      </c>
      <c r="AW103" s="1">
        <f t="shared" si="63"/>
        <v>4.892531449550555</v>
      </c>
      <c r="AX103" s="1">
        <f t="shared" si="63"/>
        <v>4.8927818657590745</v>
      </c>
      <c r="AY103" s="1">
        <f t="shared" si="63"/>
        <v>4.896423234947811</v>
      </c>
      <c r="AZ103" s="1">
        <f t="shared" si="63"/>
        <v>4.9430367539682285</v>
      </c>
      <c r="BA103" s="1">
        <f t="shared" si="57"/>
        <v>5.265883171157685</v>
      </c>
    </row>
    <row r="104" spans="1:53" x14ac:dyDescent="0.2">
      <c r="A104" s="23" t="s">
        <v>47</v>
      </c>
      <c r="B104" s="11"/>
      <c r="C104" s="24">
        <v>44650.446000000004</v>
      </c>
      <c r="D104" s="1" t="s">
        <v>129</v>
      </c>
      <c r="E104" s="1">
        <f t="shared" si="40"/>
        <v>1565.0216782262332</v>
      </c>
      <c r="F104" s="1">
        <f t="shared" si="59"/>
        <v>1565</v>
      </c>
      <c r="G104" s="1">
        <f t="shared" si="62"/>
        <v>8.6710000032326207E-3</v>
      </c>
      <c r="I104" s="1">
        <f t="shared" si="60"/>
        <v>8.6710000032326207E-3</v>
      </c>
      <c r="P104" s="26">
        <f t="shared" si="41"/>
        <v>29631.946000000004</v>
      </c>
      <c r="R104" s="1">
        <f t="shared" si="42"/>
        <v>7.5186241056060104E-5</v>
      </c>
      <c r="S104" s="11">
        <f t="shared" si="61"/>
        <v>0.05</v>
      </c>
      <c r="T104" s="143"/>
      <c r="AF104" s="1">
        <f t="shared" si="43"/>
        <v>1565</v>
      </c>
      <c r="AG104" s="1">
        <f t="shared" si="44"/>
        <v>-2.8536079289528428E-3</v>
      </c>
      <c r="AH104" s="1">
        <f t="shared" si="45"/>
        <v>-1.4049910389952538E-2</v>
      </c>
      <c r="AI104" s="1">
        <f t="shared" si="46"/>
        <v>-29631.937329</v>
      </c>
      <c r="AJ104" s="1">
        <f t="shared" si="47"/>
        <v>1.1524607932185463E-2</v>
      </c>
      <c r="AK104" s="1">
        <f t="shared" si="48"/>
        <v>6.6408293995296053E-6</v>
      </c>
      <c r="AL104" s="1">
        <f t="shared" si="49"/>
        <v>-29631.937329</v>
      </c>
      <c r="AM104" s="11">
        <f t="shared" si="50"/>
        <v>1.328165879905921E-4</v>
      </c>
      <c r="AN104" s="1">
        <f t="shared" si="51"/>
        <v>2.2720910393185158E-2</v>
      </c>
      <c r="AO104" s="1">
        <f t="shared" si="52"/>
        <v>0.6685388769469478</v>
      </c>
      <c r="AP104" s="1">
        <f t="shared" si="53"/>
        <v>0.76068196881104799</v>
      </c>
      <c r="AQ104" s="1">
        <f t="shared" si="54"/>
        <v>-0.18482777339930787</v>
      </c>
      <c r="AR104" s="1">
        <f t="shared" si="55"/>
        <v>-2.6329216163482227</v>
      </c>
      <c r="AS104" s="1">
        <f t="shared" si="56"/>
        <v>-3.8466678103589094</v>
      </c>
      <c r="AT104" s="1">
        <f t="shared" si="63"/>
        <v>3.8811763053032746</v>
      </c>
      <c r="AU104" s="1">
        <f t="shared" si="63"/>
        <v>3.8813180925715267</v>
      </c>
      <c r="AV104" s="1">
        <f t="shared" si="63"/>
        <v>3.8808124157298018</v>
      </c>
      <c r="AW104" s="1">
        <f t="shared" si="63"/>
        <v>3.8826169551590097</v>
      </c>
      <c r="AX104" s="1">
        <f t="shared" si="63"/>
        <v>3.8761908779482437</v>
      </c>
      <c r="AY104" s="1">
        <f t="shared" si="63"/>
        <v>3.8992501410142459</v>
      </c>
      <c r="AZ104" s="1">
        <f t="shared" si="63"/>
        <v>3.8185971522465043</v>
      </c>
      <c r="BA104" s="1">
        <f t="shared" si="57"/>
        <v>4.1369983018987657</v>
      </c>
    </row>
    <row r="105" spans="1:53" x14ac:dyDescent="0.2">
      <c r="A105" s="23" t="s">
        <v>47</v>
      </c>
      <c r="B105" s="11"/>
      <c r="C105" s="24">
        <v>44599.447999999997</v>
      </c>
      <c r="D105" s="1" t="s">
        <v>129</v>
      </c>
      <c r="E105" s="1">
        <f t="shared" si="40"/>
        <v>1437.52240700063</v>
      </c>
      <c r="F105" s="1">
        <f t="shared" si="59"/>
        <v>1437.5</v>
      </c>
      <c r="G105" s="1">
        <f t="shared" si="62"/>
        <v>8.9624999964144081E-3</v>
      </c>
      <c r="I105" s="1">
        <f t="shared" si="60"/>
        <v>8.9624999964144081E-3</v>
      </c>
      <c r="P105" s="26">
        <f t="shared" si="41"/>
        <v>29580.947999999997</v>
      </c>
      <c r="R105" s="1">
        <f t="shared" si="42"/>
        <v>8.0326406185728271E-5</v>
      </c>
      <c r="S105" s="11">
        <f t="shared" si="61"/>
        <v>0.05</v>
      </c>
      <c r="T105" s="143"/>
      <c r="AF105" s="1">
        <f t="shared" si="43"/>
        <v>1437.5</v>
      </c>
      <c r="AG105" s="1">
        <f t="shared" si="44"/>
        <v>-2.8104001405985547E-3</v>
      </c>
      <c r="AH105" s="1">
        <f t="shared" si="45"/>
        <v>-1.3605191365153511E-2</v>
      </c>
      <c r="AI105" s="1">
        <f t="shared" si="46"/>
        <v>-29580.9390375</v>
      </c>
      <c r="AJ105" s="1">
        <f t="shared" si="47"/>
        <v>1.1772900137012963E-2</v>
      </c>
      <c r="AK105" s="1">
        <f t="shared" si="48"/>
        <v>6.930058881803992E-6</v>
      </c>
      <c r="AL105" s="1">
        <f t="shared" si="49"/>
        <v>-29580.9390375</v>
      </c>
      <c r="AM105" s="11">
        <f t="shared" si="50"/>
        <v>1.3860117763607983E-4</v>
      </c>
      <c r="AN105" s="1">
        <f t="shared" si="51"/>
        <v>2.2567691361567919E-2</v>
      </c>
      <c r="AO105" s="1">
        <f t="shared" si="52"/>
        <v>0.66671668812525908</v>
      </c>
      <c r="AP105" s="1">
        <f t="shared" si="53"/>
        <v>0.75418711136710359</v>
      </c>
      <c r="AQ105" s="1">
        <f t="shared" si="54"/>
        <v>-0.18152139251653115</v>
      </c>
      <c r="AR105" s="1">
        <f t="shared" si="55"/>
        <v>-2.6428693600014062</v>
      </c>
      <c r="AS105" s="1">
        <f t="shared" si="56"/>
        <v>-3.9267726262743574</v>
      </c>
      <c r="AT105" s="1">
        <f t="shared" si="63"/>
        <v>3.8673908196244056</v>
      </c>
      <c r="AU105" s="1">
        <f t="shared" si="63"/>
        <v>3.8675424596321766</v>
      </c>
      <c r="AV105" s="1">
        <f t="shared" si="63"/>
        <v>3.8670083110629876</v>
      </c>
      <c r="AW105" s="1">
        <f t="shared" si="63"/>
        <v>3.8688909644143807</v>
      </c>
      <c r="AX105" s="1">
        <f t="shared" si="63"/>
        <v>3.8622692969980532</v>
      </c>
      <c r="AY105" s="1">
        <f t="shared" si="63"/>
        <v>3.8857350784595637</v>
      </c>
      <c r="AZ105" s="1">
        <f t="shared" si="63"/>
        <v>3.8046247578181185</v>
      </c>
      <c r="BA105" s="1">
        <f t="shared" si="57"/>
        <v>4.1193269917906612</v>
      </c>
    </row>
    <row r="106" spans="1:53" x14ac:dyDescent="0.2">
      <c r="A106" s="23" t="s">
        <v>47</v>
      </c>
      <c r="B106" s="11"/>
      <c r="C106" s="24">
        <v>44630.447</v>
      </c>
      <c r="D106" s="1" t="s">
        <v>129</v>
      </c>
      <c r="E106" s="1">
        <f t="shared" si="40"/>
        <v>1515.0225032538631</v>
      </c>
      <c r="F106" s="1">
        <f t="shared" si="59"/>
        <v>1515</v>
      </c>
      <c r="G106" s="1">
        <f t="shared" si="62"/>
        <v>9.0009999985340983E-3</v>
      </c>
      <c r="I106" s="1">
        <f t="shared" si="60"/>
        <v>9.0009999985340983E-3</v>
      </c>
      <c r="P106" s="26">
        <f t="shared" si="41"/>
        <v>29611.947</v>
      </c>
      <c r="R106" s="1">
        <f t="shared" si="42"/>
        <v>8.1018000973610843E-5</v>
      </c>
      <c r="S106" s="11">
        <f t="shared" si="61"/>
        <v>0.05</v>
      </c>
      <c r="T106" s="143"/>
      <c r="AF106" s="1">
        <f t="shared" si="43"/>
        <v>1515</v>
      </c>
      <c r="AG106" s="1">
        <f t="shared" si="44"/>
        <v>-2.836358600725928E-3</v>
      </c>
      <c r="AH106" s="1">
        <f t="shared" si="45"/>
        <v>-1.3660287920800405E-2</v>
      </c>
      <c r="AI106" s="1">
        <f t="shared" si="46"/>
        <v>-29611.937999000002</v>
      </c>
      <c r="AJ106" s="1">
        <f t="shared" si="47"/>
        <v>1.1837358599260026E-2</v>
      </c>
      <c r="AK106" s="1">
        <f t="shared" si="48"/>
        <v>7.0061529303737652E-6</v>
      </c>
      <c r="AL106" s="1">
        <f t="shared" si="49"/>
        <v>-29611.937999000002</v>
      </c>
      <c r="AM106" s="11">
        <f t="shared" si="50"/>
        <v>1.4012305860747529E-4</v>
      </c>
      <c r="AN106" s="1">
        <f t="shared" si="51"/>
        <v>2.2661287919334503E-2</v>
      </c>
      <c r="AO106" s="1">
        <f t="shared" si="52"/>
        <v>0.66781918635844373</v>
      </c>
      <c r="AP106" s="1">
        <f t="shared" si="53"/>
        <v>0.75813968332988502</v>
      </c>
      <c r="AQ106" s="1">
        <f t="shared" si="54"/>
        <v>-0.18353116619193083</v>
      </c>
      <c r="AR106" s="1">
        <f t="shared" si="55"/>
        <v>-2.6368291619262476</v>
      </c>
      <c r="AS106" s="1">
        <f t="shared" si="56"/>
        <v>-3.8777650235146988</v>
      </c>
      <c r="AT106" s="1">
        <f t="shared" si="63"/>
        <v>3.8757657559783274</v>
      </c>
      <c r="AU106" s="1">
        <f t="shared" si="63"/>
        <v>3.8759113793208235</v>
      </c>
      <c r="AV106" s="1">
        <f t="shared" si="63"/>
        <v>3.8753945650791537</v>
      </c>
      <c r="AW106" s="1">
        <f t="shared" si="63"/>
        <v>3.8772298203926141</v>
      </c>
      <c r="AX106" s="1">
        <f t="shared" si="63"/>
        <v>3.8707263444941002</v>
      </c>
      <c r="AY106" s="1">
        <f t="shared" si="63"/>
        <v>3.8939481312802346</v>
      </c>
      <c r="AZ106" s="1">
        <f t="shared" si="63"/>
        <v>3.8131059949754635</v>
      </c>
      <c r="BA106" s="1">
        <f t="shared" si="57"/>
        <v>4.1300683763661761</v>
      </c>
    </row>
    <row r="107" spans="1:53" x14ac:dyDescent="0.2">
      <c r="A107" s="23" t="s">
        <v>52</v>
      </c>
      <c r="B107" s="11"/>
      <c r="C107" s="24">
        <v>45681.411999999997</v>
      </c>
      <c r="D107" s="1" t="s">
        <v>129</v>
      </c>
      <c r="E107" s="1">
        <f t="shared" si="40"/>
        <v>4142.523024521317</v>
      </c>
      <c r="F107" s="1">
        <f t="shared" si="59"/>
        <v>4142.5</v>
      </c>
      <c r="G107" s="1">
        <f t="shared" si="62"/>
        <v>9.209499999997206E-3</v>
      </c>
      <c r="I107" s="1">
        <f t="shared" si="60"/>
        <v>9.209499999997206E-3</v>
      </c>
      <c r="P107" s="26">
        <f t="shared" si="41"/>
        <v>30662.911999999997</v>
      </c>
      <c r="R107" s="1">
        <f t="shared" si="42"/>
        <v>8.4814890249948539E-5</v>
      </c>
      <c r="S107" s="11">
        <f t="shared" si="61"/>
        <v>0.05</v>
      </c>
      <c r="T107" s="143"/>
      <c r="AF107" s="1">
        <f t="shared" si="43"/>
        <v>4142.5</v>
      </c>
      <c r="AG107" s="1">
        <f t="shared" si="44"/>
        <v>-4.3623052355158051E-3</v>
      </c>
      <c r="AH107" s="1">
        <f t="shared" si="45"/>
        <v>-1.5688750887467934E-2</v>
      </c>
      <c r="AI107" s="1">
        <f t="shared" si="46"/>
        <v>-30662.902790499997</v>
      </c>
      <c r="AJ107" s="1">
        <f t="shared" si="47"/>
        <v>1.3571805235513011E-2</v>
      </c>
      <c r="AK107" s="1">
        <f t="shared" si="48"/>
        <v>9.2096948675349202E-6</v>
      </c>
      <c r="AL107" s="1">
        <f t="shared" si="49"/>
        <v>-30662.902790499997</v>
      </c>
      <c r="AM107" s="11">
        <f t="shared" si="50"/>
        <v>1.8419389735069839E-4</v>
      </c>
      <c r="AN107" s="1">
        <f t="shared" si="51"/>
        <v>2.489825088746514E-2</v>
      </c>
      <c r="AO107" s="1">
        <f t="shared" si="52"/>
        <v>0.71562604228289728</v>
      </c>
      <c r="AP107" s="1">
        <f t="shared" si="53"/>
        <v>0.88170099339734731</v>
      </c>
      <c r="AQ107" s="1">
        <f t="shared" si="54"/>
        <v>-0.25131500967440834</v>
      </c>
      <c r="AR107" s="1">
        <f t="shared" si="55"/>
        <v>-2.4178292773265988</v>
      </c>
      <c r="AS107" s="1">
        <f t="shared" si="56"/>
        <v>-2.6416403935426507</v>
      </c>
      <c r="AT107" s="1">
        <f t="shared" si="63"/>
        <v>4.1693234769261185</v>
      </c>
      <c r="AU107" s="1">
        <f t="shared" si="63"/>
        <v>4.1693397885003325</v>
      </c>
      <c r="AV107" s="1">
        <f t="shared" si="63"/>
        <v>4.1692566191620353</v>
      </c>
      <c r="AW107" s="1">
        <f t="shared" si="63"/>
        <v>4.1696808022172487</v>
      </c>
      <c r="AX107" s="1">
        <f t="shared" si="63"/>
        <v>4.1675204762055253</v>
      </c>
      <c r="AY107" s="1">
        <f t="shared" si="63"/>
        <v>4.1786047901452621</v>
      </c>
      <c r="AZ107" s="1">
        <f t="shared" si="63"/>
        <v>4.1237208610459204</v>
      </c>
      <c r="BA107" s="1">
        <f t="shared" si="57"/>
        <v>4.4942359631037831</v>
      </c>
    </row>
    <row r="108" spans="1:53" x14ac:dyDescent="0.2">
      <c r="A108" s="23" t="s">
        <v>47</v>
      </c>
      <c r="B108" s="11"/>
      <c r="C108" s="24">
        <v>44958.438000000002</v>
      </c>
      <c r="D108" s="1" t="s">
        <v>129</v>
      </c>
      <c r="E108" s="1">
        <f t="shared" si="40"/>
        <v>2335.0274734203681</v>
      </c>
      <c r="F108" s="1">
        <f t="shared" si="59"/>
        <v>2335</v>
      </c>
      <c r="G108" s="1">
        <f t="shared" si="62"/>
        <v>1.098900000215508E-2</v>
      </c>
      <c r="I108" s="1">
        <f t="shared" si="60"/>
        <v>1.098900000215508E-2</v>
      </c>
      <c r="P108" s="26">
        <f t="shared" si="41"/>
        <v>29939.938000000002</v>
      </c>
      <c r="R108" s="1">
        <f t="shared" si="42"/>
        <v>1.2075812104736436E-4</v>
      </c>
      <c r="S108" s="11">
        <f t="shared" si="61"/>
        <v>0.05</v>
      </c>
      <c r="T108" s="143"/>
      <c r="AF108" s="1">
        <f t="shared" si="43"/>
        <v>2335</v>
      </c>
      <c r="AG108" s="1">
        <f t="shared" si="44"/>
        <v>-3.1714993815735969E-3</v>
      </c>
      <c r="AH108" s="1">
        <f t="shared" si="45"/>
        <v>-1.2572047168937433E-2</v>
      </c>
      <c r="AI108" s="1">
        <f t="shared" si="46"/>
        <v>-29939.927011</v>
      </c>
      <c r="AJ108" s="1">
        <f t="shared" si="47"/>
        <v>1.4160499383728677E-2</v>
      </c>
      <c r="AK108" s="1">
        <f t="shared" si="48"/>
        <v>1.0025987139829013E-5</v>
      </c>
      <c r="AL108" s="1">
        <f t="shared" si="49"/>
        <v>-29939.927011</v>
      </c>
      <c r="AM108" s="11">
        <f t="shared" si="50"/>
        <v>2.0051974279658026E-4</v>
      </c>
      <c r="AN108" s="1">
        <f t="shared" si="51"/>
        <v>2.3561047171092513E-2</v>
      </c>
      <c r="AO108" s="1">
        <f t="shared" si="52"/>
        <v>0.68048375580821507</v>
      </c>
      <c r="AP108" s="1">
        <f t="shared" si="53"/>
        <v>0.79901806342569703</v>
      </c>
      <c r="AQ108" s="1">
        <f t="shared" si="54"/>
        <v>-0.20478562355036573</v>
      </c>
      <c r="AR108" s="1">
        <f t="shared" si="55"/>
        <v>-2.5716242450976683</v>
      </c>
      <c r="AS108" s="1">
        <f t="shared" si="56"/>
        <v>-3.4134533245798884</v>
      </c>
      <c r="AT108" s="1">
        <f t="shared" si="63"/>
        <v>3.9652692283287001</v>
      </c>
      <c r="AU108" s="1">
        <f t="shared" si="63"/>
        <v>3.9653576646128479</v>
      </c>
      <c r="AV108" s="1">
        <f t="shared" si="63"/>
        <v>3.9650147699201566</v>
      </c>
      <c r="AW108" s="1">
        <f t="shared" si="63"/>
        <v>3.9663449872934042</v>
      </c>
      <c r="AX108" s="1">
        <f t="shared" si="63"/>
        <v>3.9611951865883284</v>
      </c>
      <c r="AY108" s="1">
        <f t="shared" si="63"/>
        <v>3.9812947076317373</v>
      </c>
      <c r="AZ108" s="1">
        <f t="shared" si="63"/>
        <v>3.9051318182350419</v>
      </c>
      <c r="BA108" s="1">
        <f t="shared" si="57"/>
        <v>4.2437191551006528</v>
      </c>
    </row>
    <row r="109" spans="1:53" x14ac:dyDescent="0.2">
      <c r="A109" s="23" t="s">
        <v>47</v>
      </c>
      <c r="B109" s="11"/>
      <c r="C109" s="24">
        <v>43496.487000000001</v>
      </c>
      <c r="D109" s="1" t="s">
        <v>129</v>
      </c>
      <c r="E109" s="1">
        <f t="shared" si="40"/>
        <v>-1319.9724690777075</v>
      </c>
      <c r="F109" s="1">
        <f t="shared" si="59"/>
        <v>-1320</v>
      </c>
      <c r="G109" s="1">
        <f t="shared" si="62"/>
        <v>1.1012000002665445E-2</v>
      </c>
      <c r="I109" s="1">
        <f t="shared" si="60"/>
        <v>1.1012000002665445E-2</v>
      </c>
      <c r="P109" s="26">
        <f t="shared" si="41"/>
        <v>28477.987000000001</v>
      </c>
      <c r="R109" s="1">
        <f t="shared" si="42"/>
        <v>1.2126414405870376E-4</v>
      </c>
      <c r="S109" s="11">
        <f t="shared" si="61"/>
        <v>0.05</v>
      </c>
      <c r="T109" s="143"/>
      <c r="AF109" s="1">
        <f t="shared" si="43"/>
        <v>-1320</v>
      </c>
      <c r="AG109" s="1">
        <f t="shared" si="44"/>
        <v>-2.4096384051066379E-3</v>
      </c>
      <c r="AH109" s="1">
        <f t="shared" si="45"/>
        <v>-7.3832032203057195E-3</v>
      </c>
      <c r="AI109" s="1">
        <f t="shared" si="46"/>
        <v>-28477.975987999998</v>
      </c>
      <c r="AJ109" s="1">
        <f t="shared" si="47"/>
        <v>1.3421638407772083E-2</v>
      </c>
      <c r="AK109" s="1">
        <f t="shared" si="48"/>
        <v>9.0070188774491376E-6</v>
      </c>
      <c r="AL109" s="1">
        <f t="shared" si="49"/>
        <v>-28477.975987999998</v>
      </c>
      <c r="AM109" s="11">
        <f t="shared" si="50"/>
        <v>1.8014037754898274E-4</v>
      </c>
      <c r="AN109" s="1">
        <f t="shared" si="51"/>
        <v>1.8395203222971165E-2</v>
      </c>
      <c r="AO109" s="1">
        <f t="shared" si="52"/>
        <v>0.63683358966684422</v>
      </c>
      <c r="AP109" s="1">
        <f t="shared" si="53"/>
        <v>0.60537265559264375</v>
      </c>
      <c r="AQ109" s="1">
        <f t="shared" si="54"/>
        <v>-0.11017232102967771</v>
      </c>
      <c r="AR109" s="1">
        <f t="shared" si="55"/>
        <v>-2.8470507046707154</v>
      </c>
      <c r="AS109" s="1">
        <f t="shared" si="56"/>
        <v>-6.7410428203239299</v>
      </c>
      <c r="AT109" s="1">
        <f t="shared" si="63"/>
        <v>3.5769651716079216</v>
      </c>
      <c r="AU109" s="1">
        <f t="shared" si="63"/>
        <v>3.5773104439396892</v>
      </c>
      <c r="AV109" s="1">
        <f t="shared" si="63"/>
        <v>3.5763071291030131</v>
      </c>
      <c r="AW109" s="1">
        <f t="shared" si="63"/>
        <v>3.5792239264664127</v>
      </c>
      <c r="AX109" s="1">
        <f t="shared" si="63"/>
        <v>3.5707552308231385</v>
      </c>
      <c r="AY109" s="1">
        <f t="shared" si="63"/>
        <v>3.5954373847256766</v>
      </c>
      <c r="AZ109" s="1">
        <f t="shared" si="63"/>
        <v>3.5242504680113802</v>
      </c>
      <c r="BA109" s="1">
        <f t="shared" si="57"/>
        <v>3.7371415986683205</v>
      </c>
    </row>
    <row r="110" spans="1:53" x14ac:dyDescent="0.2">
      <c r="A110" s="23" t="s">
        <v>47</v>
      </c>
      <c r="B110" s="11"/>
      <c r="C110" s="24">
        <v>44633.449000000001</v>
      </c>
      <c r="D110" s="1" t="s">
        <v>129</v>
      </c>
      <c r="E110" s="1">
        <f t="shared" si="40"/>
        <v>1522.527754679787</v>
      </c>
      <c r="F110" s="1">
        <f t="shared" si="59"/>
        <v>1522.5</v>
      </c>
      <c r="G110" s="1">
        <f t="shared" si="62"/>
        <v>1.1101500000222586E-2</v>
      </c>
      <c r="I110" s="1">
        <f t="shared" si="60"/>
        <v>1.1101500000222586E-2</v>
      </c>
      <c r="P110" s="26">
        <f t="shared" si="41"/>
        <v>29614.949000000001</v>
      </c>
      <c r="R110" s="1">
        <f t="shared" si="42"/>
        <v>1.2324330225494209E-4</v>
      </c>
      <c r="S110" s="11">
        <f t="shared" si="61"/>
        <v>0.05</v>
      </c>
      <c r="T110" s="143"/>
      <c r="U110" s="1">
        <v>5.5565606346246797E-9</v>
      </c>
      <c r="V110" s="1">
        <v>2.4550587275356367E-18</v>
      </c>
      <c r="W110" s="1">
        <v>6.5368662982230273E-27</v>
      </c>
      <c r="X110" s="1">
        <v>1.015168826985865E-9</v>
      </c>
      <c r="Y110" s="1">
        <v>3.6637662306635471E-6</v>
      </c>
      <c r="Z110" s="1">
        <v>1.0991809478424401E-4</v>
      </c>
      <c r="AA110" s="1">
        <v>7.2615637482263101E-2</v>
      </c>
      <c r="AB110" s="1">
        <v>415.47968520421108</v>
      </c>
      <c r="AC110" s="1">
        <v>3.0475095879690725E-5</v>
      </c>
      <c r="AD110" s="1">
        <v>1.6720709044201592E-8</v>
      </c>
      <c r="AE110" s="1">
        <v>2.180195190830041E-20</v>
      </c>
      <c r="AF110" s="1">
        <f t="shared" si="43"/>
        <v>1522.5</v>
      </c>
      <c r="AG110" s="1">
        <f t="shared" si="44"/>
        <v>-2.838920784363614E-3</v>
      </c>
      <c r="AH110" s="1">
        <f t="shared" si="45"/>
        <v>-1.1568769529162436E-2</v>
      </c>
      <c r="AI110" s="1">
        <f t="shared" si="46"/>
        <v>-29614.9378985</v>
      </c>
      <c r="AJ110" s="1">
        <f t="shared" si="47"/>
        <v>1.39404207845862E-2</v>
      </c>
      <c r="AK110" s="1">
        <f t="shared" si="48"/>
        <v>9.7167665825661475E-6</v>
      </c>
      <c r="AL110" s="1">
        <f t="shared" si="49"/>
        <v>-29614.9378985</v>
      </c>
      <c r="AM110" s="11">
        <f t="shared" si="50"/>
        <v>1.9433533165132293E-4</v>
      </c>
      <c r="AN110" s="1">
        <f t="shared" si="51"/>
        <v>2.2670269529385022E-2</v>
      </c>
      <c r="AO110" s="1">
        <f t="shared" si="52"/>
        <v>0.6679267185283484</v>
      </c>
      <c r="AP110" s="1">
        <f t="shared" si="53"/>
        <v>0.75852141625848102</v>
      </c>
      <c r="AQ110" s="1">
        <f t="shared" si="54"/>
        <v>-0.1837256586543797</v>
      </c>
      <c r="AR110" s="1">
        <f t="shared" si="55"/>
        <v>-2.6362435653651675</v>
      </c>
      <c r="AS110" s="1">
        <f t="shared" si="56"/>
        <v>-3.8730747247048467</v>
      </c>
      <c r="AT110" s="1">
        <f t="shared" si="63"/>
        <v>3.8765769682346307</v>
      </c>
      <c r="AU110" s="1">
        <f t="shared" si="63"/>
        <v>3.8767220138161766</v>
      </c>
      <c r="AV110" s="1">
        <f t="shared" si="63"/>
        <v>3.8762068727035777</v>
      </c>
      <c r="AW110" s="1">
        <f t="shared" si="63"/>
        <v>3.8780375268583018</v>
      </c>
      <c r="AX110" s="1">
        <f t="shared" si="63"/>
        <v>3.8715456048241776</v>
      </c>
      <c r="AY110" s="1">
        <f t="shared" si="63"/>
        <v>3.8947432662861097</v>
      </c>
      <c r="AZ110" s="1">
        <f t="shared" si="63"/>
        <v>3.8139286964860468</v>
      </c>
      <c r="BA110" s="1">
        <f t="shared" si="57"/>
        <v>4.1311078651960642</v>
      </c>
    </row>
    <row r="111" spans="1:53" x14ac:dyDescent="0.2">
      <c r="A111" s="23" t="s">
        <v>47</v>
      </c>
      <c r="B111" s="11"/>
      <c r="C111" s="24">
        <v>43568.285000000003</v>
      </c>
      <c r="D111" s="1" t="s">
        <v>129</v>
      </c>
      <c r="E111" s="1">
        <f t="shared" si="40"/>
        <v>-1140.4714557937564</v>
      </c>
      <c r="F111" s="1">
        <f t="shared" si="59"/>
        <v>-1140.5</v>
      </c>
      <c r="G111" s="1">
        <f t="shared" si="62"/>
        <v>1.141730000381358E-2</v>
      </c>
      <c r="I111" s="1">
        <f t="shared" si="60"/>
        <v>1.141730000381358E-2</v>
      </c>
      <c r="P111" s="26">
        <f t="shared" si="41"/>
        <v>28549.785000000003</v>
      </c>
      <c r="R111" s="1">
        <f t="shared" si="42"/>
        <v>1.3035473937708157E-4</v>
      </c>
      <c r="S111" s="11">
        <f t="shared" si="61"/>
        <v>0.05</v>
      </c>
      <c r="T111" s="143"/>
      <c r="AF111" s="1">
        <f t="shared" si="43"/>
        <v>-1140.5</v>
      </c>
      <c r="AG111" s="1">
        <f t="shared" si="44"/>
        <v>-2.4095315201543323E-3</v>
      </c>
      <c r="AH111" s="1">
        <f t="shared" si="45"/>
        <v>-7.2946136154109879E-3</v>
      </c>
      <c r="AI111" s="1">
        <f t="shared" si="46"/>
        <v>-28549.7735827</v>
      </c>
      <c r="AJ111" s="1">
        <f t="shared" si="47"/>
        <v>1.3826831523967912E-2</v>
      </c>
      <c r="AK111" s="1">
        <f t="shared" si="48"/>
        <v>9.5590634996096413E-6</v>
      </c>
      <c r="AL111" s="1">
        <f t="shared" si="49"/>
        <v>-28549.7735827</v>
      </c>
      <c r="AM111" s="11">
        <f t="shared" si="50"/>
        <v>1.9118126999219281E-4</v>
      </c>
      <c r="AN111" s="1">
        <f t="shared" si="51"/>
        <v>1.8711913619224568E-2</v>
      </c>
      <c r="AO111" s="1">
        <f t="shared" si="52"/>
        <v>0.6382701452641989</v>
      </c>
      <c r="AP111" s="1">
        <f t="shared" si="53"/>
        <v>0.61548776735710153</v>
      </c>
      <c r="AQ111" s="1">
        <f t="shared" si="54"/>
        <v>-0.11480110673749042</v>
      </c>
      <c r="AR111" s="1">
        <f t="shared" si="55"/>
        <v>-2.8342799869248565</v>
      </c>
      <c r="AS111" s="1">
        <f t="shared" si="56"/>
        <v>-6.456730245407222</v>
      </c>
      <c r="AT111" s="1">
        <f t="shared" ref="AT111:AZ120" si="64">$BA111+$AH$7*SIN(AU111)</f>
        <v>3.595497635309131</v>
      </c>
      <c r="AU111" s="1">
        <f t="shared" si="64"/>
        <v>3.5958362262225636</v>
      </c>
      <c r="AV111" s="1">
        <f t="shared" si="64"/>
        <v>3.5948436042782435</v>
      </c>
      <c r="AW111" s="1">
        <f t="shared" si="64"/>
        <v>3.5977549650212075</v>
      </c>
      <c r="AX111" s="1">
        <f t="shared" si="64"/>
        <v>3.5892275917987218</v>
      </c>
      <c r="AY111" s="1">
        <f t="shared" si="64"/>
        <v>3.6143064400552771</v>
      </c>
      <c r="AZ111" s="1">
        <f t="shared" si="64"/>
        <v>3.5413794359592043</v>
      </c>
      <c r="BA111" s="1">
        <f t="shared" si="57"/>
        <v>3.7620200313303185</v>
      </c>
    </row>
    <row r="112" spans="1:53" x14ac:dyDescent="0.2">
      <c r="A112" s="23" t="s">
        <v>47</v>
      </c>
      <c r="B112" s="11"/>
      <c r="C112" s="24">
        <v>43573.286</v>
      </c>
      <c r="D112" s="1" t="s">
        <v>129</v>
      </c>
      <c r="E112" s="1">
        <f t="shared" si="40"/>
        <v>-1127.9685369459835</v>
      </c>
      <c r="F112" s="1">
        <f t="shared" si="59"/>
        <v>-1128</v>
      </c>
      <c r="G112" s="1">
        <f t="shared" si="62"/>
        <v>1.2584800002514385E-2</v>
      </c>
      <c r="I112" s="1">
        <f t="shared" si="60"/>
        <v>1.2584800002514385E-2</v>
      </c>
      <c r="P112" s="26">
        <f t="shared" si="41"/>
        <v>28554.786</v>
      </c>
      <c r="R112" s="1">
        <f t="shared" si="42"/>
        <v>1.5837719110328605E-4</v>
      </c>
      <c r="S112" s="11">
        <f t="shared" si="61"/>
        <v>0.05</v>
      </c>
      <c r="T112" s="143"/>
      <c r="AF112" s="1">
        <f t="shared" si="43"/>
        <v>-1128</v>
      </c>
      <c r="AG112" s="1">
        <f t="shared" si="44"/>
        <v>-2.4096373867197075E-3</v>
      </c>
      <c r="AH112" s="1">
        <f t="shared" si="45"/>
        <v>-6.1489572900600559E-3</v>
      </c>
      <c r="AI112" s="1">
        <f t="shared" si="46"/>
        <v>-28554.773415199998</v>
      </c>
      <c r="AJ112" s="1">
        <f t="shared" si="47"/>
        <v>1.4994437389234092E-2</v>
      </c>
      <c r="AK112" s="1">
        <f t="shared" si="48"/>
        <v>1.1241657630983066E-5</v>
      </c>
      <c r="AL112" s="1">
        <f t="shared" si="49"/>
        <v>-28554.773415199998</v>
      </c>
      <c r="AM112" s="11">
        <f t="shared" si="50"/>
        <v>2.2483315261966129E-4</v>
      </c>
      <c r="AN112" s="1">
        <f t="shared" si="51"/>
        <v>1.8733757292574441E-2</v>
      </c>
      <c r="AO112" s="1">
        <f t="shared" si="52"/>
        <v>0.6383726339803355</v>
      </c>
      <c r="AP112" s="1">
        <f t="shared" si="53"/>
        <v>0.61619015383612707</v>
      </c>
      <c r="AQ112" s="1">
        <f t="shared" si="54"/>
        <v>-0.11512354260105094</v>
      </c>
      <c r="AR112" s="1">
        <f t="shared" si="55"/>
        <v>-2.8333884886914702</v>
      </c>
      <c r="AS112" s="1">
        <f t="shared" si="56"/>
        <v>-6.4377561063281146</v>
      </c>
      <c r="AT112" s="1">
        <f t="shared" si="64"/>
        <v>3.5967897793862256</v>
      </c>
      <c r="AU112" s="1">
        <f t="shared" si="64"/>
        <v>3.5971278508520999</v>
      </c>
      <c r="AV112" s="1">
        <f t="shared" si="64"/>
        <v>3.5961361259957125</v>
      </c>
      <c r="AW112" s="1">
        <f t="shared" si="64"/>
        <v>3.5990466965749244</v>
      </c>
      <c r="AX112" s="1">
        <f t="shared" si="64"/>
        <v>3.5905162882990025</v>
      </c>
      <c r="AY112" s="1">
        <f t="shared" si="64"/>
        <v>3.6156202770732615</v>
      </c>
      <c r="AZ112" s="1">
        <f t="shared" si="64"/>
        <v>3.5425772919522651</v>
      </c>
      <c r="BA112" s="1">
        <f t="shared" si="57"/>
        <v>3.7637525127134661</v>
      </c>
    </row>
    <row r="113" spans="1:53" x14ac:dyDescent="0.2">
      <c r="A113" s="23" t="s">
        <v>61</v>
      </c>
      <c r="B113" s="11"/>
      <c r="C113" s="24">
        <v>47170.37</v>
      </c>
      <c r="D113" s="1" t="s">
        <v>129</v>
      </c>
      <c r="E113" s="1">
        <f t="shared" si="40"/>
        <v>7865.0427289314293</v>
      </c>
      <c r="F113" s="1">
        <f t="shared" si="59"/>
        <v>7865</v>
      </c>
      <c r="G113" s="1">
        <f t="shared" si="62"/>
        <v>1.70910000015283E-2</v>
      </c>
      <c r="I113" s="1">
        <f t="shared" si="60"/>
        <v>1.70910000015283E-2</v>
      </c>
      <c r="P113" s="26">
        <f t="shared" si="41"/>
        <v>32151.870000000003</v>
      </c>
      <c r="R113" s="1">
        <f t="shared" si="42"/>
        <v>2.9210228105224038E-4</v>
      </c>
      <c r="S113" s="11">
        <f t="shared" si="61"/>
        <v>0.05</v>
      </c>
      <c r="T113" s="143"/>
      <c r="AF113" s="1">
        <f t="shared" si="43"/>
        <v>7865</v>
      </c>
      <c r="AG113" s="1">
        <f t="shared" si="44"/>
        <v>-9.5369663383832945E-3</v>
      </c>
      <c r="AH113" s="1">
        <f t="shared" si="45"/>
        <v>-6.9978886761423095E-3</v>
      </c>
      <c r="AI113" s="1">
        <f t="shared" si="46"/>
        <v>-32151.852909000001</v>
      </c>
      <c r="AJ113" s="1">
        <f t="shared" si="47"/>
        <v>2.6627966339911595E-2</v>
      </c>
      <c r="AK113" s="1">
        <f t="shared" si="48"/>
        <v>3.5452429569973246E-5</v>
      </c>
      <c r="AL113" s="1">
        <f t="shared" si="49"/>
        <v>-32151.852909000001</v>
      </c>
      <c r="AM113" s="11">
        <f t="shared" si="50"/>
        <v>7.0904859139946487E-4</v>
      </c>
      <c r="AN113" s="1">
        <f t="shared" si="51"/>
        <v>2.408888867767061E-2</v>
      </c>
      <c r="AO113" s="1">
        <f t="shared" si="52"/>
        <v>0.8306233165934197</v>
      </c>
      <c r="AP113" s="1">
        <f t="shared" si="53"/>
        <v>0.9942875208226728</v>
      </c>
      <c r="AQ113" s="1">
        <f t="shared" si="54"/>
        <v>-0.33961643221953131</v>
      </c>
      <c r="AR113" s="1">
        <f t="shared" si="55"/>
        <v>-2.0334269013880784</v>
      </c>
      <c r="AS113" s="1">
        <f t="shared" si="56"/>
        <v>-1.616195668630519</v>
      </c>
      <c r="AT113" s="1">
        <f t="shared" si="64"/>
        <v>4.6318880206551869</v>
      </c>
      <c r="AU113" s="1">
        <f t="shared" si="64"/>
        <v>4.6318880202726076</v>
      </c>
      <c r="AV113" s="1">
        <f t="shared" si="64"/>
        <v>4.6318880328088277</v>
      </c>
      <c r="AW113" s="1">
        <f t="shared" si="64"/>
        <v>4.6318876220276319</v>
      </c>
      <c r="AX113" s="1">
        <f t="shared" si="64"/>
        <v>4.631901083408664</v>
      </c>
      <c r="AY113" s="1">
        <f t="shared" si="64"/>
        <v>4.6314611143642486</v>
      </c>
      <c r="AZ113" s="1">
        <f t="shared" si="64"/>
        <v>4.6473611487109405</v>
      </c>
      <c r="BA113" s="1">
        <f t="shared" si="57"/>
        <v>5.0101689190051122</v>
      </c>
    </row>
    <row r="114" spans="1:53" x14ac:dyDescent="0.2">
      <c r="A114" s="23" t="s">
        <v>47</v>
      </c>
      <c r="B114" s="11"/>
      <c r="C114" s="24">
        <v>43495.499000000003</v>
      </c>
      <c r="D114" s="1" t="s">
        <v>129</v>
      </c>
      <c r="E114" s="1">
        <f t="shared" si="40"/>
        <v>-1322.4425518254736</v>
      </c>
      <c r="F114" s="1">
        <f t="shared" si="59"/>
        <v>-1322.5</v>
      </c>
      <c r="G114" s="1">
        <f t="shared" si="62"/>
        <v>2.2978500004683156E-2</v>
      </c>
      <c r="I114" s="1">
        <f t="shared" si="60"/>
        <v>2.2978500004683156E-2</v>
      </c>
      <c r="P114" s="26">
        <f t="shared" si="41"/>
        <v>28476.999000000003</v>
      </c>
      <c r="R114" s="1">
        <f t="shared" si="42"/>
        <v>5.2801146246522377E-4</v>
      </c>
      <c r="S114" s="11">
        <f t="shared" si="61"/>
        <v>0.05</v>
      </c>
      <c r="T114" s="143"/>
      <c r="AF114" s="1">
        <f t="shared" si="43"/>
        <v>-1322.5</v>
      </c>
      <c r="AG114" s="1">
        <f t="shared" si="44"/>
        <v>-2.409661068530574E-3</v>
      </c>
      <c r="AH114" s="1">
        <f t="shared" si="45"/>
        <v>4.5877475550235858E-3</v>
      </c>
      <c r="AI114" s="1">
        <f t="shared" si="46"/>
        <v>-28476.976021499999</v>
      </c>
      <c r="AJ114" s="1">
        <f t="shared" si="47"/>
        <v>2.538816107321373E-2</v>
      </c>
      <c r="AK114" s="1">
        <f t="shared" si="48"/>
        <v>3.2227936133972242E-5</v>
      </c>
      <c r="AL114" s="1">
        <f t="shared" si="49"/>
        <v>-28476.976021499999</v>
      </c>
      <c r="AM114" s="11">
        <f t="shared" si="50"/>
        <v>6.4455872267944487E-4</v>
      </c>
      <c r="AN114" s="1">
        <f t="shared" si="51"/>
        <v>1.839075244965957E-2</v>
      </c>
      <c r="AO114" s="1">
        <f t="shared" si="52"/>
        <v>0.63681404417729515</v>
      </c>
      <c r="AP114" s="1">
        <f t="shared" si="53"/>
        <v>0.60523139796022707</v>
      </c>
      <c r="AQ114" s="1">
        <f t="shared" si="54"/>
        <v>-0.11010787169174036</v>
      </c>
      <c r="AR114" s="1">
        <f t="shared" si="55"/>
        <v>-2.8472281649249149</v>
      </c>
      <c r="AS114" s="1">
        <f t="shared" si="56"/>
        <v>-6.7451660608275468</v>
      </c>
      <c r="AT114" s="1">
        <f t="shared" si="64"/>
        <v>3.5767073545565489</v>
      </c>
      <c r="AU114" s="1">
        <f t="shared" si="64"/>
        <v>3.5770527093887727</v>
      </c>
      <c r="AV114" s="1">
        <f t="shared" si="64"/>
        <v>3.5760492750565094</v>
      </c>
      <c r="AW114" s="1">
        <f t="shared" si="64"/>
        <v>3.5789660693402761</v>
      </c>
      <c r="AX114" s="1">
        <f t="shared" si="64"/>
        <v>3.5704983907393584</v>
      </c>
      <c r="AY114" s="1">
        <f t="shared" si="64"/>
        <v>3.5951745506558805</v>
      </c>
      <c r="AZ114" s="1">
        <f t="shared" si="64"/>
        <v>3.5240128445487535</v>
      </c>
      <c r="BA114" s="1">
        <f t="shared" si="57"/>
        <v>3.736795102391691</v>
      </c>
    </row>
    <row r="115" spans="1:53" x14ac:dyDescent="0.2">
      <c r="A115" s="23" t="s">
        <v>44</v>
      </c>
      <c r="B115" s="11"/>
      <c r="C115" s="24">
        <v>31138.16</v>
      </c>
      <c r="D115" s="1" t="s">
        <v>129</v>
      </c>
      <c r="E115" s="1">
        <f t="shared" si="40"/>
        <v>-32216.82501363795</v>
      </c>
      <c r="F115" s="1">
        <f t="shared" si="59"/>
        <v>-32217</v>
      </c>
      <c r="G115" s="1">
        <f t="shared" si="62"/>
        <v>6.9992200002161553E-2</v>
      </c>
      <c r="I115" s="1">
        <f t="shared" si="60"/>
        <v>6.9992200002161553E-2</v>
      </c>
      <c r="P115" s="26">
        <f t="shared" si="41"/>
        <v>16119.66</v>
      </c>
      <c r="R115" s="1">
        <f t="shared" si="42"/>
        <v>4.8989080611425836E-3</v>
      </c>
      <c r="S115" s="11">
        <f t="shared" si="61"/>
        <v>0.05</v>
      </c>
      <c r="T115" s="143"/>
      <c r="AF115" s="1">
        <f t="shared" si="43"/>
        <v>-32217</v>
      </c>
      <c r="AG115" s="1">
        <f t="shared" si="44"/>
        <v>8.3704519843634737E-2</v>
      </c>
      <c r="AH115" s="1">
        <f t="shared" si="45"/>
        <v>5.9209527118432942E-2</v>
      </c>
      <c r="AI115" s="1">
        <f t="shared" si="46"/>
        <v>-16119.590007799998</v>
      </c>
      <c r="AJ115" s="1">
        <f t="shared" si="47"/>
        <v>-1.3712319841473183E-2</v>
      </c>
      <c r="AK115" s="1">
        <f t="shared" si="48"/>
        <v>9.4013857717429585E-6</v>
      </c>
      <c r="AL115" s="1">
        <f t="shared" si="49"/>
        <v>-16119.590007799998</v>
      </c>
      <c r="AM115" s="11">
        <f t="shared" si="50"/>
        <v>1.8802771543485915E-4</v>
      </c>
      <c r="AN115" s="1">
        <f t="shared" si="51"/>
        <v>1.0782672883728609E-2</v>
      </c>
      <c r="AO115" s="1">
        <f t="shared" si="52"/>
        <v>1.1535038010515639</v>
      </c>
      <c r="AP115" s="1">
        <f t="shared" si="53"/>
        <v>0.71644641742843818</v>
      </c>
      <c r="AQ115" s="1">
        <f t="shared" si="54"/>
        <v>-0.34707976745707658</v>
      </c>
      <c r="AR115" s="1">
        <f t="shared" si="55"/>
        <v>-1.1543872292587183</v>
      </c>
      <c r="AS115" s="1">
        <f t="shared" si="56"/>
        <v>-0.65116478539407474</v>
      </c>
      <c r="AT115" s="1">
        <f t="shared" si="64"/>
        <v>-0.8234990218449536</v>
      </c>
      <c r="AU115" s="1">
        <f t="shared" si="64"/>
        <v>-0.82342578520778331</v>
      </c>
      <c r="AV115" s="1">
        <f t="shared" si="64"/>
        <v>-0.82314191911427326</v>
      </c>
      <c r="AW115" s="1">
        <f t="shared" si="64"/>
        <v>-0.82204247073962344</v>
      </c>
      <c r="AX115" s="1">
        <f t="shared" si="64"/>
        <v>-0.81779637955553519</v>
      </c>
      <c r="AY115" s="1">
        <f t="shared" si="64"/>
        <v>-0.8015747582757462</v>
      </c>
      <c r="AZ115" s="1">
        <f t="shared" si="64"/>
        <v>-0.74192571870580137</v>
      </c>
      <c r="BA115" s="1">
        <f t="shared" si="57"/>
        <v>-0.5451365849403742</v>
      </c>
    </row>
    <row r="116" spans="1:53" x14ac:dyDescent="0.2">
      <c r="A116" s="23" t="s">
        <v>44</v>
      </c>
      <c r="B116" s="11"/>
      <c r="C116" s="24">
        <v>31143.16</v>
      </c>
      <c r="D116" s="1" t="s">
        <v>129</v>
      </c>
      <c r="E116" s="1">
        <f t="shared" si="40"/>
        <v>-32204.324594873924</v>
      </c>
      <c r="F116" s="1">
        <f t="shared" si="59"/>
        <v>-32204.5</v>
      </c>
      <c r="G116" s="1">
        <f t="shared" si="62"/>
        <v>7.015970000429661E-2</v>
      </c>
      <c r="I116" s="1">
        <f t="shared" si="60"/>
        <v>7.015970000429661E-2</v>
      </c>
      <c r="P116" s="26">
        <f t="shared" si="41"/>
        <v>16124.66</v>
      </c>
      <c r="R116" s="1">
        <f t="shared" si="42"/>
        <v>4.9223835046928975E-3</v>
      </c>
      <c r="S116" s="11">
        <f t="shared" si="61"/>
        <v>0.05</v>
      </c>
      <c r="T116" s="143"/>
      <c r="AF116" s="1">
        <f t="shared" si="43"/>
        <v>-32204.5</v>
      </c>
      <c r="AG116" s="1">
        <f t="shared" si="44"/>
        <v>8.359752502167743E-2</v>
      </c>
      <c r="AH116" s="1">
        <f t="shared" si="45"/>
        <v>5.9430329582058426E-2</v>
      </c>
      <c r="AI116" s="1">
        <f t="shared" si="46"/>
        <v>-16124.589840299996</v>
      </c>
      <c r="AJ116" s="1">
        <f t="shared" si="47"/>
        <v>-1.3437825017380819E-2</v>
      </c>
      <c r="AK116" s="1">
        <f t="shared" si="48"/>
        <v>9.0287570598872908E-6</v>
      </c>
      <c r="AL116" s="1">
        <f t="shared" si="49"/>
        <v>-16124.589840299996</v>
      </c>
      <c r="AM116" s="11">
        <f t="shared" si="50"/>
        <v>1.8057514119774581E-4</v>
      </c>
      <c r="AN116" s="1">
        <f t="shared" si="51"/>
        <v>1.0729370422238186E-2</v>
      </c>
      <c r="AO116" s="1">
        <f t="shared" si="52"/>
        <v>1.1545144737133528</v>
      </c>
      <c r="AP116" s="1">
        <f t="shared" si="53"/>
        <v>0.71441057979083533</v>
      </c>
      <c r="AQ116" s="1">
        <f t="shared" si="54"/>
        <v>-0.34663101322360357</v>
      </c>
      <c r="AR116" s="1">
        <f t="shared" si="55"/>
        <v>-1.1514734156785971</v>
      </c>
      <c r="AS116" s="1">
        <f t="shared" si="56"/>
        <v>-0.64909209229897824</v>
      </c>
      <c r="AT116" s="1">
        <f t="shared" si="64"/>
        <v>-0.82116297075402855</v>
      </c>
      <c r="AU116" s="1">
        <f t="shared" si="64"/>
        <v>-0.82108892773111353</v>
      </c>
      <c r="AV116" s="1">
        <f t="shared" si="64"/>
        <v>-0.82080265734912705</v>
      </c>
      <c r="AW116" s="1">
        <f t="shared" si="64"/>
        <v>-0.81969668486110803</v>
      </c>
      <c r="AX116" s="1">
        <f t="shared" si="64"/>
        <v>-0.81543612797374454</v>
      </c>
      <c r="AY116" s="1">
        <f t="shared" si="64"/>
        <v>-0.79919955458977476</v>
      </c>
      <c r="AZ116" s="1">
        <f t="shared" si="64"/>
        <v>-0.73963074787695693</v>
      </c>
      <c r="BA116" s="1">
        <f t="shared" si="57"/>
        <v>-0.54340410355722701</v>
      </c>
    </row>
    <row r="117" spans="1:53" x14ac:dyDescent="0.2">
      <c r="A117" s="23" t="s">
        <v>44</v>
      </c>
      <c r="B117" s="11"/>
      <c r="C117" s="24">
        <v>31150.17</v>
      </c>
      <c r="D117" s="1" t="s">
        <v>129</v>
      </c>
      <c r="E117" s="1">
        <f t="shared" si="40"/>
        <v>-32186.79900776676</v>
      </c>
      <c r="F117" s="1">
        <f t="shared" si="59"/>
        <v>-32187</v>
      </c>
      <c r="G117" s="1">
        <f t="shared" si="62"/>
        <v>8.0394199998409022E-2</v>
      </c>
      <c r="I117" s="1">
        <f t="shared" si="60"/>
        <v>8.0394199998409022E-2</v>
      </c>
      <c r="P117" s="26">
        <f t="shared" si="41"/>
        <v>16131.669999999998</v>
      </c>
      <c r="R117" s="1">
        <f t="shared" si="42"/>
        <v>6.4632273933841891E-3</v>
      </c>
      <c r="S117" s="11">
        <f t="shared" si="61"/>
        <v>0.05</v>
      </c>
      <c r="T117" s="143"/>
      <c r="AF117" s="1">
        <f t="shared" si="43"/>
        <v>-32187</v>
      </c>
      <c r="AG117" s="1">
        <f t="shared" si="44"/>
        <v>8.3447576703998494E-2</v>
      </c>
      <c r="AH117" s="1">
        <f t="shared" si="45"/>
        <v>6.9739630039463429E-2</v>
      </c>
      <c r="AI117" s="1">
        <f t="shared" si="46"/>
        <v>-16131.5896058</v>
      </c>
      <c r="AJ117" s="1">
        <f t="shared" si="47"/>
        <v>-3.0533767055894723E-3</v>
      </c>
      <c r="AK117" s="1">
        <f t="shared" si="48"/>
        <v>4.6615546531182099E-7</v>
      </c>
      <c r="AL117" s="1">
        <f t="shared" si="49"/>
        <v>-16131.5896058</v>
      </c>
      <c r="AM117" s="11">
        <f t="shared" si="50"/>
        <v>9.323109306236419E-6</v>
      </c>
      <c r="AN117" s="1">
        <f t="shared" si="51"/>
        <v>1.0654569958945587E-2</v>
      </c>
      <c r="AO117" s="1">
        <f t="shared" si="52"/>
        <v>1.155930180745312</v>
      </c>
      <c r="AP117" s="1">
        <f t="shared" si="53"/>
        <v>0.71154418708116762</v>
      </c>
      <c r="AQ117" s="1">
        <f t="shared" si="54"/>
        <v>-0.3459964749070007</v>
      </c>
      <c r="AR117" s="1">
        <f t="shared" si="55"/>
        <v>-1.1473854893842685</v>
      </c>
      <c r="AS117" s="1">
        <f t="shared" si="56"/>
        <v>-0.64619081063516548</v>
      </c>
      <c r="AT117" s="1">
        <f t="shared" si="64"/>
        <v>-0.8178890565773258</v>
      </c>
      <c r="AU117" s="1">
        <f t="shared" si="64"/>
        <v>-0.81781387797625449</v>
      </c>
      <c r="AV117" s="1">
        <f t="shared" si="64"/>
        <v>-0.81752423466246738</v>
      </c>
      <c r="AW117" s="1">
        <f t="shared" si="64"/>
        <v>-0.81640915051667318</v>
      </c>
      <c r="AX117" s="1">
        <f t="shared" si="64"/>
        <v>-0.81212852363668964</v>
      </c>
      <c r="AY117" s="1">
        <f t="shared" si="64"/>
        <v>-0.79587172871036538</v>
      </c>
      <c r="AZ117" s="1">
        <f t="shared" si="64"/>
        <v>-0.73641679962128292</v>
      </c>
      <c r="BA117" s="1">
        <f t="shared" si="57"/>
        <v>-0.54097862962082077</v>
      </c>
    </row>
    <row r="118" spans="1:53" x14ac:dyDescent="0.2">
      <c r="A118" s="23" t="s">
        <v>44</v>
      </c>
      <c r="B118" s="11"/>
      <c r="C118" s="24">
        <v>31137.18</v>
      </c>
      <c r="D118" s="1" t="s">
        <v>129</v>
      </c>
      <c r="E118" s="1">
        <f t="shared" si="40"/>
        <v>-32219.2750957157</v>
      </c>
      <c r="F118" s="1">
        <f t="shared" si="59"/>
        <v>-32219.5</v>
      </c>
      <c r="G118" s="1">
        <f t="shared" si="62"/>
        <v>8.9958700002171099E-2</v>
      </c>
      <c r="I118" s="1">
        <f t="shared" si="60"/>
        <v>8.9958700002171099E-2</v>
      </c>
      <c r="P118" s="26">
        <f t="shared" si="41"/>
        <v>16118.68</v>
      </c>
      <c r="R118" s="1">
        <f t="shared" si="42"/>
        <v>8.0925677060806177E-3</v>
      </c>
      <c r="S118" s="11">
        <f t="shared" si="61"/>
        <v>0.05</v>
      </c>
      <c r="T118" s="143"/>
      <c r="AF118" s="1">
        <f t="shared" si="43"/>
        <v>-32219.5</v>
      </c>
      <c r="AG118" s="1">
        <f t="shared" si="44"/>
        <v>8.3725907684051346E-2</v>
      </c>
      <c r="AH118" s="1">
        <f t="shared" si="45"/>
        <v>7.9165379282281206E-2</v>
      </c>
      <c r="AI118" s="1">
        <f t="shared" si="46"/>
        <v>-16118.590041299998</v>
      </c>
      <c r="AJ118" s="1">
        <f t="shared" si="47"/>
        <v>6.2327923181197536E-3</v>
      </c>
      <c r="AK118" s="1">
        <f t="shared" si="48"/>
        <v>1.9423850040406305E-6</v>
      </c>
      <c r="AL118" s="1">
        <f t="shared" si="49"/>
        <v>-16118.590041299998</v>
      </c>
      <c r="AM118" s="11">
        <f t="shared" si="50"/>
        <v>3.8847700080812612E-5</v>
      </c>
      <c r="AN118" s="1">
        <f t="shared" si="51"/>
        <v>1.0793320719889895E-2</v>
      </c>
      <c r="AO118" s="1">
        <f t="shared" si="52"/>
        <v>1.1533017225496289</v>
      </c>
      <c r="AP118" s="1">
        <f t="shared" si="53"/>
        <v>0.71685242839705732</v>
      </c>
      <c r="AQ118" s="1">
        <f t="shared" si="54"/>
        <v>-0.34716907088427829</v>
      </c>
      <c r="AR118" s="1">
        <f t="shared" si="55"/>
        <v>-1.154969379303681</v>
      </c>
      <c r="AS118" s="1">
        <f t="shared" si="56"/>
        <v>-0.65157935934952393</v>
      </c>
      <c r="AT118" s="1">
        <f t="shared" si="64"/>
        <v>-0.82396598625564721</v>
      </c>
      <c r="AU118" s="1">
        <f t="shared" si="64"/>
        <v>-0.82389291041570856</v>
      </c>
      <c r="AV118" s="1">
        <f t="shared" si="64"/>
        <v>-0.82360952466270576</v>
      </c>
      <c r="AW118" s="1">
        <f t="shared" si="64"/>
        <v>-0.82251138262308199</v>
      </c>
      <c r="AX118" s="1">
        <f t="shared" si="64"/>
        <v>-0.81826819743622958</v>
      </c>
      <c r="AY118" s="1">
        <f t="shared" si="64"/>
        <v>-0.80204961723943002</v>
      </c>
      <c r="AZ118" s="1">
        <f t="shared" si="64"/>
        <v>-0.74238464204626808</v>
      </c>
      <c r="BA118" s="1">
        <f t="shared" si="57"/>
        <v>-0.54548308121700417</v>
      </c>
    </row>
    <row r="119" spans="1:53" x14ac:dyDescent="0.2">
      <c r="A119" s="23" t="s">
        <v>44</v>
      </c>
      <c r="B119" s="11"/>
      <c r="C119" s="24">
        <v>31157.18</v>
      </c>
      <c r="D119" s="1" t="s">
        <v>129</v>
      </c>
      <c r="E119" s="1">
        <f t="shared" si="40"/>
        <v>-32169.273420659585</v>
      </c>
      <c r="F119" s="1">
        <f t="shared" si="59"/>
        <v>-32169.5</v>
      </c>
      <c r="G119" s="1">
        <f t="shared" si="62"/>
        <v>9.062870000343537E-2</v>
      </c>
      <c r="I119" s="1">
        <f t="shared" si="60"/>
        <v>9.062870000343537E-2</v>
      </c>
      <c r="P119" s="26">
        <f t="shared" si="41"/>
        <v>16138.68</v>
      </c>
      <c r="R119" s="1">
        <f t="shared" si="42"/>
        <v>8.2135612643126858E-3</v>
      </c>
      <c r="S119" s="11">
        <f t="shared" si="61"/>
        <v>0.05</v>
      </c>
      <c r="T119" s="143"/>
      <c r="AF119" s="1">
        <f t="shared" si="43"/>
        <v>-32169.5</v>
      </c>
      <c r="AG119" s="1">
        <f t="shared" si="44"/>
        <v>8.3297447184832313E-2</v>
      </c>
      <c r="AH119" s="1">
        <f t="shared" si="45"/>
        <v>8.0049136734581458E-2</v>
      </c>
      <c r="AI119" s="1">
        <f t="shared" si="46"/>
        <v>-16138.589371299997</v>
      </c>
      <c r="AJ119" s="1">
        <f t="shared" si="47"/>
        <v>7.3312528186030568E-3</v>
      </c>
      <c r="AK119" s="1">
        <f t="shared" si="48"/>
        <v>2.6873633945137635E-6</v>
      </c>
      <c r="AL119" s="1">
        <f t="shared" si="49"/>
        <v>-16138.589371299997</v>
      </c>
      <c r="AM119" s="11">
        <f t="shared" si="50"/>
        <v>5.3747267890275263E-5</v>
      </c>
      <c r="AN119" s="1">
        <f t="shared" si="51"/>
        <v>1.0579563268853908E-2</v>
      </c>
      <c r="AO119" s="1">
        <f t="shared" si="52"/>
        <v>1.1573467477203656</v>
      </c>
      <c r="AP119" s="1">
        <f t="shared" si="53"/>
        <v>0.70865882335834085</v>
      </c>
      <c r="AQ119" s="1">
        <f t="shared" si="54"/>
        <v>-0.34535457561347016</v>
      </c>
      <c r="AR119" s="1">
        <f t="shared" si="55"/>
        <v>-1.1432875278881947</v>
      </c>
      <c r="AS119" s="1">
        <f t="shared" si="56"/>
        <v>-0.64329008882355654</v>
      </c>
      <c r="AT119" s="1">
        <f t="shared" si="64"/>
        <v>-0.81461112375197464</v>
      </c>
      <c r="AU119" s="1">
        <f t="shared" si="64"/>
        <v>-0.8145348019692189</v>
      </c>
      <c r="AV119" s="1">
        <f t="shared" si="64"/>
        <v>-0.81424177818060572</v>
      </c>
      <c r="AW119" s="1">
        <f t="shared" si="64"/>
        <v>-0.8131176097511178</v>
      </c>
      <c r="AX119" s="1">
        <f t="shared" si="64"/>
        <v>-0.80881712860689225</v>
      </c>
      <c r="AY119" s="1">
        <f t="shared" si="64"/>
        <v>-0.79254094570797795</v>
      </c>
      <c r="AZ119" s="1">
        <f t="shared" si="64"/>
        <v>-0.73320170161830656</v>
      </c>
      <c r="BA119" s="1">
        <f t="shared" si="57"/>
        <v>-0.53855315568441364</v>
      </c>
    </row>
    <row r="120" spans="1:53" x14ac:dyDescent="0.2">
      <c r="A120" s="23" t="s">
        <v>44</v>
      </c>
      <c r="B120" s="11"/>
      <c r="C120" s="24">
        <v>31158.18</v>
      </c>
      <c r="D120" s="1" t="s">
        <v>129</v>
      </c>
      <c r="E120" s="1">
        <f t="shared" si="40"/>
        <v>-32166.773336906779</v>
      </c>
      <c r="F120" s="1">
        <f t="shared" si="59"/>
        <v>-32167</v>
      </c>
      <c r="G120" s="1">
        <f t="shared" si="62"/>
        <v>9.0662200003862381E-2</v>
      </c>
      <c r="I120" s="1">
        <f t="shared" si="60"/>
        <v>9.0662200003862381E-2</v>
      </c>
      <c r="P120" s="26">
        <f t="shared" si="41"/>
        <v>16139.68</v>
      </c>
      <c r="R120" s="1">
        <f t="shared" si="42"/>
        <v>8.2196345095403439E-3</v>
      </c>
      <c r="S120" s="11">
        <f t="shared" si="61"/>
        <v>0.05</v>
      </c>
      <c r="T120" s="143"/>
      <c r="AF120" s="1">
        <f t="shared" si="43"/>
        <v>-32167</v>
      </c>
      <c r="AG120" s="1">
        <f t="shared" si="44"/>
        <v>8.3275985337971328E-2</v>
      </c>
      <c r="AH120" s="1">
        <f t="shared" si="45"/>
        <v>8.0093368792027123E-2</v>
      </c>
      <c r="AI120" s="1">
        <f t="shared" si="46"/>
        <v>-16139.589337799996</v>
      </c>
      <c r="AJ120" s="1">
        <f t="shared" si="47"/>
        <v>7.3862146658910527E-3</v>
      </c>
      <c r="AK120" s="1">
        <f t="shared" si="48"/>
        <v>2.727808354531204E-6</v>
      </c>
      <c r="AL120" s="1">
        <f t="shared" si="49"/>
        <v>-16139.589337799996</v>
      </c>
      <c r="AM120" s="11">
        <f t="shared" si="50"/>
        <v>5.4556167090624076E-5</v>
      </c>
      <c r="AN120" s="1">
        <f t="shared" si="51"/>
        <v>1.0568831211835264E-2</v>
      </c>
      <c r="AO120" s="1">
        <f t="shared" si="52"/>
        <v>1.1575491824892894</v>
      </c>
      <c r="AP120" s="1">
        <f t="shared" si="53"/>
        <v>0.70824507684205851</v>
      </c>
      <c r="AQ120" s="1">
        <f t="shared" si="54"/>
        <v>-0.34526227279025579</v>
      </c>
      <c r="AR120" s="1">
        <f t="shared" si="55"/>
        <v>-1.1427012845505351</v>
      </c>
      <c r="AS120" s="1">
        <f t="shared" si="56"/>
        <v>-0.64287574503666234</v>
      </c>
      <c r="AT120" s="1">
        <f t="shared" si="64"/>
        <v>-0.81414251944219862</v>
      </c>
      <c r="AU120" s="1">
        <f t="shared" si="64"/>
        <v>-0.81406603373637254</v>
      </c>
      <c r="AV120" s="1">
        <f t="shared" si="64"/>
        <v>-0.81377252644220932</v>
      </c>
      <c r="AW120" s="1">
        <f t="shared" si="64"/>
        <v>-0.81264706259543595</v>
      </c>
      <c r="AX120" s="1">
        <f t="shared" si="64"/>
        <v>-0.80834376295725663</v>
      </c>
      <c r="AY120" s="1">
        <f t="shared" si="64"/>
        <v>-0.79206487862392749</v>
      </c>
      <c r="AZ120" s="1">
        <f t="shared" si="64"/>
        <v>-0.73274230831745224</v>
      </c>
      <c r="BA120" s="1">
        <f t="shared" si="57"/>
        <v>-0.53820665940778456</v>
      </c>
    </row>
    <row r="121" spans="1:53" x14ac:dyDescent="0.2">
      <c r="A121" s="23" t="s">
        <v>44</v>
      </c>
      <c r="B121" s="11"/>
      <c r="C121" s="24">
        <v>31162.19</v>
      </c>
      <c r="D121" s="1" t="s">
        <v>129</v>
      </c>
      <c r="E121" s="1">
        <f t="shared" si="40"/>
        <v>-32156.748001058033</v>
      </c>
      <c r="F121" s="50">
        <f>ROUND(2*E121,0)/2-0.5</f>
        <v>-32157</v>
      </c>
      <c r="G121" s="1">
        <f t="shared" si="62"/>
        <v>0.10079620000033174</v>
      </c>
      <c r="I121" s="1">
        <f t="shared" si="60"/>
        <v>0.10079620000033174</v>
      </c>
      <c r="P121" s="26">
        <f t="shared" si="41"/>
        <v>16143.689999999999</v>
      </c>
      <c r="R121" s="1">
        <f t="shared" si="42"/>
        <v>1.0159873934506876E-2</v>
      </c>
      <c r="S121" s="11">
        <f t="shared" si="61"/>
        <v>0.05</v>
      </c>
      <c r="T121" s="143"/>
      <c r="AF121" s="1">
        <f t="shared" si="43"/>
        <v>-32157</v>
      </c>
      <c r="AG121" s="1">
        <f t="shared" si="44"/>
        <v>8.3190101058013166E-2</v>
      </c>
      <c r="AH121" s="1">
        <f t="shared" si="45"/>
        <v>9.027033901629182E-2</v>
      </c>
      <c r="AI121" s="1">
        <f t="shared" si="46"/>
        <v>-16143.589203799998</v>
      </c>
      <c r="AJ121" s="1">
        <f t="shared" si="47"/>
        <v>1.7606098942318571E-2</v>
      </c>
      <c r="AK121" s="1">
        <f t="shared" si="48"/>
        <v>1.5498735998335556E-5</v>
      </c>
      <c r="AL121" s="1">
        <f t="shared" si="49"/>
        <v>-16143.589203799998</v>
      </c>
      <c r="AM121" s="11">
        <f t="shared" si="50"/>
        <v>3.0997471996671111E-4</v>
      </c>
      <c r="AN121" s="1">
        <f t="shared" si="51"/>
        <v>1.0525860984039919E-2</v>
      </c>
      <c r="AO121" s="1">
        <f t="shared" si="52"/>
        <v>1.158359087389718</v>
      </c>
      <c r="AP121" s="1">
        <f t="shared" si="53"/>
        <v>0.7065862054929325</v>
      </c>
      <c r="AQ121" s="1">
        <f t="shared" si="54"/>
        <v>-0.34489155013776734</v>
      </c>
      <c r="AR121" s="1">
        <f t="shared" si="55"/>
        <v>-1.1403542584188524</v>
      </c>
      <c r="AS121" s="1">
        <f t="shared" si="56"/>
        <v>-0.64121848118435898</v>
      </c>
      <c r="AT121" s="1">
        <f t="shared" ref="AT121:AZ130" si="65">$BA121+$AH$7*SIN(AU121)</f>
        <v>-0.81226728145408078</v>
      </c>
      <c r="AU121" s="1">
        <f t="shared" si="65"/>
        <v>-0.81219013854646493</v>
      </c>
      <c r="AV121" s="1">
        <f t="shared" si="65"/>
        <v>-0.81189469584980467</v>
      </c>
      <c r="AW121" s="1">
        <f t="shared" si="65"/>
        <v>-0.81076405638438431</v>
      </c>
      <c r="AX121" s="1">
        <f t="shared" si="65"/>
        <v>-0.80644952778147516</v>
      </c>
      <c r="AY121" s="1">
        <f t="shared" si="65"/>
        <v>-0.79016000885448334</v>
      </c>
      <c r="AZ121" s="1">
        <f t="shared" si="65"/>
        <v>-0.73090450169076315</v>
      </c>
      <c r="BA121" s="1">
        <f t="shared" si="57"/>
        <v>-0.53682067430126645</v>
      </c>
    </row>
    <row r="122" spans="1:53" x14ac:dyDescent="0.2">
      <c r="A122" s="27" t="s">
        <v>48</v>
      </c>
      <c r="B122" s="28" t="s">
        <v>49</v>
      </c>
      <c r="C122" s="27">
        <v>45673.597999999998</v>
      </c>
      <c r="D122" s="27" t="s">
        <v>50</v>
      </c>
      <c r="E122" s="1">
        <f t="shared" si="40"/>
        <v>4122.9873700768967</v>
      </c>
      <c r="F122" s="1">
        <f t="shared" ref="F122:F153" si="66">ROUND(2*E122,0)/2</f>
        <v>4123</v>
      </c>
      <c r="G122" s="1">
        <f>+C122-(C$7+F122*C$8)+T122*J$9</f>
        <v>-5.0517999989097007E-3</v>
      </c>
      <c r="J122" s="1">
        <f t="shared" ref="J122:J150" si="67">G122</f>
        <v>-5.0517999989097007E-3</v>
      </c>
      <c r="P122" s="26">
        <f t="shared" si="41"/>
        <v>30655.097999999998</v>
      </c>
      <c r="R122" s="1">
        <f t="shared" si="42"/>
        <v>2.5520683228984052E-5</v>
      </c>
      <c r="S122" s="11">
        <f t="shared" ref="S122:S150" si="68">Q$12</f>
        <v>0.32</v>
      </c>
      <c r="T122" s="143"/>
      <c r="AF122" s="1">
        <f t="shared" si="43"/>
        <v>4123</v>
      </c>
      <c r="AG122" s="1">
        <f t="shared" si="44"/>
        <v>-4.345668177314875E-3</v>
      </c>
      <c r="AH122" s="1">
        <f t="shared" si="45"/>
        <v>-2.9940839355176201E-2</v>
      </c>
      <c r="AI122" s="1">
        <f t="shared" si="46"/>
        <v>-30655.103051799997</v>
      </c>
      <c r="AJ122" s="1">
        <f t="shared" si="47"/>
        <v>-7.0613182159482563E-4</v>
      </c>
      <c r="AK122" s="1">
        <f t="shared" si="48"/>
        <v>1.5955908783002453E-7</v>
      </c>
      <c r="AL122" s="1">
        <f t="shared" si="49"/>
        <v>-30655.103051799997</v>
      </c>
      <c r="AM122" s="11">
        <f t="shared" si="50"/>
        <v>4.9862214946882666E-7</v>
      </c>
      <c r="AN122" s="1">
        <f t="shared" si="51"/>
        <v>2.4889039356266501E-2</v>
      </c>
      <c r="AO122" s="1">
        <f t="shared" si="52"/>
        <v>0.71518749853001617</v>
      </c>
      <c r="AP122" s="1">
        <f t="shared" si="53"/>
        <v>0.88087552966096094</v>
      </c>
      <c r="AQ122" s="1">
        <f t="shared" si="54"/>
        <v>-0.25081790390988223</v>
      </c>
      <c r="AR122" s="1">
        <f t="shared" si="55"/>
        <v>-2.4195760006722145</v>
      </c>
      <c r="AS122" s="1">
        <f t="shared" si="56"/>
        <v>-2.6486244181796867</v>
      </c>
      <c r="AT122" s="1">
        <f t="shared" si="65"/>
        <v>4.1670645562995485</v>
      </c>
      <c r="AU122" s="1">
        <f t="shared" si="65"/>
        <v>4.1670812652181546</v>
      </c>
      <c r="AV122" s="1">
        <f t="shared" si="65"/>
        <v>4.1669963873779849</v>
      </c>
      <c r="AW122" s="1">
        <f t="shared" si="65"/>
        <v>4.1674276723274444</v>
      </c>
      <c r="AX122" s="1">
        <f t="shared" si="65"/>
        <v>4.1652393771073566</v>
      </c>
      <c r="AY122" s="1">
        <f t="shared" si="65"/>
        <v>4.1764255441585068</v>
      </c>
      <c r="AZ122" s="1">
        <f t="shared" si="65"/>
        <v>4.1212415299052525</v>
      </c>
      <c r="BA122" s="1">
        <f t="shared" si="57"/>
        <v>4.4915332921460731</v>
      </c>
    </row>
    <row r="123" spans="1:53" x14ac:dyDescent="0.2">
      <c r="A123" s="27" t="s">
        <v>48</v>
      </c>
      <c r="B123" s="28" t="s">
        <v>51</v>
      </c>
      <c r="C123" s="27">
        <v>45674.597999999998</v>
      </c>
      <c r="D123" s="27" t="s">
        <v>50</v>
      </c>
      <c r="E123" s="1">
        <f t="shared" si="40"/>
        <v>4125.4874538297026</v>
      </c>
      <c r="F123" s="1">
        <f t="shared" si="66"/>
        <v>4125.5</v>
      </c>
      <c r="G123" s="1">
        <f t="shared" ref="G123:G150" si="69">+C123-(C$7+F123*C$8)+T123*J$9</f>
        <v>-5.0182999984826893E-3</v>
      </c>
      <c r="J123" s="1">
        <f t="shared" si="67"/>
        <v>-5.0182999984826893E-3</v>
      </c>
      <c r="P123" s="26">
        <f t="shared" si="41"/>
        <v>30656.097999999998</v>
      </c>
      <c r="R123" s="1">
        <f t="shared" si="42"/>
        <v>2.5183334874771358E-5</v>
      </c>
      <c r="S123" s="11">
        <f t="shared" si="68"/>
        <v>0.32</v>
      </c>
      <c r="T123" s="143"/>
      <c r="AF123" s="1">
        <f t="shared" si="43"/>
        <v>4125.5</v>
      </c>
      <c r="AG123" s="1">
        <f t="shared" si="44"/>
        <v>-4.3477960882297301E-3</v>
      </c>
      <c r="AH123" s="1">
        <f t="shared" si="45"/>
        <v>-2.9908527102002435E-2</v>
      </c>
      <c r="AI123" s="1">
        <f t="shared" si="46"/>
        <v>-30656.103018299997</v>
      </c>
      <c r="AJ123" s="1">
        <f t="shared" si="47"/>
        <v>-6.7050391025295919E-4</v>
      </c>
      <c r="AK123" s="1">
        <f t="shared" si="48"/>
        <v>1.4386415797264268E-7</v>
      </c>
      <c r="AL123" s="1">
        <f t="shared" si="49"/>
        <v>-30656.103018299997</v>
      </c>
      <c r="AM123" s="11">
        <f t="shared" si="50"/>
        <v>4.4957549366450835E-7</v>
      </c>
      <c r="AN123" s="1">
        <f t="shared" si="51"/>
        <v>2.4890227103519746E-2</v>
      </c>
      <c r="AO123" s="1">
        <f t="shared" si="52"/>
        <v>0.71524364356142445</v>
      </c>
      <c r="AP123" s="1">
        <f t="shared" si="53"/>
        <v>0.8809814520272502</v>
      </c>
      <c r="AQ123" s="1">
        <f t="shared" si="54"/>
        <v>-0.25088164417342967</v>
      </c>
      <c r="AR123" s="1">
        <f t="shared" si="55"/>
        <v>-2.4193521813309835</v>
      </c>
      <c r="AS123" s="1">
        <f t="shared" si="56"/>
        <v>-2.6477277043104732</v>
      </c>
      <c r="AT123" s="1">
        <f t="shared" si="65"/>
        <v>4.1673540842444723</v>
      </c>
      <c r="AU123" s="1">
        <f t="shared" si="65"/>
        <v>4.167370741835521</v>
      </c>
      <c r="AV123" s="1">
        <f t="shared" si="65"/>
        <v>4.1672860843185804</v>
      </c>
      <c r="AW123" s="1">
        <f t="shared" si="65"/>
        <v>4.1677164550177013</v>
      </c>
      <c r="AX123" s="1">
        <f t="shared" si="65"/>
        <v>4.1655317538594767</v>
      </c>
      <c r="AY123" s="1">
        <f t="shared" si="65"/>
        <v>4.1767048583166293</v>
      </c>
      <c r="AZ123" s="1">
        <f t="shared" si="65"/>
        <v>4.1215592416834541</v>
      </c>
      <c r="BA123" s="1">
        <f t="shared" si="57"/>
        <v>4.4918797884227022</v>
      </c>
    </row>
    <row r="124" spans="1:53" x14ac:dyDescent="0.2">
      <c r="A124" s="23" t="s">
        <v>36</v>
      </c>
      <c r="B124" s="11" t="s">
        <v>49</v>
      </c>
      <c r="C124" s="24">
        <v>45676.398000000001</v>
      </c>
      <c r="D124" s="1" t="s">
        <v>50</v>
      </c>
      <c r="E124" s="1">
        <f t="shared" si="40"/>
        <v>4129.9876045847595</v>
      </c>
      <c r="F124" s="1">
        <f t="shared" si="66"/>
        <v>4130</v>
      </c>
      <c r="G124" s="1">
        <f t="shared" si="69"/>
        <v>-4.9579999977140687E-3</v>
      </c>
      <c r="J124" s="1">
        <f t="shared" si="67"/>
        <v>-4.9579999977140687E-3</v>
      </c>
      <c r="P124" s="26">
        <f t="shared" si="41"/>
        <v>30657.898000000001</v>
      </c>
      <c r="R124" s="1">
        <f t="shared" si="42"/>
        <v>2.4581763977332704E-5</v>
      </c>
      <c r="S124" s="11">
        <f t="shared" si="68"/>
        <v>0.32</v>
      </c>
      <c r="T124" s="143"/>
      <c r="AF124" s="1">
        <f t="shared" si="43"/>
        <v>4130</v>
      </c>
      <c r="AG124" s="1">
        <f t="shared" si="44"/>
        <v>-4.3516300649885202E-3</v>
      </c>
      <c r="AH124" s="1">
        <f t="shared" si="45"/>
        <v>-2.9850360022161574E-2</v>
      </c>
      <c r="AI124" s="1">
        <f t="shared" si="46"/>
        <v>-30657.902957999999</v>
      </c>
      <c r="AJ124" s="1">
        <f t="shared" si="47"/>
        <v>-6.0636993272554854E-4</v>
      </c>
      <c r="AK124" s="1">
        <f t="shared" si="48"/>
        <v>1.1765903850034762E-7</v>
      </c>
      <c r="AL124" s="1">
        <f t="shared" si="49"/>
        <v>-30657.902957999999</v>
      </c>
      <c r="AM124" s="11">
        <f t="shared" si="50"/>
        <v>3.6768449531358628E-7</v>
      </c>
      <c r="AN124" s="1">
        <f t="shared" si="51"/>
        <v>2.4892360024447505E-2</v>
      </c>
      <c r="AO124" s="1">
        <f t="shared" si="52"/>
        <v>0.71534476278547898</v>
      </c>
      <c r="AP124" s="1">
        <f t="shared" si="53"/>
        <v>0.88117204292701967</v>
      </c>
      <c r="AQ124" s="1">
        <f t="shared" si="54"/>
        <v>-0.25099637017630605</v>
      </c>
      <c r="AR124" s="1">
        <f t="shared" si="55"/>
        <v>-2.4189492179821417</v>
      </c>
      <c r="AS124" s="1">
        <f t="shared" si="56"/>
        <v>-2.6461146035314038</v>
      </c>
      <c r="AT124" s="1">
        <f t="shared" si="65"/>
        <v>4.1678752917718649</v>
      </c>
      <c r="AU124" s="1">
        <f t="shared" si="65"/>
        <v>4.1678918572599377</v>
      </c>
      <c r="AV124" s="1">
        <f t="shared" si="65"/>
        <v>4.1678075953718574</v>
      </c>
      <c r="AW124" s="1">
        <f t="shared" si="65"/>
        <v>4.1682363231998663</v>
      </c>
      <c r="AX124" s="1">
        <f t="shared" si="65"/>
        <v>4.1660580852392375</v>
      </c>
      <c r="AY124" s="1">
        <f t="shared" si="65"/>
        <v>4.1772076803107288</v>
      </c>
      <c r="AZ124" s="1">
        <f t="shared" si="65"/>
        <v>4.1221312349271537</v>
      </c>
      <c r="BA124" s="1">
        <f t="shared" si="57"/>
        <v>4.492503481720636</v>
      </c>
    </row>
    <row r="125" spans="1:53" x14ac:dyDescent="0.2">
      <c r="A125" s="23" t="s">
        <v>139</v>
      </c>
      <c r="B125" s="1" t="s">
        <v>49</v>
      </c>
      <c r="C125" s="24">
        <v>46054.376400000001</v>
      </c>
      <c r="D125" s="24" t="s">
        <v>140</v>
      </c>
      <c r="E125" s="1">
        <f t="shared" si="40"/>
        <v>5074.9652613362605</v>
      </c>
      <c r="F125" s="1">
        <f t="shared" si="66"/>
        <v>5075</v>
      </c>
      <c r="G125" s="1">
        <f t="shared" si="69"/>
        <v>-1.3894999996409751E-2</v>
      </c>
      <c r="J125" s="1">
        <f t="shared" si="67"/>
        <v>-1.3894999996409751E-2</v>
      </c>
      <c r="P125" s="26">
        <f t="shared" si="41"/>
        <v>31035.876400000001</v>
      </c>
      <c r="R125" s="1">
        <f t="shared" si="42"/>
        <v>1.9307102490022699E-4</v>
      </c>
      <c r="S125" s="11">
        <f t="shared" si="68"/>
        <v>0.32</v>
      </c>
      <c r="T125" s="143"/>
      <c r="U125" s="1">
        <v>1.1200885662862205E-8</v>
      </c>
      <c r="V125" s="1">
        <v>3.7984083813313423E-18</v>
      </c>
      <c r="W125" s="1">
        <v>1.6010370268945393E-26</v>
      </c>
      <c r="X125" s="1">
        <v>4.5986614061441917E-9</v>
      </c>
      <c r="Y125" s="1">
        <v>3.4805827547640844E-6</v>
      </c>
      <c r="Z125" s="1">
        <v>2.2577672421324841E-3</v>
      </c>
      <c r="AA125" s="1">
        <v>9.7664731018756987E-2</v>
      </c>
      <c r="AB125" s="1">
        <v>701.91021139933491</v>
      </c>
      <c r="AC125" s="1">
        <v>1.3805058187863983E-4</v>
      </c>
      <c r="AD125" s="1">
        <v>1.549995632122339E-7</v>
      </c>
      <c r="AE125" s="1">
        <v>5.3398265577582583E-20</v>
      </c>
      <c r="AF125" s="1">
        <f t="shared" si="43"/>
        <v>5075</v>
      </c>
      <c r="AG125" s="1">
        <f t="shared" si="44"/>
        <v>-5.2683949243029424E-3</v>
      </c>
      <c r="AH125" s="1">
        <f t="shared" si="45"/>
        <v>-3.9086983023884581E-2</v>
      </c>
      <c r="AI125" s="1">
        <f t="shared" si="46"/>
        <v>-31035.890294999997</v>
      </c>
      <c r="AJ125" s="1">
        <f t="shared" si="47"/>
        <v>-8.6266050721068091E-3</v>
      </c>
      <c r="AK125" s="1">
        <f t="shared" si="48"/>
        <v>2.3813860822431654E-5</v>
      </c>
      <c r="AL125" s="1">
        <f t="shared" si="49"/>
        <v>-31035.890294999997</v>
      </c>
      <c r="AM125" s="11">
        <f t="shared" si="50"/>
        <v>7.4418315070098922E-5</v>
      </c>
      <c r="AN125" s="1">
        <f t="shared" si="51"/>
        <v>2.5191983027474833E-2</v>
      </c>
      <c r="AO125" s="1">
        <f t="shared" si="52"/>
        <v>0.73831544066179478</v>
      </c>
      <c r="AP125" s="1">
        <f t="shared" si="53"/>
        <v>0.91904256745289414</v>
      </c>
      <c r="AQ125" s="1">
        <f t="shared" si="54"/>
        <v>-0.2748617349128572</v>
      </c>
      <c r="AR125" s="1">
        <f t="shared" si="55"/>
        <v>-2.3316401742406341</v>
      </c>
      <c r="AS125" s="1">
        <f t="shared" si="56"/>
        <v>-2.3327891853839438</v>
      </c>
      <c r="AT125" s="1">
        <f t="shared" si="65"/>
        <v>4.2790474691563309</v>
      </c>
      <c r="AU125" s="1">
        <f t="shared" si="65"/>
        <v>4.2790515931109852</v>
      </c>
      <c r="AV125" s="1">
        <f t="shared" si="65"/>
        <v>4.279025715116914</v>
      </c>
      <c r="AW125" s="1">
        <f t="shared" si="65"/>
        <v>4.2791881246135421</v>
      </c>
      <c r="AX125" s="1">
        <f t="shared" si="65"/>
        <v>4.2781697895489703</v>
      </c>
      <c r="AY125" s="1">
        <f t="shared" si="65"/>
        <v>4.2845924311468808</v>
      </c>
      <c r="AZ125" s="1">
        <f t="shared" si="65"/>
        <v>4.2454681706236181</v>
      </c>
      <c r="BA125" s="1">
        <f t="shared" si="57"/>
        <v>4.6234790742865872</v>
      </c>
    </row>
    <row r="126" spans="1:53" x14ac:dyDescent="0.2">
      <c r="A126" s="23" t="s">
        <v>139</v>
      </c>
      <c r="B126" s="1" t="s">
        <v>51</v>
      </c>
      <c r="C126" s="24">
        <v>46055.383800000003</v>
      </c>
      <c r="D126" s="24" t="s">
        <v>140</v>
      </c>
      <c r="E126" s="1">
        <f t="shared" si="40"/>
        <v>5077.4838457088426</v>
      </c>
      <c r="F126" s="1">
        <f t="shared" si="66"/>
        <v>5077.5</v>
      </c>
      <c r="G126" s="1">
        <f t="shared" si="69"/>
        <v>-6.4614999937475659E-3</v>
      </c>
      <c r="J126" s="1">
        <f t="shared" si="67"/>
        <v>-6.4614999937475659E-3</v>
      </c>
      <c r="P126" s="26">
        <f t="shared" si="41"/>
        <v>31036.883800000003</v>
      </c>
      <c r="R126" s="1">
        <f t="shared" si="42"/>
        <v>4.1750982169199796E-5</v>
      </c>
      <c r="S126" s="11">
        <f t="shared" si="68"/>
        <v>0.32</v>
      </c>
      <c r="T126" s="143"/>
      <c r="U126" s="1">
        <v>1.1565369545292984E-8</v>
      </c>
      <c r="V126" s="1">
        <v>3.8046052650673657E-18</v>
      </c>
      <c r="W126" s="1">
        <v>1.7291362067805201E-26</v>
      </c>
      <c r="X126" s="1">
        <v>4.3419350365019452E-9</v>
      </c>
      <c r="Y126" s="1">
        <v>3.7258006661176203E-6</v>
      </c>
      <c r="Z126" s="1">
        <v>2.4946799618855917E-3</v>
      </c>
      <c r="AA126" s="1">
        <v>9.3719816870993566E-2</v>
      </c>
      <c r="AB126" s="1">
        <v>659.92969905991549</v>
      </c>
      <c r="AC126" s="1">
        <v>1.3034372512564163E-4</v>
      </c>
      <c r="AD126" s="1">
        <v>1.5123433015113357E-7</v>
      </c>
      <c r="AE126" s="1">
        <v>5.7670667722516453E-20</v>
      </c>
      <c r="AF126" s="1">
        <f t="shared" si="43"/>
        <v>5077.5</v>
      </c>
      <c r="AG126" s="1">
        <f t="shared" si="44"/>
        <v>-5.2711289981518111E-3</v>
      </c>
      <c r="AH126" s="1">
        <f t="shared" si="45"/>
        <v>-3.1653870123118162E-2</v>
      </c>
      <c r="AI126" s="1">
        <f t="shared" si="46"/>
        <v>-31036.890261499997</v>
      </c>
      <c r="AJ126" s="1">
        <f t="shared" si="47"/>
        <v>-1.1903709955957548E-3</v>
      </c>
      <c r="AK126" s="1">
        <f t="shared" si="48"/>
        <v>4.5343459428980115E-7</v>
      </c>
      <c r="AL126" s="1">
        <f t="shared" si="49"/>
        <v>-31036.890261499997</v>
      </c>
      <c r="AM126" s="11">
        <f t="shared" si="50"/>
        <v>1.4169831071556285E-6</v>
      </c>
      <c r="AN126" s="1">
        <f t="shared" si="51"/>
        <v>2.5192370129370596E-2</v>
      </c>
      <c r="AO126" s="1">
        <f t="shared" si="52"/>
        <v>0.73838100976875087</v>
      </c>
      <c r="AP126" s="1">
        <f t="shared" si="53"/>
        <v>0.9191365582986869</v>
      </c>
      <c r="AQ126" s="1">
        <f t="shared" si="54"/>
        <v>-0.27492414565788503</v>
      </c>
      <c r="AR126" s="1">
        <f t="shared" si="55"/>
        <v>-2.3314016482654778</v>
      </c>
      <c r="AS126" s="1">
        <f t="shared" si="56"/>
        <v>-2.3320211181867054</v>
      </c>
      <c r="AT126" s="1">
        <f t="shared" si="65"/>
        <v>4.2793463542667887</v>
      </c>
      <c r="AU126" s="1">
        <f t="shared" si="65"/>
        <v>4.2793504601294865</v>
      </c>
      <c r="AV126" s="1">
        <f t="shared" si="65"/>
        <v>4.2793246790062032</v>
      </c>
      <c r="AW126" s="1">
        <f t="shared" si="65"/>
        <v>4.2794865850988355</v>
      </c>
      <c r="AX126" s="1">
        <f t="shared" si="65"/>
        <v>4.2784707490134668</v>
      </c>
      <c r="AY126" s="1">
        <f t="shared" si="65"/>
        <v>4.2848817445017264</v>
      </c>
      <c r="AZ126" s="1">
        <f t="shared" si="65"/>
        <v>4.2458030134461078</v>
      </c>
      <c r="BA126" s="1">
        <f t="shared" si="57"/>
        <v>4.6238255705632172</v>
      </c>
    </row>
    <row r="127" spans="1:53" x14ac:dyDescent="0.2">
      <c r="A127" s="23" t="s">
        <v>139</v>
      </c>
      <c r="B127" s="1" t="s">
        <v>49</v>
      </c>
      <c r="C127" s="24">
        <v>46351.572999999997</v>
      </c>
      <c r="D127" s="24" t="s">
        <v>140</v>
      </c>
      <c r="E127" s="1">
        <f t="shared" si="40"/>
        <v>5817.9816523853506</v>
      </c>
      <c r="F127" s="1">
        <f t="shared" si="66"/>
        <v>5818</v>
      </c>
      <c r="G127" s="1">
        <f t="shared" si="69"/>
        <v>-7.3388000018894672E-3</v>
      </c>
      <c r="J127" s="1">
        <f t="shared" si="67"/>
        <v>-7.3388000018894672E-3</v>
      </c>
      <c r="P127" s="26">
        <f t="shared" si="41"/>
        <v>31333.072999999997</v>
      </c>
      <c r="R127" s="1">
        <f t="shared" si="42"/>
        <v>5.3857985467732844E-5</v>
      </c>
      <c r="S127" s="11">
        <f t="shared" si="68"/>
        <v>0.32</v>
      </c>
      <c r="T127" s="143"/>
      <c r="AF127" s="1">
        <f t="shared" si="43"/>
        <v>5818</v>
      </c>
      <c r="AG127" s="1">
        <f t="shared" si="44"/>
        <v>-6.1587860233629638E-3</v>
      </c>
      <c r="AH127" s="1">
        <f t="shared" si="45"/>
        <v>-3.2545525828773847E-2</v>
      </c>
      <c r="AI127" s="1">
        <f t="shared" si="46"/>
        <v>-31333.080338799999</v>
      </c>
      <c r="AJ127" s="1">
        <f t="shared" si="47"/>
        <v>-1.1800139785265035E-3</v>
      </c>
      <c r="AK127" s="1">
        <f t="shared" si="48"/>
        <v>4.4557855664574319E-7</v>
      </c>
      <c r="AL127" s="1">
        <f t="shared" si="49"/>
        <v>-31333.080338799999</v>
      </c>
      <c r="AM127" s="11">
        <f t="shared" si="50"/>
        <v>1.3924329895179474E-6</v>
      </c>
      <c r="AN127" s="1">
        <f t="shared" si="51"/>
        <v>2.520672582688438E-2</v>
      </c>
      <c r="AO127" s="1">
        <f t="shared" si="52"/>
        <v>0.75901520460079475</v>
      </c>
      <c r="AP127" s="1">
        <f t="shared" si="53"/>
        <v>0.94529362080396695</v>
      </c>
      <c r="AQ127" s="1">
        <f t="shared" si="54"/>
        <v>-0.2931793142459741</v>
      </c>
      <c r="AR127" s="1">
        <f t="shared" si="55"/>
        <v>-2.2587911830226428</v>
      </c>
      <c r="AS127" s="1">
        <f t="shared" si="56"/>
        <v>-2.116434170457858</v>
      </c>
      <c r="AT127" s="1">
        <f t="shared" si="65"/>
        <v>4.3690921070537181</v>
      </c>
      <c r="AU127" s="1">
        <f t="shared" si="65"/>
        <v>4.3690929780108396</v>
      </c>
      <c r="AV127" s="1">
        <f t="shared" si="65"/>
        <v>4.3690861598861854</v>
      </c>
      <c r="AW127" s="1">
        <f t="shared" si="65"/>
        <v>4.3691395377740321</v>
      </c>
      <c r="AX127" s="1">
        <f t="shared" si="65"/>
        <v>4.3687218646030255</v>
      </c>
      <c r="AY127" s="1">
        <f t="shared" si="65"/>
        <v>4.3720032306347747</v>
      </c>
      <c r="AZ127" s="1">
        <f t="shared" si="65"/>
        <v>4.3469854020859255</v>
      </c>
      <c r="BA127" s="1">
        <f t="shared" si="57"/>
        <v>4.7264577677008761</v>
      </c>
    </row>
    <row r="128" spans="1:53" x14ac:dyDescent="0.2">
      <c r="A128" s="23" t="s">
        <v>139</v>
      </c>
      <c r="B128" s="1" t="s">
        <v>51</v>
      </c>
      <c r="C128" s="24">
        <v>46352.574999999997</v>
      </c>
      <c r="D128" s="24" t="s">
        <v>140</v>
      </c>
      <c r="E128" s="1">
        <f t="shared" si="40"/>
        <v>5820.4867363056628</v>
      </c>
      <c r="F128" s="1">
        <f t="shared" si="66"/>
        <v>5820.5</v>
      </c>
      <c r="G128" s="1">
        <f t="shared" si="69"/>
        <v>-5.3053000010550022E-3</v>
      </c>
      <c r="J128" s="1">
        <f t="shared" si="67"/>
        <v>-5.3053000010550022E-3</v>
      </c>
      <c r="P128" s="26">
        <f t="shared" si="41"/>
        <v>31334.074999999997</v>
      </c>
      <c r="R128" s="1">
        <f t="shared" si="42"/>
        <v>2.8146208101194206E-5</v>
      </c>
      <c r="S128" s="11">
        <f t="shared" si="68"/>
        <v>0.32</v>
      </c>
      <c r="T128" s="143"/>
      <c r="AF128" s="1">
        <f t="shared" si="43"/>
        <v>5820.5</v>
      </c>
      <c r="AG128" s="1">
        <f t="shared" si="44"/>
        <v>-6.1620551660771829E-3</v>
      </c>
      <c r="AH128" s="1">
        <f t="shared" si="45"/>
        <v>-3.0511726074792658E-2</v>
      </c>
      <c r="AI128" s="1">
        <f t="shared" si="46"/>
        <v>-31334.080305299998</v>
      </c>
      <c r="AJ128" s="1">
        <f t="shared" si="47"/>
        <v>8.5675516502218066E-4</v>
      </c>
      <c r="AK128" s="1">
        <f t="shared" si="48"/>
        <v>2.348894120934989E-7</v>
      </c>
      <c r="AL128" s="1">
        <f t="shared" si="49"/>
        <v>-31334.080305299998</v>
      </c>
      <c r="AM128" s="11">
        <f t="shared" si="50"/>
        <v>7.3402941279218402E-7</v>
      </c>
      <c r="AN128" s="1">
        <f t="shared" si="51"/>
        <v>2.5206426073737655E-2</v>
      </c>
      <c r="AO128" s="1">
        <f t="shared" si="52"/>
        <v>0.75908911943613278</v>
      </c>
      <c r="AP128" s="1">
        <f t="shared" si="53"/>
        <v>0.94537582731428782</v>
      </c>
      <c r="AQ128" s="1">
        <f t="shared" si="54"/>
        <v>-0.29324005446268514</v>
      </c>
      <c r="AR128" s="1">
        <f t="shared" si="55"/>
        <v>-2.2585390943676948</v>
      </c>
      <c r="AS128" s="1">
        <f t="shared" si="56"/>
        <v>-2.115743720765106</v>
      </c>
      <c r="AT128" s="1">
        <f t="shared" si="65"/>
        <v>4.3693993709370815</v>
      </c>
      <c r="AU128" s="1">
        <f t="shared" si="65"/>
        <v>4.3694002364426678</v>
      </c>
      <c r="AV128" s="1">
        <f t="shared" si="65"/>
        <v>4.3693934551646478</v>
      </c>
      <c r="AW128" s="1">
        <f t="shared" si="65"/>
        <v>4.3694465902536708</v>
      </c>
      <c r="AX128" s="1">
        <f t="shared" si="65"/>
        <v>4.3690304587490276</v>
      </c>
      <c r="AY128" s="1">
        <f t="shared" si="65"/>
        <v>4.3723025064944903</v>
      </c>
      <c r="AZ128" s="1">
        <f t="shared" si="65"/>
        <v>4.3473337711094544</v>
      </c>
      <c r="BA128" s="1">
        <f t="shared" si="57"/>
        <v>4.7268042639775052</v>
      </c>
    </row>
    <row r="129" spans="1:53" x14ac:dyDescent="0.2">
      <c r="A129" s="23" t="s">
        <v>139</v>
      </c>
      <c r="B129" s="1" t="s">
        <v>49</v>
      </c>
      <c r="C129" s="24">
        <v>46353.576999999997</v>
      </c>
      <c r="D129" s="24" t="s">
        <v>140</v>
      </c>
      <c r="E129" s="1">
        <f t="shared" si="40"/>
        <v>5822.9918202259751</v>
      </c>
      <c r="F129" s="1">
        <f t="shared" si="66"/>
        <v>5823</v>
      </c>
      <c r="G129" s="1">
        <f t="shared" si="69"/>
        <v>-3.2718000002205372E-3</v>
      </c>
      <c r="J129" s="1">
        <f t="shared" si="67"/>
        <v>-3.2718000002205372E-3</v>
      </c>
      <c r="P129" s="26">
        <f t="shared" si="41"/>
        <v>31335.076999999997</v>
      </c>
      <c r="R129" s="1">
        <f t="shared" si="42"/>
        <v>1.0704675241443107E-5</v>
      </c>
      <c r="S129" s="11">
        <f t="shared" si="68"/>
        <v>0.32</v>
      </c>
      <c r="T129" s="143"/>
      <c r="AF129" s="1">
        <f t="shared" si="43"/>
        <v>5823</v>
      </c>
      <c r="AG129" s="1">
        <f t="shared" si="44"/>
        <v>-6.1653262073758479E-3</v>
      </c>
      <c r="AH129" s="1">
        <f t="shared" si="45"/>
        <v>-2.8477923911506362E-2</v>
      </c>
      <c r="AI129" s="1">
        <f t="shared" si="46"/>
        <v>-31335.080271799998</v>
      </c>
      <c r="AJ129" s="1">
        <f t="shared" si="47"/>
        <v>2.8935262071553107E-3</v>
      </c>
      <c r="AK129" s="1">
        <f t="shared" si="48"/>
        <v>2.6791980516782713E-6</v>
      </c>
      <c r="AL129" s="1">
        <f t="shared" si="49"/>
        <v>-31335.080271799998</v>
      </c>
      <c r="AM129" s="11">
        <f t="shared" si="50"/>
        <v>8.3724939114945981E-6</v>
      </c>
      <c r="AN129" s="1">
        <f t="shared" si="51"/>
        <v>2.5206123911285825E-2</v>
      </c>
      <c r="AO129" s="1">
        <f t="shared" si="52"/>
        <v>0.75916306398346678</v>
      </c>
      <c r="AP129" s="1">
        <f t="shared" si="53"/>
        <v>0.94545798974275475</v>
      </c>
      <c r="AQ129" s="1">
        <f t="shared" si="54"/>
        <v>-0.293300787870583</v>
      </c>
      <c r="AR129" s="1">
        <f t="shared" si="55"/>
        <v>-2.2582869566081207</v>
      </c>
      <c r="AS129" s="1">
        <f t="shared" si="56"/>
        <v>-2.1150535048430674</v>
      </c>
      <c r="AT129" s="1">
        <f t="shared" si="65"/>
        <v>4.3697066647431031</v>
      </c>
      <c r="AU129" s="1">
        <f t="shared" si="65"/>
        <v>4.3697075248236414</v>
      </c>
      <c r="AV129" s="1">
        <f t="shared" si="65"/>
        <v>4.3697007802467951</v>
      </c>
      <c r="AW129" s="1">
        <f t="shared" si="65"/>
        <v>4.3697536732691447</v>
      </c>
      <c r="AX129" s="1">
        <f t="shared" si="65"/>
        <v>4.3693390802776992</v>
      </c>
      <c r="AY129" s="1">
        <f t="shared" si="65"/>
        <v>4.3726018192099216</v>
      </c>
      <c r="AZ129" s="1">
        <f t="shared" si="65"/>
        <v>4.3476821856920864</v>
      </c>
      <c r="BA129" s="1">
        <f t="shared" si="57"/>
        <v>4.7271507602541352</v>
      </c>
    </row>
    <row r="130" spans="1:53" x14ac:dyDescent="0.2">
      <c r="A130" s="23" t="s">
        <v>139</v>
      </c>
      <c r="B130" s="1" t="s">
        <v>51</v>
      </c>
      <c r="C130" s="24">
        <v>46712.549899999998</v>
      </c>
      <c r="D130" s="24" t="s">
        <v>140</v>
      </c>
      <c r="E130" s="1">
        <f t="shared" si="40"/>
        <v>6720.4541352135284</v>
      </c>
      <c r="F130" s="1">
        <f t="shared" si="66"/>
        <v>6720.5</v>
      </c>
      <c r="G130" s="1">
        <f t="shared" si="69"/>
        <v>-1.8345299999054987E-2</v>
      </c>
      <c r="J130" s="1">
        <f t="shared" si="67"/>
        <v>-1.8345299999054987E-2</v>
      </c>
      <c r="P130" s="26">
        <f t="shared" si="41"/>
        <v>31694.049899999998</v>
      </c>
      <c r="R130" s="1">
        <f t="shared" si="42"/>
        <v>3.3655003205532689E-4</v>
      </c>
      <c r="S130" s="11">
        <f t="shared" si="68"/>
        <v>0.32</v>
      </c>
      <c r="T130" s="143"/>
      <c r="AF130" s="1">
        <f t="shared" si="43"/>
        <v>6720.5</v>
      </c>
      <c r="AG130" s="1">
        <f t="shared" si="44"/>
        <v>-7.467738360038341E-3</v>
      </c>
      <c r="AH130" s="1">
        <f t="shared" si="45"/>
        <v>-4.3281836495298528E-2</v>
      </c>
      <c r="AI130" s="1">
        <f t="shared" si="46"/>
        <v>-31694.068245299997</v>
      </c>
      <c r="AJ130" s="1">
        <f t="shared" si="47"/>
        <v>-1.0877561639016646E-2</v>
      </c>
      <c r="AK130" s="1">
        <f t="shared" si="48"/>
        <v>3.7862831107394085E-5</v>
      </c>
      <c r="AL130" s="1">
        <f t="shared" si="49"/>
        <v>-31694.068245299997</v>
      </c>
      <c r="AM130" s="11">
        <f t="shared" si="50"/>
        <v>1.1832134721060651E-4</v>
      </c>
      <c r="AN130" s="1">
        <f t="shared" si="51"/>
        <v>2.4936536496243542E-2</v>
      </c>
      <c r="AO130" s="1">
        <f t="shared" si="52"/>
        <v>0.78772174228866954</v>
      </c>
      <c r="AP130" s="1">
        <f t="shared" si="53"/>
        <v>0.97183325089682737</v>
      </c>
      <c r="AQ130" s="1">
        <f t="shared" si="54"/>
        <v>-0.31458818035390079</v>
      </c>
      <c r="AR130" s="1">
        <f t="shared" si="55"/>
        <v>-2.1643958130498491</v>
      </c>
      <c r="AS130" s="1">
        <f t="shared" si="56"/>
        <v>-1.8811519885711085</v>
      </c>
      <c r="AT130" s="1">
        <f t="shared" si="65"/>
        <v>4.4820557161308692</v>
      </c>
      <c r="AU130" s="1">
        <f t="shared" si="65"/>
        <v>4.4820557502644727</v>
      </c>
      <c r="AV130" s="1">
        <f t="shared" si="65"/>
        <v>4.4820553563073178</v>
      </c>
      <c r="AW130" s="1">
        <f t="shared" si="65"/>
        <v>4.4820599032521597</v>
      </c>
      <c r="AX130" s="1">
        <f t="shared" si="65"/>
        <v>4.48200742903117</v>
      </c>
      <c r="AY130" s="1">
        <f t="shared" si="65"/>
        <v>4.4826137260613912</v>
      </c>
      <c r="AZ130" s="1">
        <f t="shared" si="65"/>
        <v>4.475701455780019</v>
      </c>
      <c r="BA130" s="1">
        <f t="shared" si="57"/>
        <v>4.8515429235641259</v>
      </c>
    </row>
    <row r="131" spans="1:53" x14ac:dyDescent="0.2">
      <c r="A131" s="23" t="s">
        <v>139</v>
      </c>
      <c r="B131" s="1" t="s">
        <v>49</v>
      </c>
      <c r="C131" s="24">
        <v>46713.558599999997</v>
      </c>
      <c r="D131" s="24" t="s">
        <v>140</v>
      </c>
      <c r="E131" s="1">
        <f t="shared" si="40"/>
        <v>6722.9759696949795</v>
      </c>
      <c r="F131" s="1">
        <f t="shared" si="66"/>
        <v>6723</v>
      </c>
      <c r="G131" s="1">
        <f t="shared" si="69"/>
        <v>-9.6118000001297332E-3</v>
      </c>
      <c r="J131" s="1">
        <f t="shared" si="67"/>
        <v>-9.6118000001297332E-3</v>
      </c>
      <c r="P131" s="26">
        <f t="shared" si="41"/>
        <v>31695.058599999997</v>
      </c>
      <c r="R131" s="1">
        <f t="shared" si="42"/>
        <v>9.2386699242493937E-5</v>
      </c>
      <c r="S131" s="11">
        <f t="shared" si="68"/>
        <v>0.32</v>
      </c>
      <c r="T131" s="143"/>
      <c r="AF131" s="1">
        <f t="shared" si="43"/>
        <v>6723</v>
      </c>
      <c r="AG131" s="1">
        <f t="shared" si="44"/>
        <v>-7.4717386080616378E-3</v>
      </c>
      <c r="AH131" s="1">
        <f t="shared" si="45"/>
        <v>-3.4547121267762868E-2</v>
      </c>
      <c r="AI131" s="1">
        <f t="shared" si="46"/>
        <v>-31695.068211799997</v>
      </c>
      <c r="AJ131" s="1">
        <f t="shared" si="47"/>
        <v>-2.1400613920680954E-3</v>
      </c>
      <c r="AK131" s="1">
        <f t="shared" si="48"/>
        <v>1.465556083782539E-6</v>
      </c>
      <c r="AL131" s="1">
        <f t="shared" si="49"/>
        <v>-31695.068211799997</v>
      </c>
      <c r="AM131" s="11">
        <f t="shared" si="50"/>
        <v>4.5798627618204343E-6</v>
      </c>
      <c r="AN131" s="1">
        <f t="shared" si="51"/>
        <v>2.4935321267633131E-2</v>
      </c>
      <c r="AO131" s="1">
        <f t="shared" si="52"/>
        <v>0.78780716710697596</v>
      </c>
      <c r="AP131" s="1">
        <f t="shared" si="53"/>
        <v>0.97189720407523705</v>
      </c>
      <c r="AQ131" s="1">
        <f t="shared" si="54"/>
        <v>-0.31464580655742042</v>
      </c>
      <c r="AR131" s="1">
        <f t="shared" si="55"/>
        <v>-2.1641242930126019</v>
      </c>
      <c r="AS131" s="1">
        <f t="shared" si="56"/>
        <v>-1.8805359674400088</v>
      </c>
      <c r="AT131" s="1">
        <f t="shared" ref="AT131:AZ140" si="70">$BA131+$AH$7*SIN(AU131)</f>
        <v>4.4823746020476039</v>
      </c>
      <c r="AU131" s="1">
        <f t="shared" si="70"/>
        <v>4.4823746356990055</v>
      </c>
      <c r="AV131" s="1">
        <f t="shared" si="70"/>
        <v>4.4823742467783374</v>
      </c>
      <c r="AW131" s="1">
        <f t="shared" si="70"/>
        <v>4.4823787417058822</v>
      </c>
      <c r="AX131" s="1">
        <f t="shared" si="70"/>
        <v>4.4823267971104359</v>
      </c>
      <c r="AY131" s="1">
        <f t="shared" si="70"/>
        <v>4.4829277874216782</v>
      </c>
      <c r="AZ131" s="1">
        <f t="shared" si="70"/>
        <v>4.4760662141932075</v>
      </c>
      <c r="BA131" s="1">
        <f t="shared" si="57"/>
        <v>4.8518894198407558</v>
      </c>
    </row>
    <row r="132" spans="1:53" x14ac:dyDescent="0.2">
      <c r="A132" s="23" t="s">
        <v>139</v>
      </c>
      <c r="B132" s="1" t="s">
        <v>51</v>
      </c>
      <c r="C132" s="24">
        <v>46714.558499999999</v>
      </c>
      <c r="D132" s="24" t="s">
        <v>140</v>
      </c>
      <c r="E132" s="1">
        <f t="shared" si="40"/>
        <v>6725.4758034394163</v>
      </c>
      <c r="F132" s="1">
        <f t="shared" si="66"/>
        <v>6725.5</v>
      </c>
      <c r="G132" s="1">
        <f t="shared" si="69"/>
        <v>-9.6782999971765094E-3</v>
      </c>
      <c r="J132" s="1">
        <f t="shared" si="67"/>
        <v>-9.6782999971765094E-3</v>
      </c>
      <c r="P132" s="26">
        <f t="shared" si="41"/>
        <v>31696.058499999999</v>
      </c>
      <c r="R132" s="1">
        <f t="shared" si="42"/>
        <v>9.3669490835346828E-5</v>
      </c>
      <c r="S132" s="11">
        <f t="shared" si="68"/>
        <v>0.32</v>
      </c>
      <c r="T132" s="143"/>
      <c r="AF132" s="1">
        <f t="shared" si="43"/>
        <v>6725.5</v>
      </c>
      <c r="AG132" s="1">
        <f t="shared" si="44"/>
        <v>-7.4757410132088239E-3</v>
      </c>
      <c r="AH132" s="1">
        <f t="shared" si="45"/>
        <v>-3.4612403368354694E-2</v>
      </c>
      <c r="AI132" s="1">
        <f t="shared" si="46"/>
        <v>-31696.068178299996</v>
      </c>
      <c r="AJ132" s="1">
        <f t="shared" si="47"/>
        <v>-2.2025589839676854E-3</v>
      </c>
      <c r="AK132" s="1">
        <f t="shared" si="48"/>
        <v>1.5524051449141641E-6</v>
      </c>
      <c r="AL132" s="1">
        <f t="shared" si="49"/>
        <v>-31696.068178299996</v>
      </c>
      <c r="AM132" s="11">
        <f t="shared" si="50"/>
        <v>4.8512660778567629E-6</v>
      </c>
      <c r="AN132" s="1">
        <f t="shared" si="51"/>
        <v>2.4934103371178185E-2</v>
      </c>
      <c r="AO132" s="1">
        <f t="shared" si="52"/>
        <v>0.78789262610533339</v>
      </c>
      <c r="AP132" s="1">
        <f t="shared" si="53"/>
        <v>0.97196109945256415</v>
      </c>
      <c r="AQ132" s="1">
        <f t="shared" si="54"/>
        <v>-0.31470342205772811</v>
      </c>
      <c r="AR132" s="1">
        <f t="shared" si="55"/>
        <v>-2.1638527140737662</v>
      </c>
      <c r="AS132" s="1">
        <f t="shared" si="56"/>
        <v>-1.8799201272381418</v>
      </c>
      <c r="AT132" s="1">
        <f t="shared" si="70"/>
        <v>4.4826935225506253</v>
      </c>
      <c r="AU132" s="1">
        <f t="shared" si="70"/>
        <v>4.4826935557244685</v>
      </c>
      <c r="AV132" s="1">
        <f t="shared" si="70"/>
        <v>4.4826931718001868</v>
      </c>
      <c r="AW132" s="1">
        <f t="shared" si="70"/>
        <v>4.4826976150337874</v>
      </c>
      <c r="AX132" s="1">
        <f t="shared" si="70"/>
        <v>4.4826461977546588</v>
      </c>
      <c r="AY132" s="1">
        <f t="shared" si="70"/>
        <v>4.4832418938686853</v>
      </c>
      <c r="AZ132" s="1">
        <f t="shared" si="70"/>
        <v>4.4764310177276041</v>
      </c>
      <c r="BA132" s="1">
        <f t="shared" si="57"/>
        <v>4.8522359161173849</v>
      </c>
    </row>
    <row r="133" spans="1:53" x14ac:dyDescent="0.2">
      <c r="A133" s="23" t="s">
        <v>139</v>
      </c>
      <c r="B133" s="1" t="s">
        <v>49</v>
      </c>
      <c r="C133" s="24">
        <v>46715.558700000001</v>
      </c>
      <c r="D133" s="24" t="s">
        <v>140</v>
      </c>
      <c r="E133" s="1">
        <f t="shared" si="40"/>
        <v>6727.9763872089788</v>
      </c>
      <c r="F133" s="1">
        <f t="shared" si="66"/>
        <v>6728</v>
      </c>
      <c r="G133" s="1">
        <f t="shared" si="69"/>
        <v>-9.4447999945259653E-3</v>
      </c>
      <c r="J133" s="1">
        <f t="shared" si="67"/>
        <v>-9.4447999945259653E-3</v>
      </c>
      <c r="P133" s="26">
        <f t="shared" si="41"/>
        <v>31697.058700000001</v>
      </c>
      <c r="R133" s="1">
        <f t="shared" si="42"/>
        <v>8.920424693659767E-5</v>
      </c>
      <c r="S133" s="11">
        <f t="shared" si="68"/>
        <v>0.32</v>
      </c>
      <c r="T133" s="143"/>
      <c r="AF133" s="1">
        <f t="shared" si="43"/>
        <v>6728</v>
      </c>
      <c r="AG133" s="1">
        <f t="shared" si="44"/>
        <v>-7.4797455762341501E-3</v>
      </c>
      <c r="AH133" s="1">
        <f t="shared" si="45"/>
        <v>-3.43776828006504E-2</v>
      </c>
      <c r="AI133" s="1">
        <f t="shared" si="46"/>
        <v>-31697.068144799996</v>
      </c>
      <c r="AJ133" s="1">
        <f t="shared" si="47"/>
        <v>-1.9650544182918152E-3</v>
      </c>
      <c r="AK133" s="1">
        <f t="shared" si="48"/>
        <v>1.235660437391419E-6</v>
      </c>
      <c r="AL133" s="1">
        <f t="shared" si="49"/>
        <v>-31697.068144799996</v>
      </c>
      <c r="AM133" s="11">
        <f t="shared" si="50"/>
        <v>3.8614388668481842E-6</v>
      </c>
      <c r="AN133" s="1">
        <f t="shared" si="51"/>
        <v>2.4932882806124438E-2</v>
      </c>
      <c r="AO133" s="1">
        <f t="shared" si="52"/>
        <v>0.78797811929705164</v>
      </c>
      <c r="AP133" s="1">
        <f t="shared" si="53"/>
        <v>0.97202493698449222</v>
      </c>
      <c r="AQ133" s="1">
        <f t="shared" si="54"/>
        <v>-0.31476102684182672</v>
      </c>
      <c r="AR133" s="1">
        <f t="shared" si="55"/>
        <v>-2.1635810762033767</v>
      </c>
      <c r="AS133" s="1">
        <f t="shared" si="56"/>
        <v>-1.8793044678386455</v>
      </c>
      <c r="AT133" s="1">
        <f t="shared" si="70"/>
        <v>4.4830124776537783</v>
      </c>
      <c r="AU133" s="1">
        <f t="shared" si="70"/>
        <v>4.4830125103546745</v>
      </c>
      <c r="AV133" s="1">
        <f t="shared" si="70"/>
        <v>4.4830121313868831</v>
      </c>
      <c r="AW133" s="1">
        <f t="shared" si="70"/>
        <v>4.4830165232488088</v>
      </c>
      <c r="AX133" s="1">
        <f t="shared" si="70"/>
        <v>4.4829656309802584</v>
      </c>
      <c r="AY133" s="1">
        <f t="shared" si="70"/>
        <v>4.4835560454251429</v>
      </c>
      <c r="AZ133" s="1">
        <f t="shared" si="70"/>
        <v>4.4767958663810132</v>
      </c>
      <c r="BA133" s="1">
        <f t="shared" si="57"/>
        <v>4.8525824123940149</v>
      </c>
    </row>
    <row r="134" spans="1:53" x14ac:dyDescent="0.2">
      <c r="A134" s="23" t="s">
        <v>139</v>
      </c>
      <c r="B134" s="1" t="s">
        <v>49</v>
      </c>
      <c r="C134" s="24">
        <v>46735.556400000001</v>
      </c>
      <c r="D134" s="24" t="s">
        <v>140</v>
      </c>
      <c r="E134" s="1">
        <f t="shared" si="40"/>
        <v>6777.9723120724611</v>
      </c>
      <c r="F134" s="1">
        <f t="shared" si="66"/>
        <v>6778</v>
      </c>
      <c r="G134" s="1">
        <f t="shared" si="69"/>
        <v>-1.1074800000642426E-2</v>
      </c>
      <c r="J134" s="1">
        <f t="shared" si="67"/>
        <v>-1.1074800000642426E-2</v>
      </c>
      <c r="P134" s="26">
        <f t="shared" si="41"/>
        <v>31717.056400000001</v>
      </c>
      <c r="R134" s="1">
        <f t="shared" si="42"/>
        <v>1.2265119505422948E-4</v>
      </c>
      <c r="S134" s="11">
        <f t="shared" si="68"/>
        <v>0.32</v>
      </c>
      <c r="T134" s="143"/>
      <c r="U134" s="1">
        <v>2.7861933291905054E-9</v>
      </c>
      <c r="V134" s="1">
        <v>1.6706710214462794E-17</v>
      </c>
      <c r="W134" s="1">
        <v>1.1685281588431825E-27</v>
      </c>
      <c r="X134" s="1">
        <v>2.8690919526570551E-8</v>
      </c>
      <c r="Y134" s="1">
        <v>3.6110665253114536E-6</v>
      </c>
      <c r="Z134" s="1">
        <v>3.0505911103584842E-4</v>
      </c>
      <c r="AA134" s="1">
        <v>0.63448765475879731</v>
      </c>
      <c r="AB134" s="1">
        <v>4522.36758069809</v>
      </c>
      <c r="AC134" s="1">
        <v>8.6129370820478915E-4</v>
      </c>
      <c r="AD134" s="1">
        <v>6.657034180439474E-7</v>
      </c>
      <c r="AE134" s="1">
        <v>3.8973100504625991E-21</v>
      </c>
      <c r="AF134" s="1">
        <f t="shared" si="43"/>
        <v>6778</v>
      </c>
      <c r="AG134" s="1">
        <f t="shared" si="44"/>
        <v>-7.5602911545958294E-3</v>
      </c>
      <c r="AH134" s="1">
        <f t="shared" si="45"/>
        <v>-3.5982709936500393E-2</v>
      </c>
      <c r="AI134" s="1">
        <f t="shared" si="46"/>
        <v>-31717.067474800002</v>
      </c>
      <c r="AJ134" s="1">
        <f t="shared" si="47"/>
        <v>-3.5145088460465969E-3</v>
      </c>
      <c r="AK134" s="1">
        <f t="shared" si="48"/>
        <v>3.9525671772607302E-6</v>
      </c>
      <c r="AL134" s="1">
        <f t="shared" si="49"/>
        <v>-31717.067474800002</v>
      </c>
      <c r="AM134" s="11">
        <f t="shared" si="50"/>
        <v>1.2351772428939783E-5</v>
      </c>
      <c r="AN134" s="1">
        <f t="shared" si="51"/>
        <v>2.490790993585797E-2</v>
      </c>
      <c r="AO134" s="1">
        <f t="shared" si="52"/>
        <v>0.78969518427771479</v>
      </c>
      <c r="AP134" s="1">
        <f t="shared" si="53"/>
        <v>0.97328947149724343</v>
      </c>
      <c r="AQ134" s="1">
        <f t="shared" si="54"/>
        <v>-0.31591085198098545</v>
      </c>
      <c r="AR134" s="1">
        <f t="shared" si="55"/>
        <v>-2.158135896877202</v>
      </c>
      <c r="AS134" s="1">
        <f t="shared" si="56"/>
        <v>-1.8670290538172527</v>
      </c>
      <c r="AT134" s="1">
        <f t="shared" si="70"/>
        <v>4.489398867109438</v>
      </c>
      <c r="AU134" s="1">
        <f t="shared" si="70"/>
        <v>4.4893988912726579</v>
      </c>
      <c r="AV134" s="1">
        <f t="shared" si="70"/>
        <v>4.4893986033664683</v>
      </c>
      <c r="AW134" s="1">
        <f t="shared" si="70"/>
        <v>4.4894020338094736</v>
      </c>
      <c r="AX134" s="1">
        <f t="shared" si="70"/>
        <v>4.4893611629695931</v>
      </c>
      <c r="AY134" s="1">
        <f t="shared" si="70"/>
        <v>4.489848584519744</v>
      </c>
      <c r="AZ134" s="1">
        <f t="shared" si="70"/>
        <v>4.4841023110087868</v>
      </c>
      <c r="BA134" s="1">
        <f t="shared" si="57"/>
        <v>4.8595123379266045</v>
      </c>
    </row>
    <row r="135" spans="1:53" x14ac:dyDescent="0.2">
      <c r="A135" s="23" t="s">
        <v>148</v>
      </c>
      <c r="B135" s="1" t="s">
        <v>51</v>
      </c>
      <c r="C135" s="24">
        <v>52995.091399999998</v>
      </c>
      <c r="D135" s="24" t="s">
        <v>140</v>
      </c>
      <c r="E135" s="1">
        <f t="shared" si="40"/>
        <v>22427.334065691197</v>
      </c>
      <c r="F135" s="1">
        <f t="shared" si="66"/>
        <v>22427.5</v>
      </c>
      <c r="G135" s="1">
        <f t="shared" si="69"/>
        <v>-6.6371500004606787E-2</v>
      </c>
      <c r="J135" s="1">
        <f t="shared" si="67"/>
        <v>-6.6371500004606787E-2</v>
      </c>
      <c r="N135" s="1">
        <f t="shared" ref="N135:N166" ca="1" si="71">+C$11+C$12*F135</f>
        <v>-7.205322955138517E-2</v>
      </c>
      <c r="P135" s="26">
        <f t="shared" si="41"/>
        <v>37976.591399999998</v>
      </c>
      <c r="R135" s="1">
        <f t="shared" si="42"/>
        <v>4.4051760128615185E-3</v>
      </c>
      <c r="S135" s="11">
        <f t="shared" si="68"/>
        <v>0.32</v>
      </c>
      <c r="T135" s="143"/>
      <c r="U135" s="1">
        <v>1.6004434948836727E-10</v>
      </c>
      <c r="V135" s="1">
        <v>9.7719514127292959E-20</v>
      </c>
      <c r="W135" s="1">
        <v>4.5857691707977159E-28</v>
      </c>
      <c r="X135" s="1">
        <v>4.3853085711189852E-10</v>
      </c>
      <c r="Y135" s="1">
        <v>5.3960956665741359E-6</v>
      </c>
      <c r="Z135" s="1">
        <v>2.2449014475655737E-4</v>
      </c>
      <c r="AA135" s="1">
        <v>6.2775888119367865E-2</v>
      </c>
      <c r="AB135" s="1">
        <v>533.31527046937072</v>
      </c>
      <c r="AC135" s="1">
        <v>1.3164578700039025E-5</v>
      </c>
      <c r="AD135" s="1">
        <v>5.1135960156917417E-9</v>
      </c>
      <c r="AE135" s="1">
        <v>1.5294594437629936E-21</v>
      </c>
      <c r="AF135" s="1">
        <f t="shared" si="43"/>
        <v>22427.5</v>
      </c>
      <c r="AG135" s="1">
        <f t="shared" si="44"/>
        <v>-6.4899553653298844E-2</v>
      </c>
      <c r="AH135" s="1">
        <f t="shared" si="45"/>
        <v>-4.129556039977246E-2</v>
      </c>
      <c r="AI135" s="1">
        <f t="shared" si="46"/>
        <v>-37976.657771500002</v>
      </c>
      <c r="AJ135" s="1">
        <f t="shared" si="47"/>
        <v>-1.4719463513079428E-3</v>
      </c>
      <c r="AK135" s="1">
        <f t="shared" si="48"/>
        <v>6.9332033956120504E-7</v>
      </c>
      <c r="AL135" s="1">
        <f t="shared" si="49"/>
        <v>-37976.657771500002</v>
      </c>
      <c r="AM135" s="11">
        <f t="shared" si="50"/>
        <v>2.1666260611287657E-6</v>
      </c>
      <c r="AN135" s="1">
        <f t="shared" si="51"/>
        <v>-2.5075939604834323E-2</v>
      </c>
      <c r="AO135" s="1">
        <f t="shared" si="52"/>
        <v>1.0424193080786772</v>
      </c>
      <c r="AP135" s="1">
        <f t="shared" si="53"/>
        <v>-0.97045567408337041</v>
      </c>
      <c r="AQ135" s="1">
        <f t="shared" si="54"/>
        <v>0.37713178627299865</v>
      </c>
      <c r="AR135" s="1">
        <f t="shared" si="55"/>
        <v>1.4587883588541897</v>
      </c>
      <c r="AS135" s="1">
        <f t="shared" si="56"/>
        <v>0.89382711172397888</v>
      </c>
      <c r="AT135" s="1">
        <f t="shared" si="70"/>
        <v>7.3632265890785069</v>
      </c>
      <c r="AU135" s="1">
        <f t="shared" si="70"/>
        <v>7.3632139260256384</v>
      </c>
      <c r="AV135" s="1">
        <f t="shared" si="70"/>
        <v>7.36314313369666</v>
      </c>
      <c r="AW135" s="1">
        <f t="shared" si="70"/>
        <v>7.3627475443979211</v>
      </c>
      <c r="AX135" s="1">
        <f t="shared" si="70"/>
        <v>7.3605423421110219</v>
      </c>
      <c r="AY135" s="1">
        <f t="shared" si="70"/>
        <v>7.3484112288115933</v>
      </c>
      <c r="AZ135" s="1">
        <f t="shared" si="70"/>
        <v>7.2858972520054497</v>
      </c>
      <c r="BA135" s="1">
        <f t="shared" si="57"/>
        <v>7.0285097303719644</v>
      </c>
    </row>
    <row r="136" spans="1:53" x14ac:dyDescent="0.2">
      <c r="A136" s="23" t="s">
        <v>148</v>
      </c>
      <c r="B136" s="1" t="s">
        <v>51</v>
      </c>
      <c r="C136" s="24">
        <v>53001.091999999997</v>
      </c>
      <c r="D136" s="24" t="s">
        <v>140</v>
      </c>
      <c r="E136" s="1">
        <f t="shared" si="40"/>
        <v>22442.336068258282</v>
      </c>
      <c r="F136" s="1">
        <f t="shared" si="66"/>
        <v>22442.5</v>
      </c>
      <c r="G136" s="1">
        <f t="shared" si="69"/>
        <v>-6.5570500002650078E-2</v>
      </c>
      <c r="J136" s="1">
        <f t="shared" si="67"/>
        <v>-6.5570500002650078E-2</v>
      </c>
      <c r="N136" s="1">
        <f t="shared" ca="1" si="71"/>
        <v>-7.2009490712271543E-2</v>
      </c>
      <c r="P136" s="26">
        <f t="shared" si="41"/>
        <v>37982.591999999997</v>
      </c>
      <c r="R136" s="1">
        <f t="shared" si="42"/>
        <v>4.2994904705975336E-3</v>
      </c>
      <c r="S136" s="11">
        <f t="shared" si="68"/>
        <v>0.32</v>
      </c>
      <c r="T136" s="143"/>
      <c r="AF136" s="1">
        <f t="shared" si="43"/>
        <v>22442.5</v>
      </c>
      <c r="AG136" s="1">
        <f t="shared" si="44"/>
        <v>-6.4903863026578926E-2</v>
      </c>
      <c r="AH136" s="1">
        <f t="shared" si="45"/>
        <v>-4.048770094600905E-2</v>
      </c>
      <c r="AI136" s="1">
        <f t="shared" si="46"/>
        <v>-37982.6575705</v>
      </c>
      <c r="AJ136" s="1">
        <f t="shared" si="47"/>
        <v>-6.6663697607115269E-4</v>
      </c>
      <c r="AK136" s="1">
        <f t="shared" si="48"/>
        <v>1.4220955451689299E-7</v>
      </c>
      <c r="AL136" s="1">
        <f t="shared" si="49"/>
        <v>-37982.6575705</v>
      </c>
      <c r="AM136" s="11">
        <f t="shared" si="50"/>
        <v>4.4440485786529061E-7</v>
      </c>
      <c r="AN136" s="1">
        <f t="shared" si="51"/>
        <v>-2.5082799056641032E-2</v>
      </c>
      <c r="AO136" s="1">
        <f t="shared" si="52"/>
        <v>1.0413443964266276</v>
      </c>
      <c r="AP136" s="1">
        <f t="shared" si="53"/>
        <v>-0.96976414208328843</v>
      </c>
      <c r="AQ136" s="1">
        <f t="shared" si="54"/>
        <v>0.37725114022286838</v>
      </c>
      <c r="AR136" s="1">
        <f t="shared" si="55"/>
        <v>1.461638134178709</v>
      </c>
      <c r="AS136" s="1">
        <f t="shared" si="56"/>
        <v>0.89639365096675661</v>
      </c>
      <c r="AT136" s="1">
        <f t="shared" si="70"/>
        <v>7.365757180372265</v>
      </c>
      <c r="AU136" s="1">
        <f t="shared" si="70"/>
        <v>7.3657448186602288</v>
      </c>
      <c r="AV136" s="1">
        <f t="shared" si="70"/>
        <v>7.3656753818187131</v>
      </c>
      <c r="AW136" s="1">
        <f t="shared" si="70"/>
        <v>7.3652855174176413</v>
      </c>
      <c r="AX136" s="1">
        <f t="shared" si="70"/>
        <v>7.3631018453692132</v>
      </c>
      <c r="AY136" s="1">
        <f t="shared" si="70"/>
        <v>7.3510318409869786</v>
      </c>
      <c r="AZ136" s="1">
        <f t="shared" si="70"/>
        <v>7.2885554783987541</v>
      </c>
      <c r="BA136" s="1">
        <f t="shared" si="57"/>
        <v>7.0305887080317415</v>
      </c>
    </row>
    <row r="137" spans="1:53" x14ac:dyDescent="0.2">
      <c r="A137" s="23" t="s">
        <v>79</v>
      </c>
      <c r="B137" s="11"/>
      <c r="C137" s="24">
        <v>51602.339200000002</v>
      </c>
      <c r="D137" s="24"/>
      <c r="E137" s="1">
        <f t="shared" si="40"/>
        <v>18945.336918786787</v>
      </c>
      <c r="F137" s="1">
        <f t="shared" si="66"/>
        <v>18945.5</v>
      </c>
      <c r="G137" s="1">
        <f t="shared" si="69"/>
        <v>-6.5230299995164387E-2</v>
      </c>
      <c r="J137" s="1">
        <f t="shared" si="67"/>
        <v>-6.5230299995164387E-2</v>
      </c>
      <c r="N137" s="1">
        <f t="shared" ca="1" si="71"/>
        <v>-8.2206472070962183E-2</v>
      </c>
      <c r="P137" s="26">
        <f t="shared" si="41"/>
        <v>36583.839200000002</v>
      </c>
      <c r="R137" s="1">
        <f t="shared" si="42"/>
        <v>4.2549920374591434E-3</v>
      </c>
      <c r="S137" s="11">
        <f t="shared" si="68"/>
        <v>0.32</v>
      </c>
      <c r="T137" s="143"/>
      <c r="AF137" s="1">
        <f t="shared" si="43"/>
        <v>18945.5</v>
      </c>
      <c r="AG137" s="1">
        <f t="shared" si="44"/>
        <v>-5.797605684644367E-2</v>
      </c>
      <c r="AH137" s="1">
        <f t="shared" si="45"/>
        <v>-4.7172310020064105E-2</v>
      </c>
      <c r="AI137" s="1">
        <f t="shared" si="46"/>
        <v>-36583.904430299997</v>
      </c>
      <c r="AJ137" s="1">
        <f t="shared" si="47"/>
        <v>-7.2542431487207168E-3</v>
      </c>
      <c r="AK137" s="1">
        <f t="shared" si="48"/>
        <v>1.6839693971443668E-5</v>
      </c>
      <c r="AL137" s="1">
        <f t="shared" si="49"/>
        <v>-36583.904430299997</v>
      </c>
      <c r="AM137" s="11">
        <f t="shared" si="50"/>
        <v>5.2624043660761458E-5</v>
      </c>
      <c r="AN137" s="1">
        <f t="shared" si="51"/>
        <v>-1.8057989975100282E-2</v>
      </c>
      <c r="AO137" s="1">
        <f t="shared" si="52"/>
        <v>1.3111059560152878</v>
      </c>
      <c r="AP137" s="1">
        <f t="shared" si="53"/>
        <v>-0.8223344215682159</v>
      </c>
      <c r="AQ137" s="1">
        <f t="shared" si="54"/>
        <v>0.21734964008976487</v>
      </c>
      <c r="AR137" s="1">
        <f t="shared" si="55"/>
        <v>0.60980955131447923</v>
      </c>
      <c r="AS137" s="1">
        <f t="shared" si="56"/>
        <v>0.31471856727638514</v>
      </c>
      <c r="AT137" s="1">
        <f t="shared" si="70"/>
        <v>6.6992196672964575</v>
      </c>
      <c r="AU137" s="1">
        <f t="shared" si="70"/>
        <v>6.6990359564005528</v>
      </c>
      <c r="AV137" s="1">
        <f t="shared" si="70"/>
        <v>6.6985068442699784</v>
      </c>
      <c r="AW137" s="1">
        <f t="shared" si="70"/>
        <v>6.696983618890286</v>
      </c>
      <c r="AX137" s="1">
        <f t="shared" si="70"/>
        <v>6.6926041733883679</v>
      </c>
      <c r="AY137" s="1">
        <f t="shared" si="70"/>
        <v>6.680058595943029</v>
      </c>
      <c r="AZ137" s="1">
        <f t="shared" si="70"/>
        <v>6.6444731630399119</v>
      </c>
      <c r="BA137" s="1">
        <f t="shared" si="57"/>
        <v>6.5459097162823934</v>
      </c>
    </row>
    <row r="138" spans="1:53" x14ac:dyDescent="0.2">
      <c r="A138" s="23" t="s">
        <v>148</v>
      </c>
      <c r="B138" s="1" t="s">
        <v>51</v>
      </c>
      <c r="C138" s="24">
        <v>53003.092499999999</v>
      </c>
      <c r="D138" s="24" t="s">
        <v>140</v>
      </c>
      <c r="E138" s="1">
        <f t="shared" si="40"/>
        <v>22447.337485805772</v>
      </c>
      <c r="F138" s="1">
        <f t="shared" si="66"/>
        <v>22447.5</v>
      </c>
      <c r="G138" s="1">
        <f t="shared" si="69"/>
        <v>-6.5003499999875203E-2</v>
      </c>
      <c r="J138" s="1">
        <f t="shared" si="67"/>
        <v>-6.5003499999875203E-2</v>
      </c>
      <c r="N138" s="1">
        <f t="shared" ca="1" si="71"/>
        <v>-7.1994911099233672E-2</v>
      </c>
      <c r="P138" s="26">
        <f t="shared" si="41"/>
        <v>37984.592499999999</v>
      </c>
      <c r="R138" s="1">
        <f t="shared" si="42"/>
        <v>4.2254550122337751E-3</v>
      </c>
      <c r="S138" s="11">
        <f t="shared" si="68"/>
        <v>0.32</v>
      </c>
      <c r="T138" s="143"/>
      <c r="AF138" s="1">
        <f t="shared" si="43"/>
        <v>22447.5</v>
      </c>
      <c r="AG138" s="1">
        <f t="shared" si="44"/>
        <v>-6.4905258163446916E-2</v>
      </c>
      <c r="AH138" s="1">
        <f t="shared" si="45"/>
        <v>-3.9918451694425428E-2</v>
      </c>
      <c r="AI138" s="1">
        <f t="shared" si="46"/>
        <v>-37984.657503499999</v>
      </c>
      <c r="AJ138" s="1">
        <f t="shared" si="47"/>
        <v>-9.8241836428286655E-5</v>
      </c>
      <c r="AK138" s="1">
        <f t="shared" si="48"/>
        <v>3.0884666959367139E-9</v>
      </c>
      <c r="AL138" s="1">
        <f t="shared" si="49"/>
        <v>-37984.657503499999</v>
      </c>
      <c r="AM138" s="11">
        <f t="shared" si="50"/>
        <v>9.6514584248022302E-9</v>
      </c>
      <c r="AN138" s="1">
        <f t="shared" si="51"/>
        <v>-2.5085048305449775E-2</v>
      </c>
      <c r="AO138" s="1">
        <f t="shared" si="52"/>
        <v>1.040986510298165</v>
      </c>
      <c r="AP138" s="1">
        <f t="shared" si="53"/>
        <v>-0.96953220095326675</v>
      </c>
      <c r="AQ138" s="1">
        <f t="shared" si="54"/>
        <v>0.3772901905548498</v>
      </c>
      <c r="AR138" s="1">
        <f t="shared" si="55"/>
        <v>1.4625867531264769</v>
      </c>
      <c r="AS138" s="1">
        <f t="shared" si="56"/>
        <v>0.89724944225656345</v>
      </c>
      <c r="AT138" s="1">
        <f t="shared" si="70"/>
        <v>7.3666001305045485</v>
      </c>
      <c r="AU138" s="1">
        <f t="shared" si="70"/>
        <v>7.3665878680275805</v>
      </c>
      <c r="AV138" s="1">
        <f t="shared" si="70"/>
        <v>7.3665188790484635</v>
      </c>
      <c r="AW138" s="1">
        <f t="shared" si="70"/>
        <v>7.3661309126636709</v>
      </c>
      <c r="AX138" s="1">
        <f t="shared" si="70"/>
        <v>7.3639544047758534</v>
      </c>
      <c r="AY138" s="1">
        <f t="shared" si="70"/>
        <v>7.3519048251043362</v>
      </c>
      <c r="AZ138" s="1">
        <f t="shared" si="70"/>
        <v>7.2894413062155321</v>
      </c>
      <c r="BA138" s="1">
        <f t="shared" si="57"/>
        <v>7.0312817005850006</v>
      </c>
    </row>
    <row r="139" spans="1:53" x14ac:dyDescent="0.2">
      <c r="A139" s="23" t="s">
        <v>148</v>
      </c>
      <c r="B139" s="1" t="s">
        <v>49</v>
      </c>
      <c r="C139" s="24">
        <v>52988.093099999998</v>
      </c>
      <c r="D139" s="24" t="s">
        <v>140</v>
      </c>
      <c r="E139" s="1">
        <f t="shared" si="40"/>
        <v>22409.83772956394</v>
      </c>
      <c r="F139" s="1">
        <f t="shared" si="66"/>
        <v>22410</v>
      </c>
      <c r="G139" s="1">
        <f t="shared" si="69"/>
        <v>-6.4905999999609776E-2</v>
      </c>
      <c r="J139" s="1">
        <f t="shared" si="67"/>
        <v>-6.4905999999609776E-2</v>
      </c>
      <c r="N139" s="1">
        <f t="shared" ca="1" si="71"/>
        <v>-7.210425819701774E-2</v>
      </c>
      <c r="P139" s="26">
        <f t="shared" si="41"/>
        <v>37969.593099999998</v>
      </c>
      <c r="R139" s="1">
        <f t="shared" si="42"/>
        <v>4.2127888359493439E-3</v>
      </c>
      <c r="S139" s="11">
        <f t="shared" si="68"/>
        <v>0.32</v>
      </c>
      <c r="T139" s="143"/>
      <c r="AF139" s="1">
        <f t="shared" si="43"/>
        <v>22410</v>
      </c>
      <c r="AG139" s="1">
        <f t="shared" si="44"/>
        <v>-6.4894290547716185E-2</v>
      </c>
      <c r="AH139" s="1">
        <f t="shared" si="45"/>
        <v>-3.9838275354182939E-2</v>
      </c>
      <c r="AI139" s="1">
        <f t="shared" si="46"/>
        <v>-37969.658005999998</v>
      </c>
      <c r="AJ139" s="1">
        <f t="shared" si="47"/>
        <v>-1.1709451893590628E-5</v>
      </c>
      <c r="AK139" s="1">
        <f t="shared" si="48"/>
        <v>4.3875604367460205E-11</v>
      </c>
      <c r="AL139" s="1">
        <f t="shared" si="49"/>
        <v>-37969.658005999998</v>
      </c>
      <c r="AM139" s="11">
        <f t="shared" si="50"/>
        <v>1.3711126364831314E-10</v>
      </c>
      <c r="AN139" s="1">
        <f t="shared" si="51"/>
        <v>-2.506772464542684E-2</v>
      </c>
      <c r="AO139" s="1">
        <f t="shared" si="52"/>
        <v>1.0436757427285577</v>
      </c>
      <c r="AP139" s="1">
        <f t="shared" si="53"/>
        <v>-0.97125427248260854</v>
      </c>
      <c r="AQ139" s="1">
        <f t="shared" si="54"/>
        <v>0.37698834386814306</v>
      </c>
      <c r="AR139" s="1">
        <f t="shared" si="55"/>
        <v>1.4554561749299071</v>
      </c>
      <c r="AS139" s="1">
        <f t="shared" si="56"/>
        <v>0.89083438805546045</v>
      </c>
      <c r="AT139" s="1">
        <f t="shared" si="70"/>
        <v>7.3602709272808093</v>
      </c>
      <c r="AU139" s="1">
        <f t="shared" si="70"/>
        <v>7.3602579057102506</v>
      </c>
      <c r="AV139" s="1">
        <f t="shared" si="70"/>
        <v>7.3601855093365929</v>
      </c>
      <c r="AW139" s="1">
        <f t="shared" si="70"/>
        <v>7.3597831826986191</v>
      </c>
      <c r="AX139" s="1">
        <f t="shared" si="70"/>
        <v>7.3575527919320658</v>
      </c>
      <c r="AY139" s="1">
        <f t="shared" si="70"/>
        <v>7.3453507027727012</v>
      </c>
      <c r="AZ139" s="1">
        <f t="shared" si="70"/>
        <v>7.2827945820218254</v>
      </c>
      <c r="BA139" s="1">
        <f t="shared" si="57"/>
        <v>7.0260842564355581</v>
      </c>
    </row>
    <row r="140" spans="1:53" x14ac:dyDescent="0.2">
      <c r="A140" s="23" t="s">
        <v>149</v>
      </c>
      <c r="B140" s="1" t="s">
        <v>49</v>
      </c>
      <c r="C140" s="24">
        <v>53331.2817</v>
      </c>
      <c r="D140" s="24" t="s">
        <v>140</v>
      </c>
      <c r="E140" s="1">
        <f t="shared" si="40"/>
        <v>23267.837972572084</v>
      </c>
      <c r="F140" s="1">
        <f t="shared" si="66"/>
        <v>23268</v>
      </c>
      <c r="G140" s="1">
        <f t="shared" si="69"/>
        <v>-6.4808800001628697E-2</v>
      </c>
      <c r="J140" s="1">
        <f t="shared" si="67"/>
        <v>-6.4808800001628697E-2</v>
      </c>
      <c r="N140" s="1">
        <f t="shared" ca="1" si="71"/>
        <v>-6.9602396599718175E-2</v>
      </c>
      <c r="P140" s="26">
        <f t="shared" si="41"/>
        <v>38312.7817</v>
      </c>
      <c r="R140" s="1">
        <f t="shared" si="42"/>
        <v>4.200180557651108E-3</v>
      </c>
      <c r="S140" s="11">
        <f t="shared" si="68"/>
        <v>0.32</v>
      </c>
      <c r="T140" s="143"/>
      <c r="AF140" s="1">
        <f t="shared" si="43"/>
        <v>23268</v>
      </c>
      <c r="AG140" s="1">
        <f t="shared" si="44"/>
        <v>-6.4867235421523117E-2</v>
      </c>
      <c r="AH140" s="1">
        <f t="shared" si="45"/>
        <v>-3.9593940851422704E-2</v>
      </c>
      <c r="AI140" s="1">
        <f t="shared" si="46"/>
        <v>-38312.846508800001</v>
      </c>
      <c r="AJ140" s="1">
        <f t="shared" si="47"/>
        <v>5.843541989442036E-5</v>
      </c>
      <c r="AK140" s="1">
        <f t="shared" si="48"/>
        <v>1.0927034554359101E-9</v>
      </c>
      <c r="AL140" s="1">
        <f t="shared" si="49"/>
        <v>-38312.846508800001</v>
      </c>
      <c r="AM140" s="11">
        <f t="shared" si="50"/>
        <v>3.4146982982372186E-9</v>
      </c>
      <c r="AN140" s="1">
        <f t="shared" si="51"/>
        <v>-2.5214859150205989E-2</v>
      </c>
      <c r="AO140" s="1">
        <f t="shared" si="52"/>
        <v>0.98517737518713411</v>
      </c>
      <c r="AP140" s="1">
        <f t="shared" si="53"/>
        <v>-0.92308918208646984</v>
      </c>
      <c r="AQ140" s="1">
        <f t="shared" si="54"/>
        <v>0.37922034717165881</v>
      </c>
      <c r="AR140" s="1">
        <f t="shared" si="55"/>
        <v>1.6098635423564156</v>
      </c>
      <c r="AS140" s="1">
        <f t="shared" si="56"/>
        <v>1.0398507123794778</v>
      </c>
      <c r="AT140" s="1">
        <f t="shared" si="70"/>
        <v>7.5011301959540022</v>
      </c>
      <c r="AU140" s="1">
        <f t="shared" si="70"/>
        <v>7.5011276527726327</v>
      </c>
      <c r="AV140" s="1">
        <f t="shared" si="70"/>
        <v>7.5011082618942808</v>
      </c>
      <c r="AW140" s="1">
        <f t="shared" si="70"/>
        <v>7.500960446708488</v>
      </c>
      <c r="AX140" s="1">
        <f t="shared" si="70"/>
        <v>7.4998356055992055</v>
      </c>
      <c r="AY140" s="1">
        <f t="shared" si="70"/>
        <v>7.4913852993617178</v>
      </c>
      <c r="AZ140" s="1">
        <f t="shared" si="70"/>
        <v>7.433059846897935</v>
      </c>
      <c r="BA140" s="1">
        <f t="shared" si="57"/>
        <v>7.1450017785748035</v>
      </c>
    </row>
    <row r="141" spans="1:53" x14ac:dyDescent="0.2">
      <c r="A141" s="23" t="s">
        <v>148</v>
      </c>
      <c r="B141" s="1" t="s">
        <v>49</v>
      </c>
      <c r="C141" s="24">
        <v>52642.106200000002</v>
      </c>
      <c r="D141" s="24" t="s">
        <v>140</v>
      </c>
      <c r="E141" s="1">
        <f t="shared" si="40"/>
        <v>21544.841502190331</v>
      </c>
      <c r="F141" s="1">
        <f t="shared" si="66"/>
        <v>21545</v>
      </c>
      <c r="G141" s="1">
        <f t="shared" si="69"/>
        <v>-6.3396999998076353E-2</v>
      </c>
      <c r="J141" s="1">
        <f t="shared" si="67"/>
        <v>-6.3396999998076353E-2</v>
      </c>
      <c r="N141" s="1">
        <f t="shared" ca="1" si="71"/>
        <v>-7.4626531252570322E-2</v>
      </c>
      <c r="P141" s="26">
        <f t="shared" si="41"/>
        <v>37623.606200000002</v>
      </c>
      <c r="R141" s="1">
        <f t="shared" si="42"/>
        <v>4.0191796087560927E-3</v>
      </c>
      <c r="S141" s="11">
        <f t="shared" si="68"/>
        <v>0.32</v>
      </c>
      <c r="T141" s="143"/>
      <c r="AF141" s="1">
        <f t="shared" si="43"/>
        <v>21545</v>
      </c>
      <c r="AG141" s="1">
        <f t="shared" si="44"/>
        <v>-6.4302203903760777E-2</v>
      </c>
      <c r="AH141" s="1">
        <f t="shared" si="45"/>
        <v>-3.9036078714865002E-2</v>
      </c>
      <c r="AI141" s="1">
        <f t="shared" si="46"/>
        <v>-37623.669597</v>
      </c>
      <c r="AJ141" s="1">
        <f t="shared" si="47"/>
        <v>9.0520390568442355E-4</v>
      </c>
      <c r="AK141" s="1">
        <f t="shared" si="48"/>
        <v>2.6220611547722716E-7</v>
      </c>
      <c r="AL141" s="1">
        <f t="shared" si="49"/>
        <v>-37623.669597</v>
      </c>
      <c r="AM141" s="11">
        <f t="shared" si="50"/>
        <v>8.1939411086633478E-7</v>
      </c>
      <c r="AN141" s="1">
        <f t="shared" si="51"/>
        <v>-2.4360921283211351E-2</v>
      </c>
      <c r="AO141" s="1">
        <f t="shared" si="52"/>
        <v>1.1087370035974216</v>
      </c>
      <c r="AP141" s="1">
        <f t="shared" si="53"/>
        <v>-0.99788174618183578</v>
      </c>
      <c r="AQ141" s="1">
        <f t="shared" si="54"/>
        <v>0.36359874307262224</v>
      </c>
      <c r="AR141" s="1">
        <f t="shared" si="55"/>
        <v>1.2802042523557284</v>
      </c>
      <c r="AS141" s="1">
        <f t="shared" si="56"/>
        <v>0.74470257365788761</v>
      </c>
      <c r="AT141" s="1">
        <f t="shared" ref="AT141:AZ150" si="72">$BA141+$AH$7*SIN(AU141)</f>
        <v>7.2095926792171792</v>
      </c>
      <c r="AU141" s="1">
        <f t="shared" si="72"/>
        <v>7.2095509358318033</v>
      </c>
      <c r="AV141" s="1">
        <f t="shared" si="72"/>
        <v>7.2093678635403577</v>
      </c>
      <c r="AW141" s="1">
        <f t="shared" si="72"/>
        <v>7.2085654966173607</v>
      </c>
      <c r="AX141" s="1">
        <f t="shared" si="72"/>
        <v>7.2050589245294097</v>
      </c>
      <c r="AY141" s="1">
        <f t="shared" si="72"/>
        <v>7.1899201535058799</v>
      </c>
      <c r="AZ141" s="1">
        <f t="shared" si="72"/>
        <v>7.1276342486624156</v>
      </c>
      <c r="BA141" s="1">
        <f t="shared" si="57"/>
        <v>6.9061965447217499</v>
      </c>
    </row>
    <row r="142" spans="1:53" x14ac:dyDescent="0.2">
      <c r="A142" s="23" t="s">
        <v>150</v>
      </c>
      <c r="B142" s="1" t="s">
        <v>51</v>
      </c>
      <c r="C142" s="24">
        <v>53713.072099999998</v>
      </c>
      <c r="D142" s="24" t="s">
        <v>140</v>
      </c>
      <c r="E142" s="1">
        <f t="shared" si="40"/>
        <v>24222.345948589274</v>
      </c>
      <c r="F142" s="1">
        <f t="shared" si="66"/>
        <v>24222.5</v>
      </c>
      <c r="G142" s="1">
        <f t="shared" si="69"/>
        <v>-6.1618500003532972E-2</v>
      </c>
      <c r="J142" s="1">
        <f t="shared" si="67"/>
        <v>-6.1618500003532972E-2</v>
      </c>
      <c r="N142" s="1">
        <f t="shared" ca="1" si="71"/>
        <v>-6.6819148470787598E-2</v>
      </c>
      <c r="P142" s="26">
        <f t="shared" si="41"/>
        <v>38694.572099999998</v>
      </c>
      <c r="R142" s="1">
        <f t="shared" si="42"/>
        <v>3.7968395426853929E-3</v>
      </c>
      <c r="S142" s="11">
        <f t="shared" si="68"/>
        <v>0.32</v>
      </c>
      <c r="T142" s="143"/>
      <c r="AF142" s="1">
        <f t="shared" si="43"/>
        <v>24222.5</v>
      </c>
      <c r="AG142" s="1">
        <f t="shared" si="44"/>
        <v>-6.4220612259953416E-2</v>
      </c>
      <c r="AH142" s="1">
        <f t="shared" si="45"/>
        <v>-3.6785798111151319E-2</v>
      </c>
      <c r="AI142" s="1">
        <f t="shared" si="46"/>
        <v>-38694.633718500001</v>
      </c>
      <c r="AJ142" s="1">
        <f t="shared" si="47"/>
        <v>2.6021122564204441E-3</v>
      </c>
      <c r="AK142" s="1">
        <f t="shared" si="48"/>
        <v>2.1667162224043182E-6</v>
      </c>
      <c r="AL142" s="1">
        <f t="shared" si="49"/>
        <v>-38694.633718500001</v>
      </c>
      <c r="AM142" s="11">
        <f t="shared" si="50"/>
        <v>6.7709881950134946E-6</v>
      </c>
      <c r="AN142" s="1">
        <f t="shared" si="51"/>
        <v>-2.4832701892381653E-2</v>
      </c>
      <c r="AO142" s="1">
        <f t="shared" si="52"/>
        <v>0.92768785279681465</v>
      </c>
      <c r="AP142" s="1">
        <f t="shared" si="53"/>
        <v>-0.85387797109833385</v>
      </c>
      <c r="AQ142" s="1">
        <f t="shared" si="54"/>
        <v>0.3725570228598587</v>
      </c>
      <c r="AR142" s="1">
        <f t="shared" si="55"/>
        <v>1.7625093978607509</v>
      </c>
      <c r="AS142" s="1">
        <f t="shared" si="56"/>
        <v>1.212759504779271</v>
      </c>
      <c r="AT142" s="1">
        <f t="shared" si="72"/>
        <v>7.648846999509594</v>
      </c>
      <c r="AU142" s="1">
        <f t="shared" si="72"/>
        <v>7.6488468441552238</v>
      </c>
      <c r="AV142" s="1">
        <f t="shared" si="72"/>
        <v>7.6488448345577433</v>
      </c>
      <c r="AW142" s="1">
        <f t="shared" si="72"/>
        <v>7.6488188410162143</v>
      </c>
      <c r="AX142" s="1">
        <f t="shared" si="72"/>
        <v>7.6484829144824902</v>
      </c>
      <c r="AY142" s="1">
        <f t="shared" si="72"/>
        <v>7.6441892876173068</v>
      </c>
      <c r="AZ142" s="1">
        <f t="shared" si="72"/>
        <v>7.5954271098195605</v>
      </c>
      <c r="BA142" s="1">
        <f t="shared" si="57"/>
        <v>7.2772940569919466</v>
      </c>
    </row>
    <row r="143" spans="1:53" x14ac:dyDescent="0.2">
      <c r="A143" s="23" t="s">
        <v>147</v>
      </c>
      <c r="B143" s="1" t="s">
        <v>49</v>
      </c>
      <c r="C143" s="24">
        <v>52314.919000000002</v>
      </c>
      <c r="D143" s="24" t="s">
        <v>140</v>
      </c>
      <c r="E143" s="1">
        <f t="shared" si="40"/>
        <v>20726.846099344333</v>
      </c>
      <c r="F143" s="1">
        <f t="shared" si="66"/>
        <v>20727</v>
      </c>
      <c r="G143" s="1">
        <f t="shared" si="69"/>
        <v>-6.1558199995488394E-2</v>
      </c>
      <c r="J143" s="1">
        <f t="shared" si="67"/>
        <v>-6.1558199995488394E-2</v>
      </c>
      <c r="N143" s="1">
        <f t="shared" ca="1" si="71"/>
        <v>-7.7011755945566876E-2</v>
      </c>
      <c r="P143" s="26">
        <f t="shared" si="41"/>
        <v>37296.419000000002</v>
      </c>
      <c r="R143" s="1">
        <f t="shared" si="42"/>
        <v>3.7894119866845473E-3</v>
      </c>
      <c r="S143" s="11">
        <f t="shared" si="68"/>
        <v>0.32</v>
      </c>
      <c r="T143" s="143"/>
      <c r="AF143" s="1">
        <f t="shared" si="43"/>
        <v>20727</v>
      </c>
      <c r="AG143" s="1">
        <f t="shared" si="44"/>
        <v>-6.3090459428708931E-2</v>
      </c>
      <c r="AH143" s="1">
        <f t="shared" si="45"/>
        <v>-3.8461258258514042E-2</v>
      </c>
      <c r="AI143" s="1">
        <f t="shared" si="46"/>
        <v>-37296.480558199997</v>
      </c>
      <c r="AJ143" s="1">
        <f t="shared" si="47"/>
        <v>1.5322594332205369E-3</v>
      </c>
      <c r="AK143" s="1">
        <f t="shared" si="48"/>
        <v>7.5130207062186279E-7</v>
      </c>
      <c r="AL143" s="1">
        <f t="shared" si="49"/>
        <v>-37296.480558199997</v>
      </c>
      <c r="AM143" s="11">
        <f t="shared" si="50"/>
        <v>2.3478189706933212E-6</v>
      </c>
      <c r="AN143" s="1">
        <f t="shared" si="51"/>
        <v>-2.3096941736974352E-2</v>
      </c>
      <c r="AO143" s="1">
        <f t="shared" si="52"/>
        <v>1.1742870686896747</v>
      </c>
      <c r="AP143" s="1">
        <f t="shared" si="53"/>
        <v>-0.99263398678831394</v>
      </c>
      <c r="AQ143" s="1">
        <f t="shared" si="54"/>
        <v>0.3371228256925019</v>
      </c>
      <c r="AR143" s="1">
        <f t="shared" si="55"/>
        <v>1.0936541096359067</v>
      </c>
      <c r="AS143" s="1">
        <f t="shared" si="56"/>
        <v>0.6087480259787883</v>
      </c>
      <c r="AT143" s="1">
        <f t="shared" si="72"/>
        <v>7.0584080046500626</v>
      </c>
      <c r="AU143" s="1">
        <f t="shared" si="72"/>
        <v>7.0583175310708315</v>
      </c>
      <c r="AV143" s="1">
        <f t="shared" si="72"/>
        <v>7.0579838514514597</v>
      </c>
      <c r="AW143" s="1">
        <f t="shared" si="72"/>
        <v>7.0567541338210376</v>
      </c>
      <c r="AX143" s="1">
        <f t="shared" si="72"/>
        <v>7.0522349054782989</v>
      </c>
      <c r="AY143" s="1">
        <f t="shared" si="72"/>
        <v>7.0357931329344234</v>
      </c>
      <c r="AZ143" s="1">
        <f t="shared" si="72"/>
        <v>6.9779710464934945</v>
      </c>
      <c r="BA143" s="1">
        <f t="shared" si="57"/>
        <v>6.792822963008577</v>
      </c>
    </row>
    <row r="144" spans="1:53" x14ac:dyDescent="0.2">
      <c r="A144" s="23" t="s">
        <v>146</v>
      </c>
      <c r="B144" s="1" t="s">
        <v>49</v>
      </c>
      <c r="C144" s="24">
        <v>52230.122000000003</v>
      </c>
      <c r="D144" s="24" t="s">
        <v>140</v>
      </c>
      <c r="E144" s="1">
        <f t="shared" si="40"/>
        <v>20514.84649735767</v>
      </c>
      <c r="F144" s="1">
        <f t="shared" si="66"/>
        <v>20515</v>
      </c>
      <c r="G144" s="1">
        <f t="shared" si="69"/>
        <v>-6.1398999998345971E-2</v>
      </c>
      <c r="J144" s="1">
        <f t="shared" si="67"/>
        <v>-6.1398999998345971E-2</v>
      </c>
      <c r="N144" s="1">
        <f t="shared" ca="1" si="71"/>
        <v>-7.7629931538372832E-2</v>
      </c>
      <c r="P144" s="26">
        <f t="shared" si="41"/>
        <v>37211.622000000003</v>
      </c>
      <c r="R144" s="1">
        <f t="shared" si="42"/>
        <v>3.7698372007968885E-3</v>
      </c>
      <c r="S144" s="11">
        <f t="shared" si="68"/>
        <v>0.32</v>
      </c>
      <c r="T144" s="143"/>
      <c r="AF144" s="1">
        <f t="shared" si="43"/>
        <v>20515</v>
      </c>
      <c r="AG144" s="1">
        <f t="shared" si="44"/>
        <v>-6.2664256054076495E-2</v>
      </c>
      <c r="AH144" s="1">
        <f t="shared" si="45"/>
        <v>-3.8732877654826116E-2</v>
      </c>
      <c r="AI144" s="1">
        <f t="shared" si="46"/>
        <v>-37211.683399000001</v>
      </c>
      <c r="AJ144" s="1">
        <f t="shared" si="47"/>
        <v>1.2652560557305237E-3</v>
      </c>
      <c r="AK144" s="1">
        <f t="shared" si="48"/>
        <v>5.1227932370008386E-7</v>
      </c>
      <c r="AL144" s="1">
        <f t="shared" si="49"/>
        <v>-37211.683399000001</v>
      </c>
      <c r="AM144" s="11">
        <f t="shared" si="50"/>
        <v>1.600872886562762E-6</v>
      </c>
      <c r="AN144" s="1">
        <f t="shared" si="51"/>
        <v>-2.2666122343519855E-2</v>
      </c>
      <c r="AO144" s="1">
        <f t="shared" si="52"/>
        <v>1.1915502755851539</v>
      </c>
      <c r="AP144" s="1">
        <f t="shared" si="53"/>
        <v>-0.98500767207589279</v>
      </c>
      <c r="AQ144" s="1">
        <f t="shared" si="54"/>
        <v>0.3276221510194145</v>
      </c>
      <c r="AR144" s="1">
        <f t="shared" si="55"/>
        <v>1.041726443645147</v>
      </c>
      <c r="AS144" s="1">
        <f t="shared" si="56"/>
        <v>0.57370860661397816</v>
      </c>
      <c r="AT144" s="1">
        <f t="shared" si="72"/>
        <v>7.0177948836991995</v>
      </c>
      <c r="AU144" s="1">
        <f t="shared" si="72"/>
        <v>7.0176892935285098</v>
      </c>
      <c r="AV144" s="1">
        <f t="shared" si="72"/>
        <v>7.0173144695158438</v>
      </c>
      <c r="AW144" s="1">
        <f t="shared" si="72"/>
        <v>7.0159849413508946</v>
      </c>
      <c r="AX144" s="1">
        <f t="shared" si="72"/>
        <v>7.0112817668402361</v>
      </c>
      <c r="AY144" s="1">
        <f t="shared" si="72"/>
        <v>6.9947996807754667</v>
      </c>
      <c r="AZ144" s="1">
        <f t="shared" si="72"/>
        <v>6.9387756146387751</v>
      </c>
      <c r="BA144" s="1">
        <f t="shared" si="57"/>
        <v>6.7634400787503957</v>
      </c>
    </row>
    <row r="145" spans="1:53" x14ac:dyDescent="0.2">
      <c r="A145" s="23" t="s">
        <v>151</v>
      </c>
      <c r="B145" s="1" t="s">
        <v>51</v>
      </c>
      <c r="C145" s="24">
        <v>54048.261100000003</v>
      </c>
      <c r="D145" s="24" t="s">
        <v>140</v>
      </c>
      <c r="E145" s="1">
        <f t="shared" si="40"/>
        <v>25060.346521608484</v>
      </c>
      <c r="F145" s="1">
        <f t="shared" si="66"/>
        <v>25060.5</v>
      </c>
      <c r="G145" s="1">
        <f t="shared" si="69"/>
        <v>-6.1389299997244962E-2</v>
      </c>
      <c r="J145" s="1">
        <f t="shared" si="67"/>
        <v>-6.1389299997244962E-2</v>
      </c>
      <c r="N145" s="1">
        <f t="shared" ca="1" si="71"/>
        <v>-6.4375605325639546E-2</v>
      </c>
      <c r="P145" s="26">
        <f t="shared" si="41"/>
        <v>39029.761100000003</v>
      </c>
      <c r="R145" s="1">
        <f t="shared" si="42"/>
        <v>3.76864615415174E-3</v>
      </c>
      <c r="S145" s="11">
        <f t="shared" si="68"/>
        <v>0.32</v>
      </c>
      <c r="T145" s="143"/>
      <c r="AF145" s="1">
        <f t="shared" si="43"/>
        <v>25060.5</v>
      </c>
      <c r="AG145" s="1">
        <f t="shared" si="44"/>
        <v>-6.3196796715406844E-2</v>
      </c>
      <c r="AH145" s="1">
        <f t="shared" si="45"/>
        <v>-3.7286853824710885E-2</v>
      </c>
      <c r="AI145" s="1">
        <f t="shared" si="46"/>
        <v>-39029.822489300001</v>
      </c>
      <c r="AJ145" s="1">
        <f t="shared" si="47"/>
        <v>1.8074967181618828E-3</v>
      </c>
      <c r="AK145" s="1">
        <f t="shared" si="48"/>
        <v>1.0454542035731126E-6</v>
      </c>
      <c r="AL145" s="1">
        <f t="shared" si="49"/>
        <v>-39029.822489300001</v>
      </c>
      <c r="AM145" s="11">
        <f t="shared" si="50"/>
        <v>3.267044386165977E-6</v>
      </c>
      <c r="AN145" s="1">
        <f t="shared" si="51"/>
        <v>-2.4102446172534077E-2</v>
      </c>
      <c r="AO145" s="1">
        <f t="shared" si="52"/>
        <v>0.88354310705397043</v>
      </c>
      <c r="AP145" s="1">
        <f t="shared" si="53"/>
        <v>-0.78531877950865914</v>
      </c>
      <c r="AQ145" s="1">
        <f t="shared" si="54"/>
        <v>0.36120018549371402</v>
      </c>
      <c r="AR145" s="1">
        <f t="shared" si="55"/>
        <v>1.882689750161233</v>
      </c>
      <c r="AS145" s="1">
        <f t="shared" si="56"/>
        <v>1.3731078670695682</v>
      </c>
      <c r="AT145" s="1">
        <f t="shared" si="72"/>
        <v>7.7716644561493613</v>
      </c>
      <c r="AU145" s="1">
        <f t="shared" si="72"/>
        <v>7.7716644547864222</v>
      </c>
      <c r="AV145" s="1">
        <f t="shared" si="72"/>
        <v>7.7716644111093753</v>
      </c>
      <c r="AW145" s="1">
        <f t="shared" si="72"/>
        <v>7.7716630114372505</v>
      </c>
      <c r="AX145" s="1">
        <f t="shared" si="72"/>
        <v>7.7716181701904006</v>
      </c>
      <c r="AY145" s="1">
        <f t="shared" si="72"/>
        <v>7.7701942629041332</v>
      </c>
      <c r="AZ145" s="1">
        <f t="shared" si="72"/>
        <v>7.7334090517643705</v>
      </c>
      <c r="BA145" s="1">
        <f t="shared" si="57"/>
        <v>7.3934396089181567</v>
      </c>
    </row>
    <row r="146" spans="1:53" x14ac:dyDescent="0.2">
      <c r="A146" s="23" t="s">
        <v>146</v>
      </c>
      <c r="B146" s="1" t="s">
        <v>49</v>
      </c>
      <c r="C146" s="24">
        <v>52238.121800000001</v>
      </c>
      <c r="D146" s="24" t="s">
        <v>140</v>
      </c>
      <c r="E146" s="1">
        <f t="shared" si="40"/>
        <v>20534.846667363363</v>
      </c>
      <c r="F146" s="1">
        <f t="shared" si="66"/>
        <v>20535</v>
      </c>
      <c r="G146" s="1">
        <f t="shared" si="69"/>
        <v>-6.1330999997153413E-2</v>
      </c>
      <c r="J146" s="1">
        <f t="shared" si="67"/>
        <v>-6.1330999997153413E-2</v>
      </c>
      <c r="N146" s="1">
        <f t="shared" ca="1" si="71"/>
        <v>-7.7571613086221319E-2</v>
      </c>
      <c r="P146" s="26">
        <f t="shared" si="41"/>
        <v>37219.621800000001</v>
      </c>
      <c r="R146" s="1">
        <f t="shared" si="42"/>
        <v>3.7614915606508318E-3</v>
      </c>
      <c r="S146" s="11">
        <f t="shared" si="68"/>
        <v>0.32</v>
      </c>
      <c r="T146" s="143"/>
      <c r="AF146" s="1">
        <f t="shared" si="43"/>
        <v>20535</v>
      </c>
      <c r="AG146" s="1">
        <f t="shared" si="44"/>
        <v>-6.2706507673287171E-2</v>
      </c>
      <c r="AH146" s="1">
        <f t="shared" si="45"/>
        <v>-3.8622347454332739E-2</v>
      </c>
      <c r="AI146" s="1">
        <f t="shared" si="46"/>
        <v>-37219.683130999998</v>
      </c>
      <c r="AJ146" s="1">
        <f t="shared" si="47"/>
        <v>1.3755076761337581E-3</v>
      </c>
      <c r="AK146" s="1">
        <f t="shared" si="48"/>
        <v>6.0544683747292531E-7</v>
      </c>
      <c r="AL146" s="1">
        <f t="shared" si="49"/>
        <v>-37219.683130999998</v>
      </c>
      <c r="AM146" s="11">
        <f t="shared" si="50"/>
        <v>1.8920213671028916E-6</v>
      </c>
      <c r="AN146" s="1">
        <f t="shared" si="51"/>
        <v>-2.2708652542820677E-2</v>
      </c>
      <c r="AO146" s="1">
        <f t="shared" si="52"/>
        <v>1.1899216878356871</v>
      </c>
      <c r="AP146" s="1">
        <f t="shared" si="53"/>
        <v>-0.98585183315951885</v>
      </c>
      <c r="AQ146" s="1">
        <f t="shared" si="54"/>
        <v>0.32856891880544675</v>
      </c>
      <c r="AR146" s="1">
        <f t="shared" si="55"/>
        <v>1.0466901942369575</v>
      </c>
      <c r="AS146" s="1">
        <f t="shared" si="56"/>
        <v>0.57701208074081067</v>
      </c>
      <c r="AT146" s="1">
        <f t="shared" si="72"/>
        <v>7.0216516580830408</v>
      </c>
      <c r="AU146" s="1">
        <f t="shared" si="72"/>
        <v>7.0215475142624957</v>
      </c>
      <c r="AV146" s="1">
        <f t="shared" si="72"/>
        <v>7.0211765289964942</v>
      </c>
      <c r="AW146" s="1">
        <f t="shared" si="72"/>
        <v>7.0198560059883501</v>
      </c>
      <c r="AX146" s="1">
        <f t="shared" si="72"/>
        <v>7.0151683652366739</v>
      </c>
      <c r="AY146" s="1">
        <f t="shared" si="72"/>
        <v>6.9986844313943921</v>
      </c>
      <c r="AZ146" s="1">
        <f t="shared" si="72"/>
        <v>6.9424798962080594</v>
      </c>
      <c r="BA146" s="1">
        <f t="shared" si="57"/>
        <v>6.766212048963431</v>
      </c>
    </row>
    <row r="147" spans="1:53" x14ac:dyDescent="0.2">
      <c r="A147" s="23" t="s">
        <v>81</v>
      </c>
      <c r="B147" s="11"/>
      <c r="C147" s="24">
        <v>51967.330999999998</v>
      </c>
      <c r="D147" s="24"/>
      <c r="E147" s="1">
        <f t="shared" si="40"/>
        <v>19857.846987874091</v>
      </c>
      <c r="F147" s="1">
        <f t="shared" si="66"/>
        <v>19858</v>
      </c>
      <c r="G147" s="1">
        <f t="shared" si="69"/>
        <v>-6.120280000322964E-2</v>
      </c>
      <c r="J147" s="1">
        <f t="shared" si="67"/>
        <v>-6.120280000322964E-2</v>
      </c>
      <c r="N147" s="1">
        <f t="shared" ca="1" si="71"/>
        <v>-7.9545692691549763E-2</v>
      </c>
      <c r="P147" s="26">
        <f t="shared" si="41"/>
        <v>36948.830999999998</v>
      </c>
      <c r="R147" s="1">
        <f t="shared" si="42"/>
        <v>3.7457827282353262E-3</v>
      </c>
      <c r="S147" s="11">
        <f t="shared" si="68"/>
        <v>0.32</v>
      </c>
      <c r="T147" s="143"/>
      <c r="U147" s="1">
        <v>2.5323999407703598E-10</v>
      </c>
      <c r="V147" s="1">
        <v>1.4765349256681611E-21</v>
      </c>
      <c r="W147" s="1">
        <v>1.0727487126763403E-29</v>
      </c>
      <c r="X147" s="1">
        <v>2.0319695993009623E-9</v>
      </c>
      <c r="Y147" s="1">
        <v>8.1907912906552392E-6</v>
      </c>
      <c r="Z147" s="1">
        <v>2.7704653465423682E-4</v>
      </c>
      <c r="AA147" s="1">
        <v>4.9795444573845753E-3</v>
      </c>
      <c r="AB147" s="1">
        <v>75.937583568490041</v>
      </c>
      <c r="AC147" s="1">
        <v>6.0999182320393649E-5</v>
      </c>
      <c r="AD147" s="1">
        <v>3.2348980148034354E-8</v>
      </c>
      <c r="AE147" s="1">
        <v>3.5778635781055561E-23</v>
      </c>
      <c r="AF147" s="1">
        <f t="shared" si="43"/>
        <v>19858</v>
      </c>
      <c r="AG147" s="1">
        <f t="shared" si="44"/>
        <v>-6.103419011153139E-2</v>
      </c>
      <c r="AH147" s="1">
        <f t="shared" si="45"/>
        <v>-4.0157721924044945E-2</v>
      </c>
      <c r="AI147" s="1">
        <f t="shared" si="46"/>
        <v>-36948.892202800002</v>
      </c>
      <c r="AJ147" s="1">
        <f t="shared" si="47"/>
        <v>-1.6860989169825008E-4</v>
      </c>
      <c r="AK147" s="1">
        <f t="shared" si="48"/>
        <v>9.0973745851185995E-9</v>
      </c>
      <c r="AL147" s="1">
        <f t="shared" si="49"/>
        <v>-36948.892202800002</v>
      </c>
      <c r="AM147" s="11">
        <f t="shared" si="50"/>
        <v>2.8429295578495621E-8</v>
      </c>
      <c r="AN147" s="1">
        <f t="shared" si="51"/>
        <v>-2.1045078079184695E-2</v>
      </c>
      <c r="AO147" s="1">
        <f t="shared" si="52"/>
        <v>1.2444133699094571</v>
      </c>
      <c r="AP147" s="1">
        <f t="shared" si="53"/>
        <v>-0.94139485922500976</v>
      </c>
      <c r="AQ147" s="1">
        <f t="shared" si="54"/>
        <v>0.2903272059674038</v>
      </c>
      <c r="AR147" s="1">
        <f t="shared" si="55"/>
        <v>0.87104998216064877</v>
      </c>
      <c r="AS147" s="1">
        <f t="shared" si="56"/>
        <v>0.4653251595308196</v>
      </c>
      <c r="AT147" s="1">
        <f t="shared" si="72"/>
        <v>6.8881839275588668</v>
      </c>
      <c r="AU147" s="1">
        <f t="shared" si="72"/>
        <v>6.8880322414202659</v>
      </c>
      <c r="AV147" s="1">
        <f t="shared" si="72"/>
        <v>6.8875464309352488</v>
      </c>
      <c r="AW147" s="1">
        <f t="shared" si="72"/>
        <v>6.8859916038891429</v>
      </c>
      <c r="AX147" s="1">
        <f t="shared" si="72"/>
        <v>6.8810265377362514</v>
      </c>
      <c r="AY147" s="1">
        <f t="shared" si="72"/>
        <v>6.8652820927237626</v>
      </c>
      <c r="AZ147" s="1">
        <f t="shared" si="72"/>
        <v>6.816383715163516</v>
      </c>
      <c r="BA147" s="1">
        <f t="shared" si="57"/>
        <v>6.6723808572521612</v>
      </c>
    </row>
    <row r="148" spans="1:53" x14ac:dyDescent="0.2">
      <c r="A148" s="23" t="s">
        <v>146</v>
      </c>
      <c r="B148" s="1" t="s">
        <v>49</v>
      </c>
      <c r="C148" s="24">
        <v>51934.133000000002</v>
      </c>
      <c r="D148" s="24" t="s">
        <v>140</v>
      </c>
      <c r="E148" s="1">
        <f t="shared" si="40"/>
        <v>19774.849207448457</v>
      </c>
      <c r="F148" s="1">
        <f t="shared" si="66"/>
        <v>19775</v>
      </c>
      <c r="G148" s="1">
        <f t="shared" si="69"/>
        <v>-6.0314999995171092E-2</v>
      </c>
      <c r="J148" s="1">
        <f t="shared" si="67"/>
        <v>-6.0314999995171092E-2</v>
      </c>
      <c r="N148" s="1">
        <f t="shared" ca="1" si="71"/>
        <v>-7.978771426797851E-2</v>
      </c>
      <c r="P148" s="26">
        <f t="shared" si="41"/>
        <v>36915.633000000002</v>
      </c>
      <c r="R148" s="1">
        <f t="shared" si="42"/>
        <v>3.6378992244174889E-3</v>
      </c>
      <c r="S148" s="11">
        <f t="shared" si="68"/>
        <v>0.32</v>
      </c>
      <c r="T148" s="143"/>
      <c r="AF148" s="1">
        <f t="shared" si="43"/>
        <v>19775</v>
      </c>
      <c r="AG148" s="1">
        <f t="shared" si="44"/>
        <v>-6.079434457040004E-2</v>
      </c>
      <c r="AH148" s="1">
        <f t="shared" si="45"/>
        <v>-3.9506118255183617E-2</v>
      </c>
      <c r="AI148" s="1">
        <f t="shared" si="46"/>
        <v>-36915.693314999997</v>
      </c>
      <c r="AJ148" s="1">
        <f t="shared" si="47"/>
        <v>4.7934457522894741E-4</v>
      </c>
      <c r="AK148" s="1">
        <f t="shared" si="48"/>
        <v>7.3526790976454407E-8</v>
      </c>
      <c r="AL148" s="1">
        <f t="shared" si="49"/>
        <v>-36915.693314999997</v>
      </c>
      <c r="AM148" s="11">
        <f t="shared" si="50"/>
        <v>2.2977122180142002E-7</v>
      </c>
      <c r="AN148" s="1">
        <f t="shared" si="51"/>
        <v>-2.0808881739987475E-2</v>
      </c>
      <c r="AO148" s="1">
        <f t="shared" si="52"/>
        <v>1.2509165375837834</v>
      </c>
      <c r="AP148" s="1">
        <f t="shared" si="53"/>
        <v>-0.93352599962710048</v>
      </c>
      <c r="AQ148" s="1">
        <f t="shared" si="54"/>
        <v>0.2847256101623144</v>
      </c>
      <c r="AR148" s="1">
        <f t="shared" si="55"/>
        <v>0.84843331014537215</v>
      </c>
      <c r="AS148" s="1">
        <f t="shared" si="56"/>
        <v>0.45163968806769922</v>
      </c>
      <c r="AT148" s="1">
        <f t="shared" si="72"/>
        <v>6.871412969734882</v>
      </c>
      <c r="AU148" s="1">
        <f t="shared" si="72"/>
        <v>6.8712561892791868</v>
      </c>
      <c r="AV148" s="1">
        <f t="shared" si="72"/>
        <v>6.8707597488712526</v>
      </c>
      <c r="AW148" s="1">
        <f t="shared" si="72"/>
        <v>6.869188866950676</v>
      </c>
      <c r="AX148" s="1">
        <f t="shared" si="72"/>
        <v>6.8642288776759797</v>
      </c>
      <c r="AY148" s="1">
        <f t="shared" si="72"/>
        <v>6.8486723309867603</v>
      </c>
      <c r="AZ148" s="1">
        <f t="shared" si="72"/>
        <v>6.8008313353973415</v>
      </c>
      <c r="BA148" s="1">
        <f t="shared" si="57"/>
        <v>6.6608771808680629</v>
      </c>
    </row>
    <row r="149" spans="1:53" x14ac:dyDescent="0.2">
      <c r="A149" s="23" t="s">
        <v>151</v>
      </c>
      <c r="B149" s="1" t="s">
        <v>51</v>
      </c>
      <c r="C149" s="24">
        <v>54089.062299999998</v>
      </c>
      <c r="D149" s="24" t="s">
        <v>140</v>
      </c>
      <c r="E149" s="1">
        <f t="shared" ref="E149:E212" si="73">+(C149-C$7)/C$8</f>
        <v>25162.352938823446</v>
      </c>
      <c r="F149" s="1">
        <f t="shared" si="66"/>
        <v>25162.5</v>
      </c>
      <c r="G149" s="1">
        <f t="shared" si="69"/>
        <v>-5.8822500002861489E-2</v>
      </c>
      <c r="J149" s="1">
        <f t="shared" si="67"/>
        <v>-5.8822500002861489E-2</v>
      </c>
      <c r="N149" s="1">
        <f t="shared" ca="1" si="71"/>
        <v>-6.4078181219666866E-2</v>
      </c>
      <c r="P149" s="26">
        <f t="shared" ref="P149:P212" si="74">+C149-15018.5</f>
        <v>39070.562299999998</v>
      </c>
      <c r="R149" s="1">
        <f t="shared" ref="R149:R212" si="75">+(O149-G149)^2</f>
        <v>3.4600865065866396E-3</v>
      </c>
      <c r="S149" s="11">
        <f t="shared" si="68"/>
        <v>0.32</v>
      </c>
      <c r="T149" s="143"/>
      <c r="AF149" s="1">
        <f t="shared" ref="AF149:AF212" si="76">F149</f>
        <v>25162.5</v>
      </c>
      <c r="AG149" s="1">
        <f t="shared" ref="AG149:AG212" si="77">AH$3+AH$4*AF149+AH$5*AF149^2+AN149</f>
        <v>-6.3046299269686051E-2</v>
      </c>
      <c r="AH149" s="1">
        <f t="shared" ref="AH149:AH212" si="78">IF(S149&lt;&gt;0,G149-AN149,-9999)</f>
        <v>-3.4830902218934728E-2</v>
      </c>
      <c r="AI149" s="1">
        <f t="shared" ref="AI149:AI212" si="79">+G149-P149</f>
        <v>-39070.621122500001</v>
      </c>
      <c r="AJ149" s="1">
        <f t="shared" ref="AJ149:AJ212" si="80">IF(S149&lt;&gt;0,G149-AG149,-9999)</f>
        <v>4.2237992668245627E-3</v>
      </c>
      <c r="AK149" s="1">
        <f t="shared" ref="AK149:AK212" si="81">+(G149-AG149)^2*S149</f>
        <v>5.7089536788568685E-6</v>
      </c>
      <c r="AL149" s="1">
        <f t="shared" ref="AL149:AL212" si="82">IF(S149&lt;&gt;0,G149-P149,-9999)</f>
        <v>-39070.621122500001</v>
      </c>
      <c r="AM149" s="11">
        <f t="shared" ref="AM149:AM212" si="83">+(G149-AG149)^2</f>
        <v>1.7840480246427714E-5</v>
      </c>
      <c r="AN149" s="1">
        <f t="shared" ref="AN149:AN212" si="84">$AH$6*($AH$11/AO149*AP149+$AH$12)</f>
        <v>-2.399159778392676E-2</v>
      </c>
      <c r="AO149" s="1">
        <f t="shared" ref="AO149:AO212" si="85">1+$AH$7*COS(AR149)</f>
        <v>0.87854938796103499</v>
      </c>
      <c r="AP149" s="1">
        <f t="shared" ref="AP149:AP212" si="86">SIN(AR149+RADIANS($AH$9))</f>
        <v>-0.77666506536469437</v>
      </c>
      <c r="AQ149" s="1">
        <f t="shared" ref="AQ149:AQ212" si="87">$AH$7*SIN(AR149)</f>
        <v>0.35955184709676746</v>
      </c>
      <c r="AR149" s="1">
        <f t="shared" ref="AR149:AR212" si="88">2*ATAN(AS149)</f>
        <v>1.8965464969020005</v>
      </c>
      <c r="AS149" s="1">
        <f t="shared" ref="AS149:AS212" si="89">SQRT((1+$AH$7)/(1-$AH$7))*TAN(AT149/2)</f>
        <v>1.3932915083774169</v>
      </c>
      <c r="AT149" s="1">
        <f t="shared" si="72"/>
        <v>7.7862155120505694</v>
      </c>
      <c r="AU149" s="1">
        <f t="shared" si="72"/>
        <v>7.7862155115434657</v>
      </c>
      <c r="AV149" s="1">
        <f t="shared" si="72"/>
        <v>7.7862154918104522</v>
      </c>
      <c r="AW149" s="1">
        <f t="shared" si="72"/>
        <v>7.7862147239408195</v>
      </c>
      <c r="AX149" s="1">
        <f t="shared" si="72"/>
        <v>7.7861848506158857</v>
      </c>
      <c r="AY149" s="1">
        <f t="shared" si="72"/>
        <v>7.7850326845160254</v>
      </c>
      <c r="AZ149" s="1">
        <f t="shared" si="72"/>
        <v>7.7498965021180206</v>
      </c>
      <c r="BA149" s="1">
        <f t="shared" ref="BA149:BA212" si="90">RADIANS($AH$9)+$AH$18*(F149-AH$15)</f>
        <v>7.4075766570046397</v>
      </c>
    </row>
    <row r="150" spans="1:53" x14ac:dyDescent="0.2">
      <c r="A150" s="23" t="s">
        <v>79</v>
      </c>
      <c r="B150" s="11"/>
      <c r="C150" s="24">
        <v>51603.355000000003</v>
      </c>
      <c r="D150" s="24"/>
      <c r="E150" s="1">
        <f t="shared" si="73"/>
        <v>18947.876503862892</v>
      </c>
      <c r="F150" s="1">
        <f t="shared" si="66"/>
        <v>18948</v>
      </c>
      <c r="G150" s="1">
        <f t="shared" si="69"/>
        <v>-4.9396799993701279E-2</v>
      </c>
      <c r="J150" s="1">
        <f t="shared" si="67"/>
        <v>-4.9396799993701279E-2</v>
      </c>
      <c r="N150" s="1">
        <f t="shared" ca="1" si="71"/>
        <v>-8.2199182264443241E-2</v>
      </c>
      <c r="P150" s="26">
        <f t="shared" si="74"/>
        <v>36584.855000000003</v>
      </c>
      <c r="R150" s="1">
        <f t="shared" si="75"/>
        <v>2.4400438496177267E-3</v>
      </c>
      <c r="S150" s="11">
        <f t="shared" si="68"/>
        <v>0.32</v>
      </c>
      <c r="T150" s="143"/>
      <c r="AF150" s="1">
        <f t="shared" si="76"/>
        <v>18948</v>
      </c>
      <c r="AG150" s="1">
        <f t="shared" si="77"/>
        <v>-5.7985689687094402E-2</v>
      </c>
      <c r="AH150" s="1">
        <f t="shared" si="78"/>
        <v>-3.1329464773385267E-2</v>
      </c>
      <c r="AI150" s="1">
        <f t="shared" si="79"/>
        <v>-36584.904396799997</v>
      </c>
      <c r="AJ150" s="1">
        <f t="shared" si="80"/>
        <v>8.588889693393123E-3</v>
      </c>
      <c r="AK150" s="1">
        <f t="shared" si="81"/>
        <v>2.3606088372887876E-5</v>
      </c>
      <c r="AL150" s="1">
        <f t="shared" si="82"/>
        <v>-36584.904396799997</v>
      </c>
      <c r="AM150" s="11">
        <f t="shared" si="83"/>
        <v>7.3769026165274609E-5</v>
      </c>
      <c r="AN150" s="1">
        <f t="shared" si="84"/>
        <v>-1.8067335220316012E-2</v>
      </c>
      <c r="AO150" s="1">
        <f t="shared" si="85"/>
        <v>1.3109424104009544</v>
      </c>
      <c r="AP150" s="1">
        <f t="shared" si="86"/>
        <v>-0.82276210842223996</v>
      </c>
      <c r="AQ150" s="1">
        <f t="shared" si="87"/>
        <v>0.21758354563105375</v>
      </c>
      <c r="AR150" s="1">
        <f t="shared" si="88"/>
        <v>0.61056160064984555</v>
      </c>
      <c r="AS150" s="1">
        <f t="shared" si="89"/>
        <v>0.3151318852836818</v>
      </c>
      <c r="AT150" s="1">
        <f t="shared" si="72"/>
        <v>6.699750387302732</v>
      </c>
      <c r="AU150" s="1">
        <f t="shared" si="72"/>
        <v>6.6995666697403538</v>
      </c>
      <c r="AV150" s="1">
        <f t="shared" si="72"/>
        <v>6.6990374144011948</v>
      </c>
      <c r="AW150" s="1">
        <f t="shared" si="72"/>
        <v>6.6975134209623715</v>
      </c>
      <c r="AX150" s="1">
        <f t="shared" si="72"/>
        <v>6.6931307560332804</v>
      </c>
      <c r="AY150" s="1">
        <f t="shared" si="72"/>
        <v>6.6805731660449919</v>
      </c>
      <c r="AZ150" s="1">
        <f t="shared" si="72"/>
        <v>6.6449466399236483</v>
      </c>
      <c r="BA150" s="1">
        <f t="shared" si="90"/>
        <v>6.5462562125590225</v>
      </c>
    </row>
    <row r="151" spans="1:53" x14ac:dyDescent="0.2">
      <c r="A151" s="23" t="s">
        <v>77</v>
      </c>
      <c r="B151" s="11"/>
      <c r="C151" s="24">
        <v>50479.394999999997</v>
      </c>
      <c r="D151" s="24">
        <v>4.0000000000000001E-3</v>
      </c>
      <c r="E151" s="1">
        <f t="shared" si="73"/>
        <v>16137.882369059358</v>
      </c>
      <c r="F151" s="1">
        <f t="shared" si="66"/>
        <v>16138</v>
      </c>
      <c r="G151" s="1">
        <f>+C151-(C$7+F151*C$8)+T151*K$9</f>
        <v>-4.7050799999851733E-2</v>
      </c>
      <c r="K151" s="1">
        <f t="shared" ref="K151:K182" si="91">G151</f>
        <v>-4.7050799999851733E-2</v>
      </c>
      <c r="N151" s="1">
        <f t="shared" ca="1" si="71"/>
        <v>-9.0392924791729681E-2</v>
      </c>
      <c r="P151" s="26">
        <f t="shared" si="74"/>
        <v>35460.894999999997</v>
      </c>
      <c r="R151" s="1">
        <f t="shared" si="75"/>
        <v>2.2137777806260478E-3</v>
      </c>
      <c r="S151" s="11">
        <f t="shared" ref="S151:S182" si="92">Q$13</f>
        <v>1</v>
      </c>
      <c r="T151" s="143"/>
      <c r="AF151" s="1">
        <f t="shared" si="76"/>
        <v>16138</v>
      </c>
      <c r="AG151" s="1">
        <f t="shared" si="77"/>
        <v>-4.3765439086639255E-2</v>
      </c>
      <c r="AH151" s="1">
        <f t="shared" si="78"/>
        <v>-4.255812903017997E-2</v>
      </c>
      <c r="AI151" s="1">
        <f t="shared" si="79"/>
        <v>-35460.942050799997</v>
      </c>
      <c r="AJ151" s="1">
        <f t="shared" si="80"/>
        <v>-3.2853609132124789E-3</v>
      </c>
      <c r="AK151" s="1">
        <f t="shared" si="81"/>
        <v>1.0793596330064333E-5</v>
      </c>
      <c r="AL151" s="1">
        <f t="shared" si="82"/>
        <v>-35460.942050799997</v>
      </c>
      <c r="AM151" s="11">
        <f t="shared" si="83"/>
        <v>1.0793596330064333E-5</v>
      </c>
      <c r="AN151" s="1">
        <f t="shared" si="84"/>
        <v>-4.4926709696717654E-3</v>
      </c>
      <c r="AO151" s="1">
        <f t="shared" si="85"/>
        <v>1.3624374923120062</v>
      </c>
      <c r="AP151" s="1">
        <f t="shared" si="86"/>
        <v>-5.4577355210181686E-2</v>
      </c>
      <c r="AQ151" s="1">
        <f t="shared" si="87"/>
        <v>-0.11254708384458849</v>
      </c>
      <c r="AR151" s="1">
        <f t="shared" si="88"/>
        <v>-0.30108754308524449</v>
      </c>
      <c r="AS151" s="1">
        <f t="shared" si="89"/>
        <v>-0.15169145611933188</v>
      </c>
      <c r="AT151" s="1">
        <f t="shared" ref="AT151:AZ160" si="93">$BA151+$AH$7*SIN(AU151)</f>
        <v>6.0804149290773175</v>
      </c>
      <c r="AU151" s="1">
        <f t="shared" si="93"/>
        <v>6.0805431143968196</v>
      </c>
      <c r="AV151" s="1">
        <f t="shared" si="93"/>
        <v>6.0808879232327469</v>
      </c>
      <c r="AW151" s="1">
        <f t="shared" si="93"/>
        <v>6.0818153120981222</v>
      </c>
      <c r="AX151" s="1">
        <f t="shared" si="93"/>
        <v>6.0843087245941074</v>
      </c>
      <c r="AY151" s="1">
        <f t="shared" si="93"/>
        <v>6.0910064451870793</v>
      </c>
      <c r="AZ151" s="1">
        <f t="shared" si="93"/>
        <v>6.108955399648262</v>
      </c>
      <c r="BA151" s="1">
        <f t="shared" si="90"/>
        <v>6.1567943976274622</v>
      </c>
    </row>
    <row r="152" spans="1:53" x14ac:dyDescent="0.2">
      <c r="A152" s="23" t="s">
        <v>78</v>
      </c>
      <c r="B152" s="11" t="s">
        <v>51</v>
      </c>
      <c r="C152" s="24">
        <v>51178.364600000001</v>
      </c>
      <c r="D152" s="24">
        <v>5.9999999999999995E-4</v>
      </c>
      <c r="E152" s="1">
        <f t="shared" si="73"/>
        <v>17885.364909724482</v>
      </c>
      <c r="F152" s="1">
        <f t="shared" si="66"/>
        <v>17885.5</v>
      </c>
      <c r="G152" s="1">
        <f>+C152-(C$7+F152*C$8)+T152*K$9</f>
        <v>-5.4034299995691981E-2</v>
      </c>
      <c r="K152" s="1">
        <f t="shared" si="91"/>
        <v>-5.4034299995691981E-2</v>
      </c>
      <c r="N152" s="1">
        <f t="shared" ca="1" si="71"/>
        <v>-8.5297350034991948E-2</v>
      </c>
      <c r="P152" s="26">
        <f t="shared" si="74"/>
        <v>36159.864600000001</v>
      </c>
      <c r="R152" s="1">
        <f t="shared" si="75"/>
        <v>2.9197055760244385E-3</v>
      </c>
      <c r="S152" s="11">
        <f t="shared" si="92"/>
        <v>1</v>
      </c>
      <c r="T152" s="143"/>
      <c r="AF152" s="1">
        <f t="shared" si="76"/>
        <v>17885.5</v>
      </c>
      <c r="AG152" s="1">
        <f t="shared" si="77"/>
        <v>-5.3314609950759206E-2</v>
      </c>
      <c r="AH152" s="1">
        <f t="shared" si="78"/>
        <v>-4.0469800521283128E-2</v>
      </c>
      <c r="AI152" s="1">
        <f t="shared" si="79"/>
        <v>-36159.918634299996</v>
      </c>
      <c r="AJ152" s="1">
        <f t="shared" si="80"/>
        <v>-7.1969004493277478E-4</v>
      </c>
      <c r="AK152" s="1">
        <f t="shared" si="81"/>
        <v>5.1795376077533937E-7</v>
      </c>
      <c r="AL152" s="1">
        <f t="shared" si="82"/>
        <v>-36159.918634299996</v>
      </c>
      <c r="AM152" s="11">
        <f t="shared" si="83"/>
        <v>5.1795376077533937E-7</v>
      </c>
      <c r="AN152" s="1">
        <f t="shared" si="84"/>
        <v>-1.3564499474408857E-2</v>
      </c>
      <c r="AO152" s="1">
        <f t="shared" si="85"/>
        <v>1.3651214002088268</v>
      </c>
      <c r="AP152" s="1">
        <f t="shared" si="86"/>
        <v>-0.59070825227891122</v>
      </c>
      <c r="AQ152" s="1">
        <f t="shared" si="87"/>
        <v>0.10350915430473893</v>
      </c>
      <c r="AR152" s="1">
        <f t="shared" si="88"/>
        <v>0.27624429043101323</v>
      </c>
      <c r="AS152" s="1">
        <f t="shared" si="89"/>
        <v>0.13900725235556294</v>
      </c>
      <c r="AT152" s="1">
        <f t="shared" si="93"/>
        <v>6.4691022541171792</v>
      </c>
      <c r="AU152" s="1">
        <f t="shared" si="93"/>
        <v>6.4689826780964825</v>
      </c>
      <c r="AV152" s="1">
        <f t="shared" si="93"/>
        <v>6.4686620899363403</v>
      </c>
      <c r="AW152" s="1">
        <f t="shared" si="93"/>
        <v>6.467802675131975</v>
      </c>
      <c r="AX152" s="1">
        <f t="shared" si="93"/>
        <v>6.4654994824358978</v>
      </c>
      <c r="AY152" s="1">
        <f t="shared" si="93"/>
        <v>6.4593318138540639</v>
      </c>
      <c r="AZ152" s="1">
        <f t="shared" si="93"/>
        <v>6.4428481555684218</v>
      </c>
      <c r="BA152" s="1">
        <f t="shared" si="90"/>
        <v>6.3989952949914848</v>
      </c>
    </row>
    <row r="153" spans="1:53" x14ac:dyDescent="0.2">
      <c r="A153" s="1" t="s">
        <v>141</v>
      </c>
      <c r="B153" s="11" t="s">
        <v>49</v>
      </c>
      <c r="C153" s="24">
        <v>51194.966500000002</v>
      </c>
      <c r="D153" s="1" t="s">
        <v>130</v>
      </c>
      <c r="E153" s="1">
        <f t="shared" si="73"/>
        <v>17926.871050180191</v>
      </c>
      <c r="F153" s="1">
        <f t="shared" si="66"/>
        <v>17927</v>
      </c>
      <c r="G153" s="1">
        <f t="shared" ref="G153:G216" si="94">+C153-(C$7+F153*C$8)+T153*K$9</f>
        <v>-5.1578199992945883E-2</v>
      </c>
      <c r="K153" s="1">
        <f t="shared" si="91"/>
        <v>-5.1578199992945883E-2</v>
      </c>
      <c r="N153" s="1">
        <f t="shared" ca="1" si="71"/>
        <v>-8.517633924677756E-2</v>
      </c>
      <c r="P153" s="26">
        <f t="shared" si="74"/>
        <v>36176.466500000002</v>
      </c>
      <c r="R153" s="1">
        <f t="shared" si="75"/>
        <v>2.6603107145123229E-3</v>
      </c>
      <c r="S153" s="11">
        <f t="shared" si="92"/>
        <v>1</v>
      </c>
      <c r="T153" s="143"/>
      <c r="AF153" s="1">
        <f t="shared" si="76"/>
        <v>17927</v>
      </c>
      <c r="AG153" s="1">
        <f t="shared" si="77"/>
        <v>-5.3517275602255408E-2</v>
      </c>
      <c r="AH153" s="1">
        <f t="shared" si="78"/>
        <v>-3.7819337479374125E-2</v>
      </c>
      <c r="AI153" s="1">
        <f t="shared" si="79"/>
        <v>-36176.518078199995</v>
      </c>
      <c r="AJ153" s="1">
        <f t="shared" si="80"/>
        <v>1.9390756093095249E-3</v>
      </c>
      <c r="AK153" s="1">
        <f t="shared" si="81"/>
        <v>3.7600142186191054E-6</v>
      </c>
      <c r="AL153" s="1">
        <f t="shared" si="82"/>
        <v>-36176.518078199995</v>
      </c>
      <c r="AM153" s="11">
        <f t="shared" si="83"/>
        <v>3.7600142186191054E-6</v>
      </c>
      <c r="AN153" s="1">
        <f t="shared" si="84"/>
        <v>-1.375886251357176E-2</v>
      </c>
      <c r="AO153" s="1">
        <f t="shared" si="85"/>
        <v>1.363688956439129</v>
      </c>
      <c r="AP153" s="1">
        <f t="shared" si="86"/>
        <v>-0.60156061064088473</v>
      </c>
      <c r="AQ153" s="1">
        <f t="shared" si="87"/>
        <v>0.10843488774169427</v>
      </c>
      <c r="AR153" s="1">
        <f t="shared" si="88"/>
        <v>0.28976127298727328</v>
      </c>
      <c r="AS153" s="1">
        <f t="shared" si="89"/>
        <v>0.14590292140049146</v>
      </c>
      <c r="AT153" s="1">
        <f t="shared" si="93"/>
        <v>6.4782679301497792</v>
      </c>
      <c r="AU153" s="1">
        <f t="shared" si="93"/>
        <v>6.4781436067304004</v>
      </c>
      <c r="AV153" s="1">
        <f t="shared" si="93"/>
        <v>6.4778097025826344</v>
      </c>
      <c r="AW153" s="1">
        <f t="shared" si="93"/>
        <v>6.4769130213935941</v>
      </c>
      <c r="AX153" s="1">
        <f t="shared" si="93"/>
        <v>6.4745058116960275</v>
      </c>
      <c r="AY153" s="1">
        <f t="shared" si="93"/>
        <v>6.4680489773305139</v>
      </c>
      <c r="AZ153" s="1">
        <f t="shared" si="93"/>
        <v>6.4507675140853413</v>
      </c>
      <c r="BA153" s="1">
        <f t="shared" si="90"/>
        <v>6.4047471331835339</v>
      </c>
    </row>
    <row r="154" spans="1:53" x14ac:dyDescent="0.2">
      <c r="A154" s="23" t="s">
        <v>142</v>
      </c>
      <c r="B154" s="1" t="s">
        <v>49</v>
      </c>
      <c r="C154" s="24">
        <v>51194.966999999997</v>
      </c>
      <c r="D154" s="24" t="s">
        <v>143</v>
      </c>
      <c r="E154" s="1">
        <f t="shared" si="73"/>
        <v>17926.872300222054</v>
      </c>
      <c r="F154" s="1">
        <f t="shared" ref="F154:F185" si="95">ROUND(2*E154,0)/2</f>
        <v>17927</v>
      </c>
      <c r="G154" s="1">
        <f t="shared" si="94"/>
        <v>-5.1078199998300988E-2</v>
      </c>
      <c r="K154" s="1">
        <f t="shared" si="91"/>
        <v>-5.1078199998300988E-2</v>
      </c>
      <c r="N154" s="1">
        <f t="shared" ca="1" si="71"/>
        <v>-8.517633924677756E-2</v>
      </c>
      <c r="P154" s="26">
        <f t="shared" si="74"/>
        <v>36176.466999999997</v>
      </c>
      <c r="R154" s="1">
        <f t="shared" si="75"/>
        <v>2.608982515066435E-3</v>
      </c>
      <c r="S154" s="11">
        <f t="shared" si="92"/>
        <v>1</v>
      </c>
      <c r="T154" s="143"/>
      <c r="AF154" s="1">
        <f t="shared" si="76"/>
        <v>17927</v>
      </c>
      <c r="AG154" s="1">
        <f t="shared" si="77"/>
        <v>-5.3517275602255408E-2</v>
      </c>
      <c r="AH154" s="1">
        <f t="shared" si="78"/>
        <v>-3.731933748472923E-2</v>
      </c>
      <c r="AI154" s="1">
        <f t="shared" si="79"/>
        <v>-36176.518078199995</v>
      </c>
      <c r="AJ154" s="1">
        <f t="shared" si="80"/>
        <v>2.4390756039544201E-3</v>
      </c>
      <c r="AK154" s="1">
        <f t="shared" si="81"/>
        <v>5.9490898018056191E-6</v>
      </c>
      <c r="AL154" s="1">
        <f t="shared" si="82"/>
        <v>-36176.518078199995</v>
      </c>
      <c r="AM154" s="11">
        <f t="shared" si="83"/>
        <v>5.9490898018056191E-6</v>
      </c>
      <c r="AN154" s="1">
        <f t="shared" si="84"/>
        <v>-1.375886251357176E-2</v>
      </c>
      <c r="AO154" s="1">
        <f t="shared" si="85"/>
        <v>1.363688956439129</v>
      </c>
      <c r="AP154" s="1">
        <f t="shared" si="86"/>
        <v>-0.60156061064088473</v>
      </c>
      <c r="AQ154" s="1">
        <f t="shared" si="87"/>
        <v>0.10843488774169427</v>
      </c>
      <c r="AR154" s="1">
        <f t="shared" si="88"/>
        <v>0.28976127298727328</v>
      </c>
      <c r="AS154" s="1">
        <f t="shared" si="89"/>
        <v>0.14590292140049146</v>
      </c>
      <c r="AT154" s="1">
        <f t="shared" si="93"/>
        <v>6.4782679301497792</v>
      </c>
      <c r="AU154" s="1">
        <f t="shared" si="93"/>
        <v>6.4781436067304004</v>
      </c>
      <c r="AV154" s="1">
        <f t="shared" si="93"/>
        <v>6.4778097025826344</v>
      </c>
      <c r="AW154" s="1">
        <f t="shared" si="93"/>
        <v>6.4769130213935941</v>
      </c>
      <c r="AX154" s="1">
        <f t="shared" si="93"/>
        <v>6.4745058116960275</v>
      </c>
      <c r="AY154" s="1">
        <f t="shared" si="93"/>
        <v>6.4680489773305139</v>
      </c>
      <c r="AZ154" s="1">
        <f t="shared" si="93"/>
        <v>6.4507675140853413</v>
      </c>
      <c r="BA154" s="1">
        <f t="shared" si="90"/>
        <v>6.4047471331835339</v>
      </c>
    </row>
    <row r="155" spans="1:53" x14ac:dyDescent="0.2">
      <c r="A155" s="23" t="s">
        <v>142</v>
      </c>
      <c r="B155" s="1" t="s">
        <v>51</v>
      </c>
      <c r="C155" s="24">
        <v>51195.964</v>
      </c>
      <c r="D155" s="24" t="s">
        <v>143</v>
      </c>
      <c r="E155" s="1">
        <f t="shared" si="73"/>
        <v>17929.364883723607</v>
      </c>
      <c r="F155" s="1">
        <f t="shared" si="95"/>
        <v>17929.5</v>
      </c>
      <c r="G155" s="1">
        <f t="shared" si="94"/>
        <v>-5.4044700002123136E-2</v>
      </c>
      <c r="K155" s="1">
        <f t="shared" si="91"/>
        <v>-5.4044700002123136E-2</v>
      </c>
      <c r="N155" s="1">
        <f t="shared" ca="1" si="71"/>
        <v>-8.5169049440258632E-2</v>
      </c>
      <c r="P155" s="26">
        <f t="shared" si="74"/>
        <v>36177.464</v>
      </c>
      <c r="R155" s="1">
        <f t="shared" si="75"/>
        <v>2.9208295983194884E-3</v>
      </c>
      <c r="S155" s="11">
        <f t="shared" si="92"/>
        <v>1</v>
      </c>
      <c r="T155" s="143"/>
      <c r="U155" s="1">
        <v>5.8420318993677833E-10</v>
      </c>
      <c r="V155" s="1">
        <v>8.8227269353667568E-20</v>
      </c>
      <c r="W155" s="1">
        <v>8.9374131093968442E-28</v>
      </c>
      <c r="X155" s="1">
        <v>1.4217208570628018E-9</v>
      </c>
      <c r="Y155" s="1">
        <v>2.9743536474277192E-5</v>
      </c>
      <c r="Z155" s="1">
        <v>7.5406279921380317E-3</v>
      </c>
      <c r="AA155" s="1">
        <v>0.43618600142661923</v>
      </c>
      <c r="AB155" s="1">
        <v>4410.4673649447641</v>
      </c>
      <c r="AC155" s="1">
        <v>4.267967877006428E-5</v>
      </c>
      <c r="AD155" s="1">
        <v>8.2702133884541611E-10</v>
      </c>
      <c r="AE155" s="1">
        <v>2.9808327401265278E-21</v>
      </c>
      <c r="AF155" s="1">
        <f t="shared" si="76"/>
        <v>17929.5</v>
      </c>
      <c r="AG155" s="1">
        <f t="shared" si="77"/>
        <v>-5.3529436658167916E-2</v>
      </c>
      <c r="AH155" s="1">
        <f t="shared" si="78"/>
        <v>-4.0274172095666631E-2</v>
      </c>
      <c r="AI155" s="1">
        <f t="shared" si="79"/>
        <v>-36177.518044700002</v>
      </c>
      <c r="AJ155" s="1">
        <f t="shared" si="80"/>
        <v>-5.1526334395522039E-4</v>
      </c>
      <c r="AK155" s="1">
        <f t="shared" si="81"/>
        <v>2.6549631362391574E-7</v>
      </c>
      <c r="AL155" s="1">
        <f t="shared" si="82"/>
        <v>-36177.518044700002</v>
      </c>
      <c r="AM155" s="11">
        <f t="shared" si="83"/>
        <v>2.6549631362391574E-7</v>
      </c>
      <c r="AN155" s="1">
        <f t="shared" si="84"/>
        <v>-1.3770527906456503E-2</v>
      </c>
      <c r="AO155" s="1">
        <f t="shared" si="85"/>
        <v>1.363600638727634</v>
      </c>
      <c r="AP155" s="1">
        <f t="shared" si="86"/>
        <v>-0.60221015167297876</v>
      </c>
      <c r="AQ155" s="1">
        <f t="shared" si="87"/>
        <v>0.10873066463603097</v>
      </c>
      <c r="AR155" s="1">
        <f t="shared" si="88"/>
        <v>0.29057464053713494</v>
      </c>
      <c r="AS155" s="1">
        <f t="shared" si="89"/>
        <v>0.14631828719154602</v>
      </c>
      <c r="AT155" s="1">
        <f t="shared" si="93"/>
        <v>6.4788197729873911</v>
      </c>
      <c r="AU155" s="1">
        <f t="shared" si="93"/>
        <v>6.4786951686621501</v>
      </c>
      <c r="AV155" s="1">
        <f t="shared" si="93"/>
        <v>6.4783604736197464</v>
      </c>
      <c r="AW155" s="1">
        <f t="shared" si="93"/>
        <v>6.4774615712258861</v>
      </c>
      <c r="AX155" s="1">
        <f t="shared" si="93"/>
        <v>6.475048141557548</v>
      </c>
      <c r="AY155" s="1">
        <f t="shared" si="93"/>
        <v>6.4685739648126317</v>
      </c>
      <c r="AZ155" s="1">
        <f t="shared" si="93"/>
        <v>6.4512445359710684</v>
      </c>
      <c r="BA155" s="1">
        <f t="shared" si="90"/>
        <v>6.405093629460163</v>
      </c>
    </row>
    <row r="156" spans="1:53" x14ac:dyDescent="0.2">
      <c r="A156" s="1" t="s">
        <v>141</v>
      </c>
      <c r="B156" s="11" t="s">
        <v>51</v>
      </c>
      <c r="C156" s="24">
        <v>51195.964399999997</v>
      </c>
      <c r="D156" s="1" t="s">
        <v>130</v>
      </c>
      <c r="E156" s="1">
        <f t="shared" si="73"/>
        <v>17929.365883757102</v>
      </c>
      <c r="F156" s="1">
        <f t="shared" si="95"/>
        <v>17929.5</v>
      </c>
      <c r="G156" s="1">
        <f t="shared" si="94"/>
        <v>-5.3644700004952028E-2</v>
      </c>
      <c r="K156" s="1">
        <f t="shared" si="91"/>
        <v>-5.3644700004952028E-2</v>
      </c>
      <c r="N156" s="1">
        <f t="shared" ca="1" si="71"/>
        <v>-8.5169049440258632E-2</v>
      </c>
      <c r="P156" s="26">
        <f t="shared" si="74"/>
        <v>36177.464399999997</v>
      </c>
      <c r="R156" s="1">
        <f t="shared" si="75"/>
        <v>2.8777538386213003E-3</v>
      </c>
      <c r="S156" s="11">
        <f t="shared" si="92"/>
        <v>1</v>
      </c>
      <c r="T156" s="143"/>
      <c r="AF156" s="1">
        <f t="shared" si="76"/>
        <v>17929.5</v>
      </c>
      <c r="AG156" s="1">
        <f t="shared" si="77"/>
        <v>-5.3529436658167916E-2</v>
      </c>
      <c r="AH156" s="1">
        <f t="shared" si="78"/>
        <v>-3.9874172098495524E-2</v>
      </c>
      <c r="AI156" s="1">
        <f t="shared" si="79"/>
        <v>-36177.518044700002</v>
      </c>
      <c r="AJ156" s="1">
        <f t="shared" si="80"/>
        <v>-1.1526334678411271E-4</v>
      </c>
      <c r="AK156" s="1">
        <f t="shared" si="81"/>
        <v>1.3285639111874626E-8</v>
      </c>
      <c r="AL156" s="1">
        <f t="shared" si="82"/>
        <v>-36177.518044700002</v>
      </c>
      <c r="AM156" s="11">
        <f t="shared" si="83"/>
        <v>1.3285639111874626E-8</v>
      </c>
      <c r="AN156" s="1">
        <f t="shared" si="84"/>
        <v>-1.3770527906456503E-2</v>
      </c>
      <c r="AO156" s="1">
        <f t="shared" si="85"/>
        <v>1.363600638727634</v>
      </c>
      <c r="AP156" s="1">
        <f t="shared" si="86"/>
        <v>-0.60221015167297876</v>
      </c>
      <c r="AQ156" s="1">
        <f t="shared" si="87"/>
        <v>0.10873066463603097</v>
      </c>
      <c r="AR156" s="1">
        <f t="shared" si="88"/>
        <v>0.29057464053713494</v>
      </c>
      <c r="AS156" s="1">
        <f t="shared" si="89"/>
        <v>0.14631828719154602</v>
      </c>
      <c r="AT156" s="1">
        <f t="shared" si="93"/>
        <v>6.4788197729873911</v>
      </c>
      <c r="AU156" s="1">
        <f t="shared" si="93"/>
        <v>6.4786951686621501</v>
      </c>
      <c r="AV156" s="1">
        <f t="shared" si="93"/>
        <v>6.4783604736197464</v>
      </c>
      <c r="AW156" s="1">
        <f t="shared" si="93"/>
        <v>6.4774615712258861</v>
      </c>
      <c r="AX156" s="1">
        <f t="shared" si="93"/>
        <v>6.475048141557548</v>
      </c>
      <c r="AY156" s="1">
        <f t="shared" si="93"/>
        <v>6.4685739648126317</v>
      </c>
      <c r="AZ156" s="1">
        <f t="shared" si="93"/>
        <v>6.4512445359710684</v>
      </c>
      <c r="BA156" s="1">
        <f t="shared" si="90"/>
        <v>6.405093629460163</v>
      </c>
    </row>
    <row r="157" spans="1:53" x14ac:dyDescent="0.2">
      <c r="A157" s="1" t="s">
        <v>144</v>
      </c>
      <c r="B157" s="11" t="s">
        <v>49</v>
      </c>
      <c r="C157" s="24">
        <v>51453.752</v>
      </c>
      <c r="D157" s="1" t="s">
        <v>130</v>
      </c>
      <c r="E157" s="1">
        <f t="shared" si="73"/>
        <v>18573.856474191889</v>
      </c>
      <c r="F157" s="1">
        <f t="shared" si="95"/>
        <v>18574</v>
      </c>
      <c r="G157" s="1">
        <f t="shared" si="94"/>
        <v>-5.7408399996347725E-2</v>
      </c>
      <c r="K157" s="1">
        <f t="shared" si="91"/>
        <v>-5.7408399996347725E-2</v>
      </c>
      <c r="N157" s="1">
        <f t="shared" ca="1" si="71"/>
        <v>-8.3289737319676385E-2</v>
      </c>
      <c r="P157" s="26">
        <f t="shared" si="74"/>
        <v>36435.252</v>
      </c>
      <c r="R157" s="1">
        <f t="shared" si="75"/>
        <v>3.2957243901406575E-3</v>
      </c>
      <c r="S157" s="11">
        <f t="shared" si="92"/>
        <v>1</v>
      </c>
      <c r="T157" s="143"/>
      <c r="AF157" s="1">
        <f t="shared" si="76"/>
        <v>18574</v>
      </c>
      <c r="AG157" s="1">
        <f t="shared" si="77"/>
        <v>-5.6470598511648436E-2</v>
      </c>
      <c r="AH157" s="1">
        <f t="shared" si="78"/>
        <v>-4.0807454871376762E-2</v>
      </c>
      <c r="AI157" s="1">
        <f t="shared" si="79"/>
        <v>-36435.309408399997</v>
      </c>
      <c r="AJ157" s="1">
        <f t="shared" si="80"/>
        <v>-9.3780148469928964E-4</v>
      </c>
      <c r="AK157" s="1">
        <f t="shared" si="81"/>
        <v>8.7947162470419195E-7</v>
      </c>
      <c r="AL157" s="1">
        <f t="shared" si="82"/>
        <v>-36435.309408399997</v>
      </c>
      <c r="AM157" s="11">
        <f t="shared" si="83"/>
        <v>8.7947162470419195E-7</v>
      </c>
      <c r="AN157" s="1">
        <f t="shared" si="84"/>
        <v>-1.6600945124970963E-2</v>
      </c>
      <c r="AO157" s="1">
        <f t="shared" si="85"/>
        <v>1.3337663383476237</v>
      </c>
      <c r="AP157" s="1">
        <f t="shared" si="86"/>
        <v>-0.75243277445592172</v>
      </c>
      <c r="AQ157" s="1">
        <f t="shared" si="87"/>
        <v>0.18063170624604091</v>
      </c>
      <c r="AR157" s="1">
        <f t="shared" si="88"/>
        <v>0.49605576878679936</v>
      </c>
      <c r="AS157" s="1">
        <f t="shared" si="89"/>
        <v>0.25324227925104564</v>
      </c>
      <c r="AT157" s="1">
        <f t="shared" si="93"/>
        <v>6.6196555427981192</v>
      </c>
      <c r="AU157" s="1">
        <f t="shared" si="93"/>
        <v>6.6194802250431675</v>
      </c>
      <c r="AV157" s="1">
        <f t="shared" si="93"/>
        <v>6.6189908958766788</v>
      </c>
      <c r="AW157" s="1">
        <f t="shared" si="93"/>
        <v>6.6176255714210281</v>
      </c>
      <c r="AX157" s="1">
        <f t="shared" si="93"/>
        <v>6.6138194607732714</v>
      </c>
      <c r="AY157" s="1">
        <f t="shared" si="93"/>
        <v>6.6032351623552303</v>
      </c>
      <c r="AZ157" s="1">
        <f t="shared" si="93"/>
        <v>6.5739913308507409</v>
      </c>
      <c r="BA157" s="1">
        <f t="shared" si="90"/>
        <v>6.4944203695752494</v>
      </c>
    </row>
    <row r="158" spans="1:53" x14ac:dyDescent="0.2">
      <c r="A158" s="23" t="s">
        <v>145</v>
      </c>
      <c r="B158" s="1" t="s">
        <v>49</v>
      </c>
      <c r="C158" s="24">
        <v>51554.55</v>
      </c>
      <c r="D158" s="24" t="s">
        <v>143</v>
      </c>
      <c r="E158" s="1">
        <f t="shared" si="73"/>
        <v>18825.859916307207</v>
      </c>
      <c r="F158" s="1">
        <f t="shared" si="95"/>
        <v>18826</v>
      </c>
      <c r="G158" s="1">
        <f t="shared" si="94"/>
        <v>-5.6031599997368176E-2</v>
      </c>
      <c r="K158" s="1">
        <f t="shared" si="91"/>
        <v>-5.6031599997368176E-2</v>
      </c>
      <c r="N158" s="1">
        <f t="shared" ca="1" si="71"/>
        <v>-8.2554924822567419E-2</v>
      </c>
      <c r="P158" s="26">
        <f t="shared" si="74"/>
        <v>36536.050000000003</v>
      </c>
      <c r="R158" s="1">
        <f t="shared" si="75"/>
        <v>3.1395401982650694E-3</v>
      </c>
      <c r="S158" s="11">
        <f t="shared" si="92"/>
        <v>1</v>
      </c>
      <c r="T158" s="143"/>
      <c r="AF158" s="1">
        <f t="shared" si="76"/>
        <v>18826</v>
      </c>
      <c r="AG158" s="1">
        <f t="shared" si="77"/>
        <v>-5.7507759261728353E-2</v>
      </c>
      <c r="AH158" s="1">
        <f t="shared" si="78"/>
        <v>-3.8427564881481913E-2</v>
      </c>
      <c r="AI158" s="1">
        <f t="shared" si="79"/>
        <v>-36536.1060316</v>
      </c>
      <c r="AJ158" s="1">
        <f t="shared" si="80"/>
        <v>1.4761592643601773E-3</v>
      </c>
      <c r="AK158" s="1">
        <f t="shared" si="81"/>
        <v>2.17904617375638E-6</v>
      </c>
      <c r="AL158" s="1">
        <f t="shared" si="82"/>
        <v>-36536.1060316</v>
      </c>
      <c r="AM158" s="11">
        <f t="shared" si="83"/>
        <v>2.17904617375638E-6</v>
      </c>
      <c r="AN158" s="1">
        <f t="shared" si="84"/>
        <v>-1.7604035115886259E-2</v>
      </c>
      <c r="AO158" s="1">
        <f t="shared" si="85"/>
        <v>1.3187609813946122</v>
      </c>
      <c r="AP158" s="1">
        <f t="shared" si="86"/>
        <v>-0.80122397599256667</v>
      </c>
      <c r="AQ158" s="1">
        <f t="shared" si="87"/>
        <v>0.20595926455413505</v>
      </c>
      <c r="AR158" s="1">
        <f t="shared" si="88"/>
        <v>0.57364593178141354</v>
      </c>
      <c r="AS158" s="1">
        <f t="shared" si="89"/>
        <v>0.29495610250539062</v>
      </c>
      <c r="AT158" s="1">
        <f t="shared" si="93"/>
        <v>6.6737755238192227</v>
      </c>
      <c r="AU158" s="1">
        <f t="shared" si="93"/>
        <v>6.6735928864110701</v>
      </c>
      <c r="AV158" s="1">
        <f t="shared" si="93"/>
        <v>6.6730725384099179</v>
      </c>
      <c r="AW158" s="1">
        <f t="shared" si="93"/>
        <v>6.6715906362179327</v>
      </c>
      <c r="AX158" s="1">
        <f t="shared" si="93"/>
        <v>6.6673752223122165</v>
      </c>
      <c r="AY158" s="1">
        <f t="shared" si="93"/>
        <v>6.6554229157863674</v>
      </c>
      <c r="AZ158" s="1">
        <f t="shared" si="93"/>
        <v>6.621827444054829</v>
      </c>
      <c r="BA158" s="1">
        <f t="shared" si="90"/>
        <v>6.5293471942595032</v>
      </c>
    </row>
    <row r="159" spans="1:53" x14ac:dyDescent="0.2">
      <c r="A159" s="23" t="s">
        <v>80</v>
      </c>
      <c r="B159" s="11" t="s">
        <v>51</v>
      </c>
      <c r="C159" s="24">
        <v>51954.330999999998</v>
      </c>
      <c r="D159" s="24">
        <v>5.9999999999999995E-4</v>
      </c>
      <c r="E159" s="1">
        <f t="shared" si="73"/>
        <v>19825.345899087617</v>
      </c>
      <c r="F159" s="1">
        <f t="shared" si="95"/>
        <v>19825.5</v>
      </c>
      <c r="G159" s="1">
        <f t="shared" si="94"/>
        <v>-6.1638300001504831E-2</v>
      </c>
      <c r="K159" s="1">
        <f t="shared" si="91"/>
        <v>-6.1638300001504831E-2</v>
      </c>
      <c r="N159" s="1">
        <f t="shared" ca="1" si="71"/>
        <v>-7.964046017629596E-2</v>
      </c>
      <c r="P159" s="26">
        <f t="shared" si="74"/>
        <v>36935.830999999998</v>
      </c>
      <c r="R159" s="1">
        <f t="shared" si="75"/>
        <v>3.7992800270755106E-3</v>
      </c>
      <c r="S159" s="11">
        <f t="shared" si="92"/>
        <v>1</v>
      </c>
      <c r="T159" s="143"/>
      <c r="AF159" s="1">
        <f t="shared" si="76"/>
        <v>19825.5</v>
      </c>
      <c r="AG159" s="1">
        <f t="shared" si="77"/>
        <v>-6.0941189357348269E-2</v>
      </c>
      <c r="AH159" s="1">
        <f t="shared" si="78"/>
        <v>-4.0684860829752784E-2</v>
      </c>
      <c r="AI159" s="1">
        <f t="shared" si="79"/>
        <v>-36935.8926383</v>
      </c>
      <c r="AJ159" s="1">
        <f t="shared" si="80"/>
        <v>-6.9711064415656221E-4</v>
      </c>
      <c r="AK159" s="1">
        <f t="shared" si="81"/>
        <v>4.8596325019637715E-7</v>
      </c>
      <c r="AL159" s="1">
        <f t="shared" si="82"/>
        <v>-36935.8926383</v>
      </c>
      <c r="AM159" s="11">
        <f t="shared" si="83"/>
        <v>4.8596325019637715E-7</v>
      </c>
      <c r="AN159" s="1">
        <f t="shared" si="84"/>
        <v>-2.0953439171752044E-2</v>
      </c>
      <c r="AO159" s="1">
        <f t="shared" si="85"/>
        <v>1.2469667783347214</v>
      </c>
      <c r="AP159" s="1">
        <f t="shared" si="86"/>
        <v>-0.9383805241149189</v>
      </c>
      <c r="AQ159" s="1">
        <f t="shared" si="87"/>
        <v>0.28815827649801251</v>
      </c>
      <c r="AR159" s="1">
        <f t="shared" si="88"/>
        <v>0.86222213109030721</v>
      </c>
      <c r="AS159" s="1">
        <f t="shared" si="89"/>
        <v>0.45996646918648976</v>
      </c>
      <c r="AT159" s="1">
        <f t="shared" si="93"/>
        <v>6.8816273919493138</v>
      </c>
      <c r="AU159" s="1">
        <f t="shared" si="93"/>
        <v>6.8814736775406455</v>
      </c>
      <c r="AV159" s="1">
        <f t="shared" si="93"/>
        <v>6.8809835820368876</v>
      </c>
      <c r="AW159" s="1">
        <f t="shared" si="93"/>
        <v>6.8794220757857438</v>
      </c>
      <c r="AX159" s="1">
        <f t="shared" si="93"/>
        <v>6.8744578987693989</v>
      </c>
      <c r="AY159" s="1">
        <f t="shared" si="93"/>
        <v>6.8587844951005019</v>
      </c>
      <c r="AZ159" s="1">
        <f t="shared" si="93"/>
        <v>6.810296168368799</v>
      </c>
      <c r="BA159" s="1">
        <f t="shared" si="90"/>
        <v>6.6678764056559778</v>
      </c>
    </row>
    <row r="160" spans="1:53" x14ac:dyDescent="0.2">
      <c r="A160" s="23" t="s">
        <v>80</v>
      </c>
      <c r="B160" s="11"/>
      <c r="C160" s="24">
        <v>51965.333700000003</v>
      </c>
      <c r="D160" s="24">
        <v>1.4E-3</v>
      </c>
      <c r="E160" s="1">
        <f t="shared" si="73"/>
        <v>19852.853570594623</v>
      </c>
      <c r="F160" s="1">
        <f t="shared" si="95"/>
        <v>19853</v>
      </c>
      <c r="G160" s="1">
        <f t="shared" si="94"/>
        <v>-5.8569799992255867E-2</v>
      </c>
      <c r="K160" s="1">
        <f t="shared" si="91"/>
        <v>-5.8569799992255867E-2</v>
      </c>
      <c r="N160" s="1">
        <f t="shared" ca="1" si="71"/>
        <v>-7.9560272304587648E-2</v>
      </c>
      <c r="P160" s="26">
        <f t="shared" si="74"/>
        <v>36946.833700000003</v>
      </c>
      <c r="R160" s="1">
        <f t="shared" si="75"/>
        <v>3.4304214711328553E-3</v>
      </c>
      <c r="S160" s="11">
        <f t="shared" si="92"/>
        <v>1</v>
      </c>
      <c r="T160" s="143"/>
      <c r="AF160" s="1">
        <f t="shared" si="76"/>
        <v>19853</v>
      </c>
      <c r="AG160" s="1">
        <f t="shared" si="77"/>
        <v>-6.1019958885792411E-2</v>
      </c>
      <c r="AH160" s="1">
        <f t="shared" si="78"/>
        <v>-3.7538749241852604E-2</v>
      </c>
      <c r="AI160" s="1">
        <f t="shared" si="79"/>
        <v>-36946.892269799995</v>
      </c>
      <c r="AJ160" s="1">
        <f t="shared" si="80"/>
        <v>2.4501588935365443E-3</v>
      </c>
      <c r="AK160" s="1">
        <f t="shared" si="81"/>
        <v>6.0032786035762231E-6</v>
      </c>
      <c r="AL160" s="1">
        <f t="shared" si="82"/>
        <v>-36946.892269799995</v>
      </c>
      <c r="AM160" s="11">
        <f t="shared" si="83"/>
        <v>6.0032786035762231E-6</v>
      </c>
      <c r="AN160" s="1">
        <f t="shared" si="84"/>
        <v>-2.1031050750403266E-2</v>
      </c>
      <c r="AO160" s="1">
        <f t="shared" si="85"/>
        <v>1.2448067638368556</v>
      </c>
      <c r="AP160" s="1">
        <f t="shared" si="86"/>
        <v>-0.9409366819917534</v>
      </c>
      <c r="AQ160" s="1">
        <f t="shared" si="87"/>
        <v>0.28999556944040095</v>
      </c>
      <c r="AR160" s="1">
        <f t="shared" si="88"/>
        <v>0.86969420608633208</v>
      </c>
      <c r="AS160" s="1">
        <f t="shared" si="89"/>
        <v>0.46450075001302582</v>
      </c>
      <c r="AT160" s="1">
        <f t="shared" si="93"/>
        <v>6.8871761040578008</v>
      </c>
      <c r="AU160" s="1">
        <f t="shared" si="93"/>
        <v>6.8870241032102459</v>
      </c>
      <c r="AV160" s="1">
        <f t="shared" si="93"/>
        <v>6.8865376235134548</v>
      </c>
      <c r="AW160" s="1">
        <f t="shared" si="93"/>
        <v>6.8849817365360835</v>
      </c>
      <c r="AX160" s="1">
        <f t="shared" si="93"/>
        <v>6.8800167157244578</v>
      </c>
      <c r="AY160" s="1">
        <f t="shared" si="93"/>
        <v>6.8642829876919329</v>
      </c>
      <c r="AZ160" s="1">
        <f t="shared" si="93"/>
        <v>6.8154473588773188</v>
      </c>
      <c r="BA160" s="1">
        <f t="shared" si="90"/>
        <v>6.6716878646989031</v>
      </c>
    </row>
    <row r="161" spans="1:53" x14ac:dyDescent="0.2">
      <c r="A161" s="32" t="s">
        <v>82</v>
      </c>
      <c r="B161" s="33" t="s">
        <v>49</v>
      </c>
      <c r="C161" s="34">
        <v>52213.520199999999</v>
      </c>
      <c r="D161" s="34">
        <v>1.3100000000000001E-2</v>
      </c>
      <c r="E161" s="1">
        <f t="shared" si="73"/>
        <v>20473.340606910333</v>
      </c>
      <c r="F161" s="1">
        <f t="shared" si="95"/>
        <v>20473.5</v>
      </c>
      <c r="G161" s="1">
        <f t="shared" si="94"/>
        <v>-6.3755099996342324E-2</v>
      </c>
      <c r="K161" s="1">
        <f t="shared" si="91"/>
        <v>-6.3755099996342324E-2</v>
      </c>
      <c r="N161" s="1">
        <f t="shared" ca="1" si="71"/>
        <v>-7.7750942326587205E-2</v>
      </c>
      <c r="P161" s="26">
        <f t="shared" si="74"/>
        <v>37195.020199999999</v>
      </c>
      <c r="R161" s="1">
        <f t="shared" si="75"/>
        <v>4.0647127755436092E-3</v>
      </c>
      <c r="S161" s="11">
        <f t="shared" si="92"/>
        <v>1</v>
      </c>
      <c r="T161" s="143"/>
      <c r="AF161" s="23">
        <f t="shared" si="76"/>
        <v>20473.5</v>
      </c>
      <c r="AG161" s="23">
        <f t="shared" si="77"/>
        <v>-6.2575215278222796E-2</v>
      </c>
      <c r="AH161" s="1">
        <f t="shared" si="78"/>
        <v>-4.1178492203420916E-2</v>
      </c>
      <c r="AI161" s="23">
        <f t="shared" si="79"/>
        <v>-37195.083955099995</v>
      </c>
      <c r="AJ161" s="23">
        <f t="shared" si="80"/>
        <v>-1.1798847181195282E-3</v>
      </c>
      <c r="AK161" s="23">
        <f t="shared" si="81"/>
        <v>1.3921279480519986E-6</v>
      </c>
      <c r="AL161" s="23">
        <f t="shared" si="82"/>
        <v>-37195.083955099995</v>
      </c>
      <c r="AM161" s="11">
        <f t="shared" si="83"/>
        <v>1.3921279480519986E-6</v>
      </c>
      <c r="AN161" s="23">
        <f t="shared" si="84"/>
        <v>-2.2576607792921411E-2</v>
      </c>
      <c r="AO161" s="23">
        <f t="shared" si="85"/>
        <v>1.1949286185673871</v>
      </c>
      <c r="AP161" s="23">
        <f t="shared" si="86"/>
        <v>-0.98317071110743215</v>
      </c>
      <c r="AQ161" s="23">
        <f t="shared" si="87"/>
        <v>0.32562342602882011</v>
      </c>
      <c r="AR161" s="23">
        <f t="shared" si="88"/>
        <v>1.0313832802693528</v>
      </c>
      <c r="AS161" s="23">
        <f t="shared" si="89"/>
        <v>0.56685511551202816</v>
      </c>
      <c r="AT161" s="23">
        <f t="shared" ref="AT161:AZ170" si="96">$BA161+$AH$7*SIN(AU161)</f>
        <v>7.0097752361869112</v>
      </c>
      <c r="AU161" s="23">
        <f t="shared" si="96"/>
        <v>7.0096666368637974</v>
      </c>
      <c r="AV161" s="23">
        <f t="shared" si="96"/>
        <v>7.0092838918948353</v>
      </c>
      <c r="AW161" s="23">
        <f t="shared" si="96"/>
        <v>7.0079359897262758</v>
      </c>
      <c r="AX161" s="23">
        <f t="shared" si="96"/>
        <v>7.0032018602662323</v>
      </c>
      <c r="AY161" s="23">
        <f t="shared" si="96"/>
        <v>6.9867274144952436</v>
      </c>
      <c r="AZ161" s="23">
        <f t="shared" si="96"/>
        <v>6.9310849404494874</v>
      </c>
      <c r="BA161" s="23">
        <f t="shared" si="90"/>
        <v>6.7576882405583447</v>
      </c>
    </row>
    <row r="162" spans="1:53" x14ac:dyDescent="0.2">
      <c r="A162" s="23" t="s">
        <v>145</v>
      </c>
      <c r="B162" s="1" t="s">
        <v>51</v>
      </c>
      <c r="C162" s="24">
        <v>52220.719599999997</v>
      </c>
      <c r="D162" s="24" t="s">
        <v>143</v>
      </c>
      <c r="E162" s="1">
        <f t="shared" si="73"/>
        <v>20491.339709880274</v>
      </c>
      <c r="F162" s="1">
        <f t="shared" si="95"/>
        <v>20491.5</v>
      </c>
      <c r="G162" s="1">
        <f t="shared" si="94"/>
        <v>-6.411389999993844E-2</v>
      </c>
      <c r="K162" s="1">
        <f t="shared" si="91"/>
        <v>-6.411389999993844E-2</v>
      </c>
      <c r="N162" s="1">
        <f t="shared" ca="1" si="71"/>
        <v>-7.7698455719650839E-2</v>
      </c>
      <c r="P162" s="26">
        <f t="shared" si="74"/>
        <v>37202.219599999997</v>
      </c>
      <c r="R162" s="1">
        <f t="shared" si="75"/>
        <v>4.110592173202106E-3</v>
      </c>
      <c r="S162" s="11">
        <f t="shared" si="92"/>
        <v>1</v>
      </c>
      <c r="T162" s="143"/>
      <c r="AF162" s="23">
        <f t="shared" si="76"/>
        <v>20491.5</v>
      </c>
      <c r="AG162" s="23">
        <f t="shared" si="77"/>
        <v>-6.2614062491237216E-2</v>
      </c>
      <c r="AH162" s="1">
        <f t="shared" si="78"/>
        <v>-4.1498256784129023E-2</v>
      </c>
      <c r="AI162" s="23">
        <f t="shared" si="79"/>
        <v>-37202.283713899997</v>
      </c>
      <c r="AJ162" s="23">
        <f t="shared" si="80"/>
        <v>-1.4998375087012239E-3</v>
      </c>
      <c r="AK162" s="23">
        <f t="shared" si="81"/>
        <v>2.2495125525070937E-6</v>
      </c>
      <c r="AL162" s="23">
        <f t="shared" si="82"/>
        <v>-37202.283713899997</v>
      </c>
      <c r="AM162" s="11">
        <f t="shared" si="83"/>
        <v>2.2495125525070937E-6</v>
      </c>
      <c r="AN162" s="23">
        <f t="shared" si="84"/>
        <v>-2.261564321580942E-2</v>
      </c>
      <c r="AO162" s="23">
        <f t="shared" si="85"/>
        <v>1.193463503524947</v>
      </c>
      <c r="AP162" s="23">
        <f t="shared" si="86"/>
        <v>-0.98398167640593692</v>
      </c>
      <c r="AQ162" s="23">
        <f t="shared" si="87"/>
        <v>0.32649602557946894</v>
      </c>
      <c r="AR162" s="23">
        <f t="shared" si="88"/>
        <v>1.0358766674048092</v>
      </c>
      <c r="AS162" s="23">
        <f t="shared" si="89"/>
        <v>0.56982751776911233</v>
      </c>
      <c r="AT162" s="23">
        <f t="shared" si="96"/>
        <v>7.013256428160112</v>
      </c>
      <c r="AU162" s="23">
        <f t="shared" si="96"/>
        <v>7.0131491351677981</v>
      </c>
      <c r="AV162" s="23">
        <f t="shared" si="96"/>
        <v>7.0127698179598648</v>
      </c>
      <c r="AW162" s="23">
        <f t="shared" si="96"/>
        <v>7.0114298324780187</v>
      </c>
      <c r="AX162" s="23">
        <f t="shared" si="96"/>
        <v>7.0067089156251017</v>
      </c>
      <c r="AY162" s="23">
        <f t="shared" si="96"/>
        <v>6.9902305238793998</v>
      </c>
      <c r="AZ162" s="23">
        <f t="shared" si="96"/>
        <v>6.9344213628021398</v>
      </c>
      <c r="BA162" s="23">
        <f t="shared" si="90"/>
        <v>6.760183013750078</v>
      </c>
    </row>
    <row r="163" spans="1:53" x14ac:dyDescent="0.2">
      <c r="A163" s="23" t="s">
        <v>145</v>
      </c>
      <c r="B163" s="1" t="s">
        <v>51</v>
      </c>
      <c r="C163" s="24">
        <v>52291.517599999999</v>
      </c>
      <c r="D163" s="24" t="s">
        <v>143</v>
      </c>
      <c r="E163" s="1">
        <f t="shared" si="73"/>
        <v>20668.340639411421</v>
      </c>
      <c r="F163" s="1">
        <f t="shared" si="95"/>
        <v>20668.5</v>
      </c>
      <c r="G163" s="1">
        <f t="shared" si="94"/>
        <v>-6.3742099999217317E-2</v>
      </c>
      <c r="K163" s="1">
        <f t="shared" si="91"/>
        <v>-6.3742099999217317E-2</v>
      </c>
      <c r="N163" s="1">
        <f t="shared" ca="1" si="71"/>
        <v>-7.7182337418110036E-2</v>
      </c>
      <c r="P163" s="26">
        <f t="shared" si="74"/>
        <v>37273.017599999999</v>
      </c>
      <c r="R163" s="1">
        <f t="shared" si="75"/>
        <v>4.0630553123102205E-3</v>
      </c>
      <c r="S163" s="11">
        <f t="shared" si="92"/>
        <v>1</v>
      </c>
      <c r="T163" s="143"/>
      <c r="AF163" s="23">
        <f t="shared" si="76"/>
        <v>20668.5</v>
      </c>
      <c r="AG163" s="23">
        <f t="shared" si="77"/>
        <v>-6.2977610976840029E-2</v>
      </c>
      <c r="AH163" s="1">
        <f t="shared" si="78"/>
        <v>-4.0759647365523122E-2</v>
      </c>
      <c r="AI163" s="23">
        <f t="shared" si="79"/>
        <v>-37273.081342099998</v>
      </c>
      <c r="AJ163" s="23">
        <f t="shared" si="80"/>
        <v>-7.6448902237728766E-4</v>
      </c>
      <c r="AK163" s="23">
        <f t="shared" si="81"/>
        <v>5.8444346533538109E-7</v>
      </c>
      <c r="AL163" s="23">
        <f t="shared" si="82"/>
        <v>-37273.081342099998</v>
      </c>
      <c r="AM163" s="11">
        <f t="shared" si="83"/>
        <v>5.8444346533538109E-7</v>
      </c>
      <c r="AN163" s="23">
        <f t="shared" si="84"/>
        <v>-2.2982452633694191E-2</v>
      </c>
      <c r="AO163" s="23">
        <f t="shared" si="85"/>
        <v>1.1790490419157185</v>
      </c>
      <c r="AP163" s="23">
        <f t="shared" si="86"/>
        <v>-0.99081661889356831</v>
      </c>
      <c r="AQ163" s="23">
        <f t="shared" si="87"/>
        <v>0.33461802477511532</v>
      </c>
      <c r="AR163" s="23">
        <f t="shared" si="88"/>
        <v>1.0794763401708509</v>
      </c>
      <c r="AS163" s="23">
        <f t="shared" si="89"/>
        <v>0.59907376944616286</v>
      </c>
      <c r="AT163" s="23">
        <f t="shared" si="96"/>
        <v>7.0472603557442808</v>
      </c>
      <c r="AU163" s="23">
        <f t="shared" si="96"/>
        <v>7.0471657678562556</v>
      </c>
      <c r="AV163" s="23">
        <f t="shared" si="96"/>
        <v>7.0468206634906814</v>
      </c>
      <c r="AW163" s="23">
        <f t="shared" si="96"/>
        <v>7.0455625139976092</v>
      </c>
      <c r="AX163" s="23">
        <f t="shared" si="96"/>
        <v>7.0409884004324921</v>
      </c>
      <c r="AY163" s="23">
        <f t="shared" si="96"/>
        <v>7.0245223893731934</v>
      </c>
      <c r="AZ163" s="23">
        <f t="shared" si="96"/>
        <v>6.9671709360415832</v>
      </c>
      <c r="BA163" s="23">
        <f t="shared" si="90"/>
        <v>6.7847149501354469</v>
      </c>
    </row>
    <row r="164" spans="1:53" x14ac:dyDescent="0.2">
      <c r="A164" s="23" t="s">
        <v>145</v>
      </c>
      <c r="B164" s="1" t="s">
        <v>51</v>
      </c>
      <c r="C164" s="24">
        <v>52299.517200000002</v>
      </c>
      <c r="D164" s="24" t="s">
        <v>143</v>
      </c>
      <c r="E164" s="1">
        <f t="shared" si="73"/>
        <v>20688.340309400373</v>
      </c>
      <c r="F164" s="1">
        <f t="shared" si="95"/>
        <v>20688.5</v>
      </c>
      <c r="G164" s="1">
        <f t="shared" si="94"/>
        <v>-6.3874100000248291E-2</v>
      </c>
      <c r="K164" s="1">
        <f t="shared" si="91"/>
        <v>-6.3874100000248291E-2</v>
      </c>
      <c r="N164" s="1">
        <f t="shared" ca="1" si="71"/>
        <v>-7.7124018965958524E-2</v>
      </c>
      <c r="P164" s="26">
        <f t="shared" si="74"/>
        <v>37281.017200000002</v>
      </c>
      <c r="R164" s="1">
        <f t="shared" si="75"/>
        <v>4.0799006508417191E-3</v>
      </c>
      <c r="S164" s="11">
        <f t="shared" si="92"/>
        <v>1</v>
      </c>
      <c r="T164" s="143"/>
      <c r="AF164" s="23">
        <f t="shared" si="76"/>
        <v>20688.5</v>
      </c>
      <c r="AG164" s="23">
        <f t="shared" si="77"/>
        <v>-6.3016597516878187E-2</v>
      </c>
      <c r="AH164" s="1">
        <f t="shared" si="78"/>
        <v>-4.0852131380442594E-2</v>
      </c>
      <c r="AI164" s="23">
        <f t="shared" si="79"/>
        <v>-37281.081074100002</v>
      </c>
      <c r="AJ164" s="23">
        <f t="shared" si="80"/>
        <v>-8.5750248337010393E-4</v>
      </c>
      <c r="AK164" s="23">
        <f t="shared" si="81"/>
        <v>7.353105089858954E-7</v>
      </c>
      <c r="AL164" s="23">
        <f t="shared" si="82"/>
        <v>-37281.081074100002</v>
      </c>
      <c r="AM164" s="11">
        <f t="shared" si="83"/>
        <v>7.353105089858954E-7</v>
      </c>
      <c r="AN164" s="23">
        <f t="shared" si="84"/>
        <v>-2.3021968619805697E-2</v>
      </c>
      <c r="AO164" s="23">
        <f t="shared" si="85"/>
        <v>1.1774206831644836</v>
      </c>
      <c r="AP164" s="23">
        <f t="shared" si="86"/>
        <v>-0.99146205059951498</v>
      </c>
      <c r="AQ164" s="23">
        <f t="shared" si="87"/>
        <v>0.33548425164347784</v>
      </c>
      <c r="AR164" s="23">
        <f t="shared" si="88"/>
        <v>1.0843363611061934</v>
      </c>
      <c r="AS164" s="23">
        <f t="shared" si="89"/>
        <v>0.60238070546648148</v>
      </c>
      <c r="AT164" s="23">
        <f t="shared" si="96"/>
        <v>7.0510765989634461</v>
      </c>
      <c r="AU164" s="23">
        <f t="shared" si="96"/>
        <v>7.0509834235940776</v>
      </c>
      <c r="AV164" s="23">
        <f t="shared" si="96"/>
        <v>7.0506422221625975</v>
      </c>
      <c r="AW164" s="23">
        <f t="shared" si="96"/>
        <v>7.0493937245563156</v>
      </c>
      <c r="AX164" s="23">
        <f t="shared" si="96"/>
        <v>7.0448380358709626</v>
      </c>
      <c r="AY164" s="23">
        <f t="shared" si="96"/>
        <v>7.0283791987573512</v>
      </c>
      <c r="AZ164" s="23">
        <f t="shared" si="96"/>
        <v>6.9708646397952014</v>
      </c>
      <c r="BA164" s="23">
        <f t="shared" si="90"/>
        <v>6.7874869203484831</v>
      </c>
    </row>
    <row r="165" spans="1:53" x14ac:dyDescent="0.2">
      <c r="A165" s="23" t="s">
        <v>83</v>
      </c>
      <c r="B165" s="11"/>
      <c r="C165" s="24">
        <v>52310.317900000002</v>
      </c>
      <c r="D165" s="24"/>
      <c r="E165" s="1">
        <f t="shared" si="73"/>
        <v>20715.3429639893</v>
      </c>
      <c r="F165" s="1">
        <f t="shared" si="95"/>
        <v>20715.5</v>
      </c>
      <c r="G165" s="1">
        <f t="shared" si="94"/>
        <v>-6.281229999876814E-2</v>
      </c>
      <c r="K165" s="1">
        <f t="shared" si="91"/>
        <v>-6.281229999876814E-2</v>
      </c>
      <c r="N165" s="1">
        <f t="shared" ca="1" si="71"/>
        <v>-7.7045289055553995E-2</v>
      </c>
      <c r="P165" s="26">
        <f t="shared" si="74"/>
        <v>37291.817900000002</v>
      </c>
      <c r="R165" s="1">
        <f t="shared" si="75"/>
        <v>3.9453850311352481E-3</v>
      </c>
      <c r="S165" s="11">
        <f t="shared" si="92"/>
        <v>1</v>
      </c>
      <c r="T165" s="143"/>
      <c r="AF165" s="23">
        <f t="shared" si="76"/>
        <v>20715.5</v>
      </c>
      <c r="AG165" s="23">
        <f t="shared" si="77"/>
        <v>-6.3068560193054374E-2</v>
      </c>
      <c r="AH165" s="1">
        <f t="shared" si="78"/>
        <v>-3.9737602102226835E-2</v>
      </c>
      <c r="AI165" s="23">
        <f t="shared" si="79"/>
        <v>-37291.880712300001</v>
      </c>
      <c r="AJ165" s="23">
        <f t="shared" si="80"/>
        <v>2.5626019428623414E-4</v>
      </c>
      <c r="AK165" s="23">
        <f t="shared" si="81"/>
        <v>6.5669287175618477E-8</v>
      </c>
      <c r="AL165" s="23">
        <f t="shared" si="82"/>
        <v>-37291.880712300001</v>
      </c>
      <c r="AM165" s="11">
        <f t="shared" si="83"/>
        <v>6.5669287175618477E-8</v>
      </c>
      <c r="AN165" s="23">
        <f t="shared" si="84"/>
        <v>-2.3074697896541305E-2</v>
      </c>
      <c r="AO165" s="23">
        <f t="shared" si="85"/>
        <v>1.1752229289337148</v>
      </c>
      <c r="AP165" s="23">
        <f t="shared" si="86"/>
        <v>-0.99229359470921197</v>
      </c>
      <c r="AQ165" s="23">
        <f t="shared" si="87"/>
        <v>0.33663735248962906</v>
      </c>
      <c r="AR165" s="23">
        <f t="shared" si="88"/>
        <v>1.0908760895852172</v>
      </c>
      <c r="AS165" s="23">
        <f t="shared" si="89"/>
        <v>0.60684589187100135</v>
      </c>
      <c r="AT165" s="23">
        <f t="shared" si="96"/>
        <v>7.0562201529017496</v>
      </c>
      <c r="AU165" s="23">
        <f t="shared" si="96"/>
        <v>7.0561288747861139</v>
      </c>
      <c r="AV165" s="23">
        <f t="shared" si="96"/>
        <v>7.0557929475302528</v>
      </c>
      <c r="AW165" s="23">
        <f t="shared" si="96"/>
        <v>7.054557593566841</v>
      </c>
      <c r="AX165" s="23">
        <f t="shared" si="96"/>
        <v>7.0500273392659727</v>
      </c>
      <c r="AY165" s="23">
        <f t="shared" si="96"/>
        <v>7.0335800221866247</v>
      </c>
      <c r="AZ165" s="23">
        <f t="shared" si="96"/>
        <v>6.9758489034634295</v>
      </c>
      <c r="BA165" s="23">
        <f t="shared" si="90"/>
        <v>6.7912290801360813</v>
      </c>
    </row>
    <row r="166" spans="1:53" x14ac:dyDescent="0.2">
      <c r="A166" s="23" t="s">
        <v>145</v>
      </c>
      <c r="B166" s="1" t="s">
        <v>51</v>
      </c>
      <c r="C166" s="24">
        <v>52575.906799999997</v>
      </c>
      <c r="D166" s="24" t="s">
        <v>143</v>
      </c>
      <c r="E166" s="1">
        <f t="shared" si="73"/>
        <v>21379.337457804832</v>
      </c>
      <c r="F166" s="1">
        <f t="shared" si="95"/>
        <v>21379.5</v>
      </c>
      <c r="G166" s="1">
        <f t="shared" si="94"/>
        <v>-6.5014699997846037E-2</v>
      </c>
      <c r="K166" s="1">
        <f t="shared" si="91"/>
        <v>-6.5014699997846037E-2</v>
      </c>
      <c r="N166" s="1">
        <f t="shared" ca="1" si="71"/>
        <v>-7.5109116444124019E-2</v>
      </c>
      <c r="P166" s="26">
        <f t="shared" si="74"/>
        <v>37557.406799999997</v>
      </c>
      <c r="R166" s="1">
        <f t="shared" si="75"/>
        <v>4.2269112158099219E-3</v>
      </c>
      <c r="S166" s="11">
        <f t="shared" si="92"/>
        <v>1</v>
      </c>
      <c r="T166" s="143"/>
      <c r="AF166" s="23">
        <f t="shared" si="76"/>
        <v>21379.5</v>
      </c>
      <c r="AG166" s="23">
        <f t="shared" si="77"/>
        <v>-6.4110638631077674E-2</v>
      </c>
      <c r="AH166" s="1">
        <f t="shared" si="78"/>
        <v>-4.0860324496726108E-2</v>
      </c>
      <c r="AI166" s="23">
        <f t="shared" si="79"/>
        <v>-37557.471814699995</v>
      </c>
      <c r="AJ166" s="23">
        <f t="shared" si="80"/>
        <v>-9.0406136676836335E-4</v>
      </c>
      <c r="AK166" s="23">
        <f t="shared" si="81"/>
        <v>8.1732695488308123E-7</v>
      </c>
      <c r="AL166" s="23">
        <f t="shared" si="82"/>
        <v>-37557.471814699995</v>
      </c>
      <c r="AM166" s="11">
        <f t="shared" si="83"/>
        <v>8.1732695488308123E-7</v>
      </c>
      <c r="AN166" s="23">
        <f t="shared" si="84"/>
        <v>-2.4154375501119926E-2</v>
      </c>
      <c r="AO166" s="23">
        <f t="shared" si="85"/>
        <v>1.1217636569369509</v>
      </c>
      <c r="AP166" s="23">
        <f t="shared" si="86"/>
        <v>-0.99957746596524144</v>
      </c>
      <c r="AQ166" s="23">
        <f t="shared" si="87"/>
        <v>0.35944595388552775</v>
      </c>
      <c r="AR166" s="23">
        <f t="shared" si="88"/>
        <v>1.2441753755038238</v>
      </c>
      <c r="AS166" s="23">
        <f t="shared" si="89"/>
        <v>0.71706542699743259</v>
      </c>
      <c r="AT166" s="23">
        <f t="shared" si="96"/>
        <v>7.1797038928825359</v>
      </c>
      <c r="AU166" s="23">
        <f t="shared" si="96"/>
        <v>7.1796539100900469</v>
      </c>
      <c r="AV166" s="23">
        <f t="shared" si="96"/>
        <v>7.1794430004427578</v>
      </c>
      <c r="AW166" s="23">
        <f t="shared" si="96"/>
        <v>7.1785536483738399</v>
      </c>
      <c r="AX166" s="23">
        <f t="shared" si="96"/>
        <v>7.1748142783958988</v>
      </c>
      <c r="AY166" s="23">
        <f t="shared" si="96"/>
        <v>7.159277061046776</v>
      </c>
      <c r="AZ166" s="23">
        <f t="shared" si="96"/>
        <v>7.0975688353543065</v>
      </c>
      <c r="BA166" s="23">
        <f t="shared" si="90"/>
        <v>6.8832584912088777</v>
      </c>
    </row>
    <row r="167" spans="1:53" x14ac:dyDescent="0.2">
      <c r="A167" s="35" t="s">
        <v>84</v>
      </c>
      <c r="B167" s="33" t="s">
        <v>49</v>
      </c>
      <c r="C167" s="34">
        <v>52725.310100000002</v>
      </c>
      <c r="D167" s="34">
        <v>2.0000000000000001E-4</v>
      </c>
      <c r="E167" s="1">
        <f t="shared" si="73"/>
        <v>21752.858220750404</v>
      </c>
      <c r="F167" s="1">
        <f t="shared" si="95"/>
        <v>21753</v>
      </c>
      <c r="G167" s="1">
        <f t="shared" si="94"/>
        <v>-5.6709799995587673E-2</v>
      </c>
      <c r="K167" s="1">
        <f t="shared" si="91"/>
        <v>-5.6709799995587673E-2</v>
      </c>
      <c r="N167" s="1">
        <f t="shared" ref="N167:N198" ca="1" si="97">+C$11+C$12*F167</f>
        <v>-7.4020019350194671E-2</v>
      </c>
      <c r="P167" s="26">
        <f t="shared" si="74"/>
        <v>37706.810100000002</v>
      </c>
      <c r="R167" s="1">
        <f t="shared" si="75"/>
        <v>3.2160014155395555E-3</v>
      </c>
      <c r="S167" s="11">
        <f t="shared" si="92"/>
        <v>1</v>
      </c>
      <c r="T167" s="143"/>
      <c r="AF167" s="1">
        <f t="shared" si="76"/>
        <v>21753</v>
      </c>
      <c r="AG167" s="1">
        <f t="shared" si="77"/>
        <v>-6.4506134777677207E-2</v>
      </c>
      <c r="AH167" s="1">
        <f t="shared" si="78"/>
        <v>-3.2122946221174398E-2</v>
      </c>
      <c r="AI167" s="1">
        <f t="shared" si="79"/>
        <v>-37706.866809799998</v>
      </c>
      <c r="AJ167" s="1">
        <f t="shared" si="80"/>
        <v>7.796334782089534E-3</v>
      </c>
      <c r="AK167" s="1">
        <f t="shared" si="81"/>
        <v>6.0782836034419064E-5</v>
      </c>
      <c r="AL167" s="1">
        <f t="shared" si="82"/>
        <v>-37706.866809799998</v>
      </c>
      <c r="AM167" s="11">
        <f t="shared" si="83"/>
        <v>6.0782836034419064E-5</v>
      </c>
      <c r="AN167" s="1">
        <f t="shared" si="84"/>
        <v>-2.4586853774413272E-2</v>
      </c>
      <c r="AO167" s="1">
        <f t="shared" si="85"/>
        <v>1.0926005300647368</v>
      </c>
      <c r="AP167" s="1">
        <f t="shared" si="86"/>
        <v>-0.99404323827490948</v>
      </c>
      <c r="AQ167" s="1">
        <f t="shared" si="87"/>
        <v>0.36803929647126837</v>
      </c>
      <c r="AR167" s="1">
        <f t="shared" si="88"/>
        <v>1.3243076394849198</v>
      </c>
      <c r="AS167" s="1">
        <f t="shared" si="89"/>
        <v>0.77956184578251309</v>
      </c>
      <c r="AT167" s="1">
        <f t="shared" si="96"/>
        <v>7.2466647184268753</v>
      </c>
      <c r="AU167" s="1">
        <f t="shared" si="96"/>
        <v>7.2466320329925811</v>
      </c>
      <c r="AV167" s="1">
        <f t="shared" si="96"/>
        <v>7.2464811357195318</v>
      </c>
      <c r="AW167" s="1">
        <f t="shared" si="96"/>
        <v>7.2457849196990187</v>
      </c>
      <c r="AX167" s="1">
        <f t="shared" si="96"/>
        <v>7.2425816593386161</v>
      </c>
      <c r="AY167" s="1">
        <f t="shared" si="96"/>
        <v>7.2280278544250613</v>
      </c>
      <c r="AZ167" s="1">
        <f t="shared" si="96"/>
        <v>7.1652547140753144</v>
      </c>
      <c r="BA167" s="1">
        <f t="shared" si="90"/>
        <v>6.9350250349373246</v>
      </c>
    </row>
    <row r="168" spans="1:53" x14ac:dyDescent="0.2">
      <c r="A168" s="35" t="s">
        <v>85</v>
      </c>
      <c r="B168" s="33" t="s">
        <v>51</v>
      </c>
      <c r="C168" s="34">
        <v>52921.494200000001</v>
      </c>
      <c r="D168" s="34">
        <v>2.0000000000000001E-4</v>
      </c>
      <c r="E168" s="1">
        <f t="shared" si="73"/>
        <v>22243.334901719212</v>
      </c>
      <c r="F168" s="1">
        <f t="shared" si="95"/>
        <v>22243.5</v>
      </c>
      <c r="G168" s="1">
        <f t="shared" si="94"/>
        <v>-6.6037099997629412E-2</v>
      </c>
      <c r="K168" s="1">
        <f t="shared" si="91"/>
        <v>-6.6037099997629412E-2</v>
      </c>
      <c r="N168" s="1">
        <f t="shared" ca="1" si="97"/>
        <v>-7.2589759311179017E-2</v>
      </c>
      <c r="P168" s="26">
        <f t="shared" si="74"/>
        <v>37902.994200000001</v>
      </c>
      <c r="R168" s="1">
        <f t="shared" si="75"/>
        <v>4.3608985760969065E-3</v>
      </c>
      <c r="S168" s="11">
        <f t="shared" si="92"/>
        <v>1</v>
      </c>
      <c r="T168" s="143"/>
      <c r="U168" s="1">
        <v>5.3011408515279788E-10</v>
      </c>
      <c r="V168" s="1">
        <v>3.1246349216542549E-19</v>
      </c>
      <c r="W168" s="1">
        <v>5.7288245413950948E-28</v>
      </c>
      <c r="X168" s="1">
        <v>2.1677433521322371E-9</v>
      </c>
      <c r="Y168" s="1">
        <v>1.8864284744398901E-5</v>
      </c>
      <c r="Z168" s="1">
        <v>8.0640471063468807E-4</v>
      </c>
      <c r="AA168" s="1">
        <v>0.13120872447391216</v>
      </c>
      <c r="AB168" s="1">
        <v>1097.1323178718301</v>
      </c>
      <c r="AC168" s="1">
        <v>6.5075073960776125E-5</v>
      </c>
      <c r="AD168" s="1">
        <v>2.7922988737512822E-8</v>
      </c>
      <c r="AE168" s="1">
        <v>1.9106946883188549E-21</v>
      </c>
      <c r="AF168" s="23">
        <f t="shared" si="76"/>
        <v>22243.5</v>
      </c>
      <c r="AG168" s="23">
        <f t="shared" si="77"/>
        <v>-6.4831389721517807E-2</v>
      </c>
      <c r="AH168" s="1">
        <f t="shared" si="78"/>
        <v>-4.1059109244050804E-2</v>
      </c>
      <c r="AI168" s="23">
        <f t="shared" si="79"/>
        <v>-37903.060237099999</v>
      </c>
      <c r="AJ168" s="23">
        <f t="shared" si="80"/>
        <v>-1.2057102761116045E-3</v>
      </c>
      <c r="AK168" s="23">
        <f t="shared" si="81"/>
        <v>1.4537372699211216E-6</v>
      </c>
      <c r="AL168" s="23">
        <f t="shared" si="82"/>
        <v>-37903.060237099999</v>
      </c>
      <c r="AM168" s="11">
        <f t="shared" si="83"/>
        <v>1.4537372699211216E-6</v>
      </c>
      <c r="AN168" s="23">
        <f t="shared" si="84"/>
        <v>-2.4977990753578608E-2</v>
      </c>
      <c r="AO168" s="23">
        <f t="shared" si="85"/>
        <v>1.0557560089853217</v>
      </c>
      <c r="AP168" s="23">
        <f t="shared" si="86"/>
        <v>-0.97839577138506406</v>
      </c>
      <c r="AQ168" s="23">
        <f t="shared" si="87"/>
        <v>0.37539186109632844</v>
      </c>
      <c r="AR168" s="23">
        <f t="shared" si="88"/>
        <v>1.4233468018998863</v>
      </c>
      <c r="AS168" s="23">
        <f t="shared" si="89"/>
        <v>0.8624425511291971</v>
      </c>
      <c r="AT168" s="23">
        <f t="shared" si="96"/>
        <v>7.3319705046922516</v>
      </c>
      <c r="AU168" s="23">
        <f t="shared" si="96"/>
        <v>7.3319536804779917</v>
      </c>
      <c r="AV168" s="23">
        <f t="shared" si="96"/>
        <v>7.3318647825075791</v>
      </c>
      <c r="AW168" s="23">
        <f t="shared" si="96"/>
        <v>7.3313952796815256</v>
      </c>
      <c r="AX168" s="23">
        <f t="shared" si="96"/>
        <v>7.3289219810584161</v>
      </c>
      <c r="AY168" s="23">
        <f t="shared" si="96"/>
        <v>7.3160630542789935</v>
      </c>
      <c r="AZ168" s="23">
        <f t="shared" si="96"/>
        <v>7.253199925023134</v>
      </c>
      <c r="BA168" s="23">
        <f t="shared" si="90"/>
        <v>7.0030076044120335</v>
      </c>
    </row>
    <row r="169" spans="1:53" x14ac:dyDescent="0.2">
      <c r="A169" s="36" t="s">
        <v>86</v>
      </c>
      <c r="B169" s="11"/>
      <c r="C169" s="24">
        <v>52949.893300000003</v>
      </c>
      <c r="D169" s="24">
        <v>2.0000000000000001E-4</v>
      </c>
      <c r="E169" s="1">
        <f t="shared" si="73"/>
        <v>22314.335030223523</v>
      </c>
      <c r="F169" s="1">
        <f t="shared" si="95"/>
        <v>22314.5</v>
      </c>
      <c r="G169" s="1">
        <f t="shared" si="94"/>
        <v>-6.5985699991870206E-2</v>
      </c>
      <c r="K169" s="1">
        <f t="shared" si="91"/>
        <v>-6.5985699991870206E-2</v>
      </c>
      <c r="N169" s="1">
        <f t="shared" ca="1" si="97"/>
        <v>-7.2382728806041172E-2</v>
      </c>
      <c r="P169" s="26">
        <f t="shared" si="74"/>
        <v>37931.393300000003</v>
      </c>
      <c r="R169" s="1">
        <f t="shared" si="75"/>
        <v>4.3541126034170995E-3</v>
      </c>
      <c r="S169" s="11">
        <f t="shared" si="92"/>
        <v>1</v>
      </c>
      <c r="T169" s="143"/>
      <c r="AF169" s="1">
        <f t="shared" si="76"/>
        <v>22314.5</v>
      </c>
      <c r="AG169" s="1">
        <f t="shared" si="77"/>
        <v>-6.4861068732168681E-2</v>
      </c>
      <c r="AH169" s="1">
        <f t="shared" si="78"/>
        <v>-4.0966864934654908E-2</v>
      </c>
      <c r="AI169" s="1">
        <f t="shared" si="79"/>
        <v>-37931.459285699995</v>
      </c>
      <c r="AJ169" s="1">
        <f t="shared" si="80"/>
        <v>-1.1246312597015251E-3</v>
      </c>
      <c r="AK169" s="1">
        <f t="shared" si="81"/>
        <v>1.2647954702978393E-6</v>
      </c>
      <c r="AL169" s="1">
        <f t="shared" si="82"/>
        <v>-37931.459285699995</v>
      </c>
      <c r="AM169" s="11">
        <f t="shared" si="83"/>
        <v>1.2647954702978393E-6</v>
      </c>
      <c r="AN169" s="1">
        <f t="shared" si="84"/>
        <v>-2.5018835057215298E-2</v>
      </c>
      <c r="AO169" s="1">
        <f t="shared" si="85"/>
        <v>1.0505769377362471</v>
      </c>
      <c r="AP169" s="1">
        <f t="shared" si="86"/>
        <v>-0.97545347350435552</v>
      </c>
      <c r="AQ169" s="1">
        <f t="shared" si="87"/>
        <v>0.37612465391750144</v>
      </c>
      <c r="AR169" s="1">
        <f t="shared" si="88"/>
        <v>1.437129570897276</v>
      </c>
      <c r="AS169" s="1">
        <f t="shared" si="89"/>
        <v>0.87453183985721106</v>
      </c>
      <c r="AT169" s="1">
        <f t="shared" si="96"/>
        <v>7.3440784322755466</v>
      </c>
      <c r="AU169" s="1">
        <f t="shared" si="96"/>
        <v>7.344063318394765</v>
      </c>
      <c r="AV169" s="1">
        <f t="shared" si="96"/>
        <v>7.3439817340043074</v>
      </c>
      <c r="AW169" s="1">
        <f t="shared" si="96"/>
        <v>7.3435415485929214</v>
      </c>
      <c r="AX169" s="1">
        <f t="shared" si="96"/>
        <v>7.3411724883689384</v>
      </c>
      <c r="AY169" s="1">
        <f t="shared" si="96"/>
        <v>7.3285894058599208</v>
      </c>
      <c r="AZ169" s="1">
        <f t="shared" si="96"/>
        <v>7.2658363654094344</v>
      </c>
      <c r="BA169" s="1">
        <f t="shared" si="90"/>
        <v>7.0128480986683108</v>
      </c>
    </row>
    <row r="170" spans="1:53" x14ac:dyDescent="0.2">
      <c r="A170" s="37" t="s">
        <v>87</v>
      </c>
      <c r="B170" s="38" t="s">
        <v>49</v>
      </c>
      <c r="C170" s="37">
        <v>52956.493900000001</v>
      </c>
      <c r="D170" s="37">
        <v>2.9999999999999997E-4</v>
      </c>
      <c r="E170" s="1">
        <f t="shared" si="73"/>
        <v>22330.837083042286</v>
      </c>
      <c r="F170" s="1">
        <f t="shared" si="95"/>
        <v>22331</v>
      </c>
      <c r="G170" s="1">
        <f t="shared" si="94"/>
        <v>-6.5164599996933248E-2</v>
      </c>
      <c r="K170" s="1">
        <f t="shared" si="91"/>
        <v>-6.5164599996933248E-2</v>
      </c>
      <c r="N170" s="1">
        <f t="shared" ca="1" si="97"/>
        <v>-7.2334616083016182E-2</v>
      </c>
      <c r="P170" s="26">
        <f t="shared" si="74"/>
        <v>37937.993900000001</v>
      </c>
      <c r="R170" s="1">
        <f t="shared" si="75"/>
        <v>4.2464250927603123E-3</v>
      </c>
      <c r="S170" s="11">
        <f t="shared" si="92"/>
        <v>1</v>
      </c>
      <c r="T170" s="143"/>
      <c r="AF170" s="23">
        <f t="shared" si="76"/>
        <v>22331</v>
      </c>
      <c r="AG170" s="23">
        <f t="shared" si="77"/>
        <v>-6.4867355118520528E-2</v>
      </c>
      <c r="AH170" s="1">
        <f t="shared" si="78"/>
        <v>-4.0136824813944205E-2</v>
      </c>
      <c r="AI170" s="23">
        <f t="shared" si="79"/>
        <v>-37938.059064599998</v>
      </c>
      <c r="AJ170" s="23">
        <f t="shared" si="80"/>
        <v>-2.9724487841271963E-4</v>
      </c>
      <c r="AK170" s="23">
        <f t="shared" si="81"/>
        <v>8.8354517742592469E-8</v>
      </c>
      <c r="AL170" s="23">
        <f t="shared" si="82"/>
        <v>-37938.059064599998</v>
      </c>
      <c r="AM170" s="11">
        <f t="shared" si="83"/>
        <v>8.8354517742592469E-8</v>
      </c>
      <c r="AN170" s="23">
        <f t="shared" si="84"/>
        <v>-2.5027775182989043E-2</v>
      </c>
      <c r="AO170" s="23">
        <f t="shared" si="85"/>
        <v>1.0493792232812664</v>
      </c>
      <c r="AP170" s="23">
        <f t="shared" si="86"/>
        <v>-0.97474746713713556</v>
      </c>
      <c r="AQ170" s="23">
        <f t="shared" si="87"/>
        <v>0.37628376821685428</v>
      </c>
      <c r="AR170" s="23">
        <f t="shared" si="88"/>
        <v>1.4403132498888864</v>
      </c>
      <c r="AS170" s="23">
        <f t="shared" si="89"/>
        <v>0.87734504633443056</v>
      </c>
      <c r="AT170" s="23">
        <f t="shared" si="96"/>
        <v>7.3468837296360414</v>
      </c>
      <c r="AU170" s="23">
        <f t="shared" si="96"/>
        <v>7.3468689940111878</v>
      </c>
      <c r="AV170" s="23">
        <f t="shared" si="96"/>
        <v>7.346789049978149</v>
      </c>
      <c r="AW170" s="23">
        <f t="shared" si="96"/>
        <v>7.3463555361570325</v>
      </c>
      <c r="AX170" s="23">
        <f t="shared" si="96"/>
        <v>7.3440105704575505</v>
      </c>
      <c r="AY170" s="23">
        <f t="shared" si="96"/>
        <v>7.3314925218786069</v>
      </c>
      <c r="AZ170" s="23">
        <f t="shared" si="96"/>
        <v>7.2687695047032701</v>
      </c>
      <c r="BA170" s="23">
        <f t="shared" si="90"/>
        <v>7.0151349740940656</v>
      </c>
    </row>
    <row r="171" spans="1:53" x14ac:dyDescent="0.2">
      <c r="A171" s="39" t="s">
        <v>88</v>
      </c>
      <c r="B171" s="38" t="s">
        <v>49</v>
      </c>
      <c r="C171" s="37">
        <v>52957.293799999999</v>
      </c>
      <c r="D171" s="31">
        <v>6.9999999999999999E-4</v>
      </c>
      <c r="E171" s="1">
        <f t="shared" si="73"/>
        <v>22332.836900036153</v>
      </c>
      <c r="F171" s="1">
        <f t="shared" si="95"/>
        <v>22333</v>
      </c>
      <c r="G171" s="1">
        <f t="shared" si="94"/>
        <v>-6.5237800001341384E-2</v>
      </c>
      <c r="K171" s="1">
        <f t="shared" si="91"/>
        <v>-6.5237800001341384E-2</v>
      </c>
      <c r="N171" s="1">
        <f t="shared" ca="1" si="97"/>
        <v>-7.2328784237801036E-2</v>
      </c>
      <c r="P171" s="26">
        <f t="shared" si="74"/>
        <v>37938.793799999999</v>
      </c>
      <c r="R171" s="1">
        <f t="shared" si="75"/>
        <v>4.2559705490150179E-3</v>
      </c>
      <c r="S171" s="11">
        <f t="shared" si="92"/>
        <v>1</v>
      </c>
      <c r="T171" s="143"/>
      <c r="AF171" s="1">
        <f t="shared" si="76"/>
        <v>22333</v>
      </c>
      <c r="AG171" s="1">
        <f t="shared" si="77"/>
        <v>-6.486810152670755E-2</v>
      </c>
      <c r="AH171" s="1">
        <f t="shared" si="78"/>
        <v>-4.0208955233047732E-2</v>
      </c>
      <c r="AI171" s="1">
        <f t="shared" si="79"/>
        <v>-37938.859037800001</v>
      </c>
      <c r="AJ171" s="1">
        <f t="shared" si="80"/>
        <v>-3.6969847463383387E-4</v>
      </c>
      <c r="AK171" s="1">
        <f t="shared" si="81"/>
        <v>1.3667696214658352E-7</v>
      </c>
      <c r="AL171" s="1">
        <f t="shared" si="82"/>
        <v>-37938.859037800001</v>
      </c>
      <c r="AM171" s="11">
        <f t="shared" si="83"/>
        <v>1.3667696214658352E-7</v>
      </c>
      <c r="AN171" s="1">
        <f t="shared" si="84"/>
        <v>-2.5028844768293652E-2</v>
      </c>
      <c r="AO171" s="1">
        <f t="shared" si="85"/>
        <v>1.0492341972023786</v>
      </c>
      <c r="AP171" s="1">
        <f t="shared" si="86"/>
        <v>-0.97466132948170681</v>
      </c>
      <c r="AQ171" s="1">
        <f t="shared" si="87"/>
        <v>0.376302771370573</v>
      </c>
      <c r="AR171" s="1">
        <f t="shared" si="88"/>
        <v>1.4406986569336948</v>
      </c>
      <c r="AS171" s="1">
        <f t="shared" si="89"/>
        <v>0.87768613804534268</v>
      </c>
      <c r="AT171" s="1">
        <f t="shared" ref="AT171:AZ180" si="98">$BA171+$AH$7*SIN(AU171)</f>
        <v>7.347223548147908</v>
      </c>
      <c r="AU171" s="1">
        <f t="shared" si="98"/>
        <v>7.3472088578887389</v>
      </c>
      <c r="AV171" s="1">
        <f t="shared" si="98"/>
        <v>7.3471291111766019</v>
      </c>
      <c r="AW171" s="1">
        <f t="shared" si="98"/>
        <v>7.3466964023608101</v>
      </c>
      <c r="AX171" s="1">
        <f t="shared" si="98"/>
        <v>7.3443543535930091</v>
      </c>
      <c r="AY171" s="1">
        <f t="shared" si="98"/>
        <v>7.3318442110165787</v>
      </c>
      <c r="AZ171" s="1">
        <f t="shared" si="98"/>
        <v>7.2691249466703463</v>
      </c>
      <c r="BA171" s="1">
        <f t="shared" si="90"/>
        <v>7.0154121711153694</v>
      </c>
    </row>
    <row r="172" spans="1:53" x14ac:dyDescent="0.2">
      <c r="A172" s="23" t="s">
        <v>145</v>
      </c>
      <c r="B172" s="1" t="s">
        <v>51</v>
      </c>
      <c r="C172" s="24">
        <v>52965.894200000002</v>
      </c>
      <c r="D172" s="24" t="s">
        <v>143</v>
      </c>
      <c r="E172" s="1">
        <f t="shared" si="73"/>
        <v>22354.338620343791</v>
      </c>
      <c r="F172" s="1">
        <f t="shared" si="95"/>
        <v>22354.5</v>
      </c>
      <c r="G172" s="1">
        <f t="shared" si="94"/>
        <v>-6.4549700000497978E-2</v>
      </c>
      <c r="K172" s="1">
        <f t="shared" si="91"/>
        <v>-6.4549700000497978E-2</v>
      </c>
      <c r="N172" s="1">
        <f t="shared" ca="1" si="97"/>
        <v>-7.2266091901738161E-2</v>
      </c>
      <c r="P172" s="26">
        <f t="shared" si="74"/>
        <v>37947.394200000002</v>
      </c>
      <c r="R172" s="1">
        <f t="shared" si="75"/>
        <v>4.1666637701542886E-3</v>
      </c>
      <c r="S172" s="11">
        <f t="shared" si="92"/>
        <v>1</v>
      </c>
      <c r="T172" s="143"/>
      <c r="AF172" s="23">
        <f t="shared" si="76"/>
        <v>22354.5</v>
      </c>
      <c r="AG172" s="23">
        <f t="shared" si="77"/>
        <v>-6.4875913157400961E-2</v>
      </c>
      <c r="AH172" s="1">
        <f t="shared" si="78"/>
        <v>-3.9509548804168064E-2</v>
      </c>
      <c r="AI172" s="23">
        <f t="shared" si="79"/>
        <v>-37947.458749700003</v>
      </c>
      <c r="AJ172" s="23">
        <f t="shared" si="80"/>
        <v>3.2621315690298247E-4</v>
      </c>
      <c r="AK172" s="23">
        <f t="shared" si="81"/>
        <v>1.0641502373660986E-7</v>
      </c>
      <c r="AL172" s="23">
        <f t="shared" si="82"/>
        <v>-37947.458749700003</v>
      </c>
      <c r="AM172" s="11">
        <f t="shared" si="83"/>
        <v>1.0641502373660986E-7</v>
      </c>
      <c r="AN172" s="23">
        <f t="shared" si="84"/>
        <v>-2.5040151196329914E-2</v>
      </c>
      <c r="AO172" s="23">
        <f t="shared" si="85"/>
        <v>1.0476772401570846</v>
      </c>
      <c r="AP172" s="23">
        <f t="shared" si="86"/>
        <v>-0.97372773955436132</v>
      </c>
      <c r="AQ172" s="23">
        <f t="shared" si="87"/>
        <v>0.37650320408509158</v>
      </c>
      <c r="AR172" s="23">
        <f t="shared" si="88"/>
        <v>1.4448350609371585</v>
      </c>
      <c r="AS172" s="23">
        <f t="shared" si="89"/>
        <v>0.88135420783908114</v>
      </c>
      <c r="AT172" s="23">
        <f t="shared" si="98"/>
        <v>7.3508736311702245</v>
      </c>
      <c r="AU172" s="23">
        <f t="shared" si="98"/>
        <v>7.3508594220449153</v>
      </c>
      <c r="AV172" s="23">
        <f t="shared" si="98"/>
        <v>7.3507817759681711</v>
      </c>
      <c r="AW172" s="23">
        <f t="shared" si="98"/>
        <v>7.3503576705681652</v>
      </c>
      <c r="AX172" s="23">
        <f t="shared" si="98"/>
        <v>7.3480469276995981</v>
      </c>
      <c r="AY172" s="23">
        <f t="shared" si="98"/>
        <v>7.3356220857478416</v>
      </c>
      <c r="AZ172" s="23">
        <f t="shared" si="98"/>
        <v>7.2729447153629874</v>
      </c>
      <c r="BA172" s="23">
        <f t="shared" si="90"/>
        <v>7.0183920390943833</v>
      </c>
    </row>
    <row r="173" spans="1:53" x14ac:dyDescent="0.2">
      <c r="A173" s="23" t="s">
        <v>89</v>
      </c>
      <c r="B173" s="30" t="s">
        <v>51</v>
      </c>
      <c r="C173" s="31">
        <v>52994.686800000003</v>
      </c>
      <c r="D173" s="31"/>
      <c r="E173" s="1">
        <f t="shared" si="73"/>
        <v>22426.322531804824</v>
      </c>
      <c r="F173" s="1">
        <f t="shared" si="95"/>
        <v>22426.5</v>
      </c>
      <c r="G173" s="1">
        <f t="shared" si="94"/>
        <v>-7.0984899997711182E-2</v>
      </c>
      <c r="K173" s="1">
        <f t="shared" si="91"/>
        <v>-7.0984899997711182E-2</v>
      </c>
      <c r="N173" s="1">
        <f t="shared" ca="1" si="97"/>
        <v>-7.205614547399275E-2</v>
      </c>
      <c r="P173" s="26">
        <f t="shared" si="74"/>
        <v>37976.186800000003</v>
      </c>
      <c r="R173" s="1">
        <f t="shared" si="75"/>
        <v>5.0388560276850569E-3</v>
      </c>
      <c r="S173" s="11">
        <f t="shared" si="92"/>
        <v>1</v>
      </c>
      <c r="T173" s="143"/>
      <c r="AF173" s="23">
        <f t="shared" si="76"/>
        <v>22426.5</v>
      </c>
      <c r="AG173" s="23">
        <f t="shared" si="77"/>
        <v>-6.4899259742672938E-2</v>
      </c>
      <c r="AH173" s="1">
        <f t="shared" si="78"/>
        <v>-4.5909423655015442E-2</v>
      </c>
      <c r="AI173" s="23">
        <f t="shared" si="79"/>
        <v>-37976.257784900001</v>
      </c>
      <c r="AJ173" s="23">
        <f t="shared" si="80"/>
        <v>-6.0856402550382438E-3</v>
      </c>
      <c r="AK173" s="23">
        <f t="shared" si="81"/>
        <v>3.7035017313741939E-5</v>
      </c>
      <c r="AL173" s="23">
        <f t="shared" si="82"/>
        <v>-37976.257784900001</v>
      </c>
      <c r="AM173" s="11">
        <f t="shared" si="83"/>
        <v>3.7035017313741939E-5</v>
      </c>
      <c r="AN173" s="23">
        <f t="shared" si="84"/>
        <v>-2.5075476342695739E-2</v>
      </c>
      <c r="AO173" s="23">
        <f t="shared" si="85"/>
        <v>1.0424910356192461</v>
      </c>
      <c r="AP173" s="23">
        <f t="shared" si="86"/>
        <v>-0.97050154650618614</v>
      </c>
      <c r="AQ173" s="23">
        <f t="shared" si="87"/>
        <v>0.37712371154216812</v>
      </c>
      <c r="AR173" s="23">
        <f t="shared" si="88"/>
        <v>1.458598164575035</v>
      </c>
      <c r="AS173" s="23">
        <f t="shared" si="89"/>
        <v>0.89365605346044819</v>
      </c>
      <c r="AT173" s="23">
        <f t="shared" si="98"/>
        <v>7.3630577900681553</v>
      </c>
      <c r="AU173" s="23">
        <f t="shared" si="98"/>
        <v>7.363045106731037</v>
      </c>
      <c r="AV173" s="23">
        <f t="shared" si="98"/>
        <v>7.362974223400248</v>
      </c>
      <c r="AW173" s="23">
        <f t="shared" si="98"/>
        <v>7.3625782507993804</v>
      </c>
      <c r="AX173" s="23">
        <f t="shared" si="98"/>
        <v>7.3603716111764612</v>
      </c>
      <c r="AY173" s="23">
        <f t="shared" si="98"/>
        <v>7.3482364328340726</v>
      </c>
      <c r="AZ173" s="23">
        <f t="shared" si="98"/>
        <v>7.2857199973304736</v>
      </c>
      <c r="BA173" s="23">
        <f t="shared" si="90"/>
        <v>7.0283711318613129</v>
      </c>
    </row>
    <row r="174" spans="1:53" x14ac:dyDescent="0.2">
      <c r="A174" s="23" t="s">
        <v>89</v>
      </c>
      <c r="B174" s="30" t="s">
        <v>49</v>
      </c>
      <c r="C174" s="31">
        <v>52995.686300000001</v>
      </c>
      <c r="D174" s="31"/>
      <c r="E174" s="1">
        <f t="shared" si="73"/>
        <v>22428.821365515749</v>
      </c>
      <c r="F174" s="1">
        <f t="shared" si="95"/>
        <v>22429</v>
      </c>
      <c r="G174" s="1">
        <f t="shared" si="94"/>
        <v>-7.1451399999205023E-2</v>
      </c>
      <c r="K174" s="1">
        <f t="shared" si="91"/>
        <v>-7.1451399999205023E-2</v>
      </c>
      <c r="N174" s="1">
        <f t="shared" ca="1" si="97"/>
        <v>-7.2048855667473807E-2</v>
      </c>
      <c r="P174" s="26">
        <f t="shared" si="74"/>
        <v>37977.186300000001</v>
      </c>
      <c r="R174" s="1">
        <f t="shared" si="75"/>
        <v>5.1053025618463957E-3</v>
      </c>
      <c r="S174" s="11">
        <f t="shared" si="92"/>
        <v>1</v>
      </c>
      <c r="T174" s="143"/>
      <c r="AF174" s="1">
        <f t="shared" si="76"/>
        <v>22429</v>
      </c>
      <c r="AG174" s="1">
        <f t="shared" si="77"/>
        <v>-6.4899992966727146E-2</v>
      </c>
      <c r="AH174" s="1">
        <f t="shared" si="78"/>
        <v>-4.6374766900457193E-2</v>
      </c>
      <c r="AI174" s="1">
        <f t="shared" si="79"/>
        <v>-37977.2577514</v>
      </c>
      <c r="AJ174" s="1">
        <f t="shared" si="80"/>
        <v>-6.5514070324778767E-3</v>
      </c>
      <c r="AK174" s="1">
        <f t="shared" si="81"/>
        <v>4.2920934105200581E-5</v>
      </c>
      <c r="AL174" s="1">
        <f t="shared" si="82"/>
        <v>-37977.2577514</v>
      </c>
      <c r="AM174" s="11">
        <f t="shared" si="83"/>
        <v>4.2920934105200581E-5</v>
      </c>
      <c r="AN174" s="1">
        <f t="shared" si="84"/>
        <v>-2.5076633098747834E-2</v>
      </c>
      <c r="AO174" s="1">
        <f t="shared" si="85"/>
        <v>1.0423117324038722</v>
      </c>
      <c r="AP174" s="1">
        <f t="shared" si="86"/>
        <v>-0.97038681148450356</v>
      </c>
      <c r="AQ174" s="1">
        <f t="shared" si="87"/>
        <v>0.3771438707129145</v>
      </c>
      <c r="AR174" s="1">
        <f t="shared" si="88"/>
        <v>1.4590736011872258</v>
      </c>
      <c r="AS174" s="1">
        <f t="shared" si="89"/>
        <v>0.89408370949022442</v>
      </c>
      <c r="AT174" s="1">
        <f t="shared" si="98"/>
        <v>7.3634797658034667</v>
      </c>
      <c r="AU174" s="1">
        <f t="shared" si="98"/>
        <v>7.3634671331311559</v>
      </c>
      <c r="AV174" s="1">
        <f t="shared" si="98"/>
        <v>7.3633964771556419</v>
      </c>
      <c r="AW174" s="1">
        <f t="shared" si="98"/>
        <v>7.3630014624256441</v>
      </c>
      <c r="AX174" s="1">
        <f t="shared" si="98"/>
        <v>7.3607984156811872</v>
      </c>
      <c r="AY174" s="1">
        <f t="shared" si="98"/>
        <v>7.3486734020396387</v>
      </c>
      <c r="AZ174" s="1">
        <f t="shared" si="98"/>
        <v>7.286163124747123</v>
      </c>
      <c r="BA174" s="1">
        <f t="shared" si="90"/>
        <v>7.028717628137942</v>
      </c>
    </row>
    <row r="175" spans="1:53" x14ac:dyDescent="0.2">
      <c r="A175" s="23" t="s">
        <v>89</v>
      </c>
      <c r="B175" s="30" t="s">
        <v>51</v>
      </c>
      <c r="C175" s="31">
        <v>52995.886500000001</v>
      </c>
      <c r="D175" s="31"/>
      <c r="E175" s="1">
        <f t="shared" si="73"/>
        <v>22429.32188228306</v>
      </c>
      <c r="F175" s="1">
        <f t="shared" si="95"/>
        <v>22429.5</v>
      </c>
      <c r="G175" s="1">
        <f t="shared" si="94"/>
        <v>-7.1244699996896088E-2</v>
      </c>
      <c r="K175" s="1">
        <f t="shared" si="91"/>
        <v>-7.1244699996896088E-2</v>
      </c>
      <c r="N175" s="1">
        <f t="shared" ca="1" si="97"/>
        <v>-7.2047397706170024E-2</v>
      </c>
      <c r="P175" s="26">
        <f t="shared" si="74"/>
        <v>37977.386500000001</v>
      </c>
      <c r="R175" s="1">
        <f t="shared" si="75"/>
        <v>5.0758072776477259E-3</v>
      </c>
      <c r="S175" s="11">
        <f t="shared" si="92"/>
        <v>1</v>
      </c>
      <c r="T175" s="143"/>
      <c r="AF175" s="1">
        <f t="shared" si="76"/>
        <v>22429.5</v>
      </c>
      <c r="AG175" s="1">
        <f t="shared" si="77"/>
        <v>-6.4900138990602818E-2</v>
      </c>
      <c r="AH175" s="1">
        <f t="shared" si="78"/>
        <v>-4.6167836106586528E-2</v>
      </c>
      <c r="AI175" s="1">
        <f t="shared" si="79"/>
        <v>-37977.457744699997</v>
      </c>
      <c r="AJ175" s="1">
        <f t="shared" si="80"/>
        <v>-6.34456100629327E-3</v>
      </c>
      <c r="AK175" s="1">
        <f t="shared" si="81"/>
        <v>4.0253454362577072E-5</v>
      </c>
      <c r="AL175" s="1">
        <f t="shared" si="82"/>
        <v>-37977.457744699997</v>
      </c>
      <c r="AM175" s="11">
        <f t="shared" si="83"/>
        <v>4.0253454362577072E-5</v>
      </c>
      <c r="AN175" s="1">
        <f t="shared" si="84"/>
        <v>-2.507686389030956E-2</v>
      </c>
      <c r="AO175" s="1">
        <f t="shared" si="85"/>
        <v>1.0422758780159147</v>
      </c>
      <c r="AP175" s="1">
        <f t="shared" si="86"/>
        <v>-0.97036384290180022</v>
      </c>
      <c r="AQ175" s="1">
        <f t="shared" si="87"/>
        <v>0.37714789148730493</v>
      </c>
      <c r="AR175" s="1">
        <f t="shared" si="88"/>
        <v>1.4591686688778125</v>
      </c>
      <c r="AS175" s="1">
        <f t="shared" si="89"/>
        <v>0.89416924484599225</v>
      </c>
      <c r="AT175" s="1">
        <f t="shared" si="98"/>
        <v>7.3635641522349813</v>
      </c>
      <c r="AU175" s="1">
        <f t="shared" si="98"/>
        <v>7.3635515296773155</v>
      </c>
      <c r="AV175" s="1">
        <f t="shared" si="98"/>
        <v>7.3634809191131669</v>
      </c>
      <c r="AW175" s="1">
        <f t="shared" si="98"/>
        <v>7.363086095803534</v>
      </c>
      <c r="AX175" s="1">
        <f t="shared" si="98"/>
        <v>7.3608837674498933</v>
      </c>
      <c r="AY175" s="1">
        <f t="shared" si="98"/>
        <v>7.3487607875852339</v>
      </c>
      <c r="AZ175" s="1">
        <f t="shared" si="98"/>
        <v>7.2862517465217662</v>
      </c>
      <c r="BA175" s="1">
        <f t="shared" si="90"/>
        <v>7.0287869273932682</v>
      </c>
    </row>
    <row r="176" spans="1:53" x14ac:dyDescent="0.2">
      <c r="A176" s="32" t="s">
        <v>82</v>
      </c>
      <c r="B176" s="40" t="s">
        <v>49</v>
      </c>
      <c r="C176" s="32">
        <v>53028.290699999998</v>
      </c>
      <c r="D176" s="32">
        <v>4.1999999999999997E-3</v>
      </c>
      <c r="E176" s="1">
        <f t="shared" si="73"/>
        <v>22510.335096225721</v>
      </c>
      <c r="F176" s="1">
        <f t="shared" si="95"/>
        <v>22510.5</v>
      </c>
      <c r="G176" s="1">
        <f t="shared" si="94"/>
        <v>-6.5959300001850352E-2</v>
      </c>
      <c r="K176" s="1">
        <f t="shared" si="91"/>
        <v>-6.5959300001850352E-2</v>
      </c>
      <c r="N176" s="1">
        <f t="shared" ca="1" si="97"/>
        <v>-7.1811207974956423E-2</v>
      </c>
      <c r="P176" s="26">
        <f t="shared" si="74"/>
        <v>38009.790699999998</v>
      </c>
      <c r="R176" s="1">
        <f t="shared" si="75"/>
        <v>4.3506292567340957E-3</v>
      </c>
      <c r="S176" s="11">
        <f t="shared" si="92"/>
        <v>1</v>
      </c>
      <c r="T176" s="143"/>
      <c r="AF176" s="23">
        <f t="shared" si="76"/>
        <v>22510.5</v>
      </c>
      <c r="AG176" s="23">
        <f t="shared" si="77"/>
        <v>-6.4921074873562981E-2</v>
      </c>
      <c r="AH176" s="1">
        <f t="shared" si="78"/>
        <v>-4.0847498141650049E-2</v>
      </c>
      <c r="AI176" s="23">
        <f t="shared" si="79"/>
        <v>-38009.8566593</v>
      </c>
      <c r="AJ176" s="23">
        <f t="shared" si="80"/>
        <v>-1.0382251282873706E-3</v>
      </c>
      <c r="AK176" s="23">
        <f t="shared" si="81"/>
        <v>1.0779114170073272E-6</v>
      </c>
      <c r="AL176" s="23">
        <f t="shared" si="82"/>
        <v>-38009.8566593</v>
      </c>
      <c r="AM176" s="11">
        <f t="shared" si="83"/>
        <v>1.0779114170073272E-6</v>
      </c>
      <c r="AN176" s="23">
        <f t="shared" si="84"/>
        <v>-2.5111801860200303E-2</v>
      </c>
      <c r="AO176" s="23">
        <f t="shared" si="85"/>
        <v>1.0364951205482245</v>
      </c>
      <c r="AP176" s="23">
        <f t="shared" si="86"/>
        <v>-0.96654933976368929</v>
      </c>
      <c r="AQ176" s="23">
        <f t="shared" si="87"/>
        <v>0.37775109277341207</v>
      </c>
      <c r="AR176" s="23">
        <f t="shared" si="88"/>
        <v>1.4744836834644219</v>
      </c>
      <c r="AS176" s="23">
        <f t="shared" si="89"/>
        <v>0.90804450167376194</v>
      </c>
      <c r="AT176" s="23">
        <f t="shared" si="98"/>
        <v>7.3771965231371084</v>
      </c>
      <c r="AU176" s="23">
        <f t="shared" si="98"/>
        <v>7.3771854601263973</v>
      </c>
      <c r="AV176" s="23">
        <f t="shared" si="98"/>
        <v>7.3771219457137258</v>
      </c>
      <c r="AW176" s="23">
        <f t="shared" si="98"/>
        <v>7.3767574508813709</v>
      </c>
      <c r="AX176" s="23">
        <f t="shared" si="98"/>
        <v>7.3746706441952936</v>
      </c>
      <c r="AY176" s="23">
        <f t="shared" si="98"/>
        <v>7.3628806973491434</v>
      </c>
      <c r="AZ176" s="23">
        <f t="shared" si="98"/>
        <v>7.3005920836445872</v>
      </c>
      <c r="BA176" s="23">
        <f t="shared" si="90"/>
        <v>7.0400134067560636</v>
      </c>
    </row>
    <row r="177" spans="1:53" x14ac:dyDescent="0.2">
      <c r="A177" s="39" t="s">
        <v>90</v>
      </c>
      <c r="B177" s="38"/>
      <c r="C177" s="31">
        <v>53302.480900000002</v>
      </c>
      <c r="D177" s="31">
        <v>2.9999999999999997E-4</v>
      </c>
      <c r="E177" s="1">
        <f t="shared" si="73"/>
        <v>23195.833560424282</v>
      </c>
      <c r="F177" s="1">
        <f t="shared" si="95"/>
        <v>23196</v>
      </c>
      <c r="G177" s="1">
        <f t="shared" si="94"/>
        <v>-6.6573600000992883E-2</v>
      </c>
      <c r="K177" s="1">
        <f t="shared" si="91"/>
        <v>-6.6573600000992883E-2</v>
      </c>
      <c r="N177" s="1">
        <f t="shared" ca="1" si="97"/>
        <v>-6.98123430274636E-2</v>
      </c>
      <c r="P177" s="26">
        <f t="shared" si="74"/>
        <v>38283.980900000002</v>
      </c>
      <c r="R177" s="1">
        <f t="shared" si="75"/>
        <v>4.4320442170921997E-3</v>
      </c>
      <c r="S177" s="11">
        <f t="shared" si="92"/>
        <v>1</v>
      </c>
      <c r="T177" s="143"/>
      <c r="U177" s="1">
        <v>2.15149798545173E-10</v>
      </c>
      <c r="V177" s="1">
        <v>4.3259443852828057E-22</v>
      </c>
      <c r="W177" s="1">
        <v>5.5302777105164682E-27</v>
      </c>
      <c r="X177" s="1">
        <v>9.3423019755410936E-11</v>
      </c>
      <c r="Y177" s="1">
        <v>4.1686267450828925E-6</v>
      </c>
      <c r="Z177" s="1">
        <v>3.4200082506011104E-6</v>
      </c>
      <c r="AA177" s="1">
        <v>0.23778036377397069</v>
      </c>
      <c r="AB177" s="1">
        <v>2254.2567139285725</v>
      </c>
      <c r="AC177" s="1">
        <v>2.8045339934911681E-6</v>
      </c>
      <c r="AD177" s="1">
        <v>2.2706375389116844E-9</v>
      </c>
      <c r="AE177" s="1">
        <v>1.8444747556950695E-20</v>
      </c>
      <c r="AF177" s="23">
        <f t="shared" si="76"/>
        <v>23196</v>
      </c>
      <c r="AG177" s="23">
        <f t="shared" si="77"/>
        <v>-6.489090724166599E-2</v>
      </c>
      <c r="AH177" s="1">
        <f t="shared" si="78"/>
        <v>-4.1351998558575423E-2</v>
      </c>
      <c r="AI177" s="23">
        <f t="shared" si="79"/>
        <v>-38284.047473600003</v>
      </c>
      <c r="AJ177" s="23">
        <f t="shared" si="80"/>
        <v>-1.6826927593268926E-3</v>
      </c>
      <c r="AK177" s="23">
        <f t="shared" si="81"/>
        <v>2.8314549222911516E-6</v>
      </c>
      <c r="AL177" s="23">
        <f t="shared" si="82"/>
        <v>-38284.047473600003</v>
      </c>
      <c r="AM177" s="11">
        <f t="shared" si="83"/>
        <v>2.8314549222911516E-6</v>
      </c>
      <c r="AN177" s="23">
        <f t="shared" si="84"/>
        <v>-2.522160144241746E-2</v>
      </c>
      <c r="AO177" s="23">
        <f t="shared" si="85"/>
        <v>0.98983825752161236</v>
      </c>
      <c r="AP177" s="23">
        <f t="shared" si="86"/>
        <v>-0.92774518601363465</v>
      </c>
      <c r="AQ177" s="23">
        <f t="shared" si="87"/>
        <v>0.3793738537447453</v>
      </c>
      <c r="AR177" s="23">
        <f t="shared" si="88"/>
        <v>1.5975754872125676</v>
      </c>
      <c r="AS177" s="23">
        <f t="shared" si="89"/>
        <v>1.027144232461912</v>
      </c>
      <c r="AT177" s="23">
        <f t="shared" si="98"/>
        <v>7.4896175984940481</v>
      </c>
      <c r="AU177" s="23">
        <f t="shared" si="98"/>
        <v>7.4896146108526116</v>
      </c>
      <c r="AV177" s="23">
        <f t="shared" si="98"/>
        <v>7.4895925203134377</v>
      </c>
      <c r="AW177" s="23">
        <f t="shared" si="98"/>
        <v>7.489429223155371</v>
      </c>
      <c r="AX177" s="23">
        <f t="shared" si="98"/>
        <v>7.4882242621559749</v>
      </c>
      <c r="AY177" s="23">
        <f t="shared" si="98"/>
        <v>7.4794473641680668</v>
      </c>
      <c r="AZ177" s="23">
        <f t="shared" si="98"/>
        <v>7.420600781744688</v>
      </c>
      <c r="BA177" s="23">
        <f t="shared" si="90"/>
        <v>7.1350226858078738</v>
      </c>
    </row>
    <row r="178" spans="1:53" x14ac:dyDescent="0.2">
      <c r="A178" s="23" t="s">
        <v>145</v>
      </c>
      <c r="B178" s="1" t="s">
        <v>49</v>
      </c>
      <c r="C178" s="24">
        <v>53363.680200000003</v>
      </c>
      <c r="D178" s="24" t="s">
        <v>143</v>
      </c>
      <c r="E178" s="1">
        <f t="shared" si="73"/>
        <v>23348.836936037365</v>
      </c>
      <c r="F178" s="1">
        <f t="shared" si="95"/>
        <v>23349</v>
      </c>
      <c r="G178" s="1">
        <f t="shared" si="94"/>
        <v>-6.5223400000832044E-2</v>
      </c>
      <c r="K178" s="1">
        <f t="shared" si="91"/>
        <v>-6.5223400000832044E-2</v>
      </c>
      <c r="N178" s="1">
        <f t="shared" ca="1" si="97"/>
        <v>-6.9366206868504574E-2</v>
      </c>
      <c r="P178" s="26">
        <f t="shared" si="74"/>
        <v>38345.180200000003</v>
      </c>
      <c r="R178" s="1">
        <f t="shared" si="75"/>
        <v>4.2540919076685373E-3</v>
      </c>
      <c r="S178" s="11">
        <f t="shared" si="92"/>
        <v>1</v>
      </c>
      <c r="T178" s="143"/>
      <c r="AF178" s="23">
        <f t="shared" si="76"/>
        <v>23349</v>
      </c>
      <c r="AG178" s="23">
        <f t="shared" si="77"/>
        <v>-6.4836171945778065E-2</v>
      </c>
      <c r="AH178" s="1">
        <f t="shared" si="78"/>
        <v>-4.0020052258567182E-2</v>
      </c>
      <c r="AI178" s="23">
        <f t="shared" si="79"/>
        <v>-38345.245423400003</v>
      </c>
      <c r="AJ178" s="23">
        <f t="shared" si="80"/>
        <v>-3.8722805505397861E-4</v>
      </c>
      <c r="AK178" s="23">
        <f t="shared" si="81"/>
        <v>1.4994556662088709E-7</v>
      </c>
      <c r="AL178" s="23">
        <f t="shared" si="82"/>
        <v>-38345.245423400003</v>
      </c>
      <c r="AM178" s="11">
        <f t="shared" si="83"/>
        <v>1.4994556662088709E-7</v>
      </c>
      <c r="AN178" s="23">
        <f t="shared" si="84"/>
        <v>-2.5203347742264865E-2</v>
      </c>
      <c r="AO178" s="23">
        <f t="shared" si="85"/>
        <v>0.97998873181858293</v>
      </c>
      <c r="AP178" s="23">
        <f t="shared" si="86"/>
        <v>-0.91773926121616423</v>
      </c>
      <c r="AQ178" s="23">
        <f t="shared" si="87"/>
        <v>0.37898196667006179</v>
      </c>
      <c r="AR178" s="23">
        <f t="shared" si="88"/>
        <v>1.6235500275567538</v>
      </c>
      <c r="AS178" s="23">
        <f t="shared" si="89"/>
        <v>1.0541957841271454</v>
      </c>
      <c r="AT178" s="23">
        <f t="shared" si="98"/>
        <v>7.5140172493052644</v>
      </c>
      <c r="AU178" s="23">
        <f t="shared" si="98"/>
        <v>7.5140151411452782</v>
      </c>
      <c r="AV178" s="23">
        <f t="shared" si="98"/>
        <v>7.5139984827825703</v>
      </c>
      <c r="AW178" s="23">
        <f t="shared" si="98"/>
        <v>7.5138668784908695</v>
      </c>
      <c r="AX178" s="23">
        <f t="shared" si="98"/>
        <v>7.5128288945914088</v>
      </c>
      <c r="AY178" s="23">
        <f t="shared" si="98"/>
        <v>7.504746040262896</v>
      </c>
      <c r="AZ178" s="23">
        <f t="shared" si="98"/>
        <v>7.4470419951749651</v>
      </c>
      <c r="BA178" s="23">
        <f t="shared" si="90"/>
        <v>7.1562282579375989</v>
      </c>
    </row>
    <row r="179" spans="1:53" x14ac:dyDescent="0.2">
      <c r="A179" s="23" t="s">
        <v>145</v>
      </c>
      <c r="B179" s="1" t="s">
        <v>49</v>
      </c>
      <c r="C179" s="24">
        <v>53381.680999999997</v>
      </c>
      <c r="D179" s="24" t="s">
        <v>143</v>
      </c>
      <c r="E179" s="1">
        <f t="shared" si="73"/>
        <v>23393.840443654855</v>
      </c>
      <c r="F179" s="1">
        <f t="shared" si="95"/>
        <v>23394</v>
      </c>
      <c r="G179" s="1">
        <f t="shared" si="94"/>
        <v>-6.3820399998803623E-2</v>
      </c>
      <c r="K179" s="1">
        <f t="shared" si="91"/>
        <v>-6.3820399998803623E-2</v>
      </c>
      <c r="N179" s="1">
        <f t="shared" ca="1" si="97"/>
        <v>-6.9234990351163692E-2</v>
      </c>
      <c r="P179" s="26">
        <f t="shared" si="74"/>
        <v>38363.180999999997</v>
      </c>
      <c r="R179" s="1">
        <f t="shared" si="75"/>
        <v>4.0730434560072937E-3</v>
      </c>
      <c r="S179" s="11">
        <f t="shared" si="92"/>
        <v>1</v>
      </c>
      <c r="T179" s="143"/>
      <c r="AF179" s="1">
        <f t="shared" si="76"/>
        <v>23394</v>
      </c>
      <c r="AG179" s="1">
        <f t="shared" si="77"/>
        <v>-6.4816910246470599E-2</v>
      </c>
      <c r="AH179" s="1">
        <f t="shared" si="78"/>
        <v>-3.8625220033068369E-2</v>
      </c>
      <c r="AI179" s="1">
        <f t="shared" si="79"/>
        <v>-38363.244820399996</v>
      </c>
      <c r="AJ179" s="1">
        <f t="shared" si="80"/>
        <v>9.9651024766697627E-4</v>
      </c>
      <c r="AK179" s="1">
        <f t="shared" si="81"/>
        <v>9.930326737052984E-7</v>
      </c>
      <c r="AL179" s="1">
        <f t="shared" si="82"/>
        <v>-38363.244820399996</v>
      </c>
      <c r="AM179" s="11">
        <f t="shared" si="83"/>
        <v>9.930326737052984E-7</v>
      </c>
      <c r="AN179" s="1">
        <f t="shared" si="84"/>
        <v>-2.519517996573525E-2</v>
      </c>
      <c r="AO179" s="1">
        <f t="shared" si="85"/>
        <v>0.97713123577597183</v>
      </c>
      <c r="AP179" s="1">
        <f t="shared" si="86"/>
        <v>-0.91471783364180614</v>
      </c>
      <c r="AQ179" s="1">
        <f t="shared" si="87"/>
        <v>0.37882027603891827</v>
      </c>
      <c r="AR179" s="1">
        <f t="shared" si="88"/>
        <v>1.6310915267458586</v>
      </c>
      <c r="AS179" s="1">
        <f t="shared" si="89"/>
        <v>1.0621888874952037</v>
      </c>
      <c r="AT179" s="1">
        <f t="shared" si="98"/>
        <v>7.5211474281742872</v>
      </c>
      <c r="AU179" s="1">
        <f t="shared" si="98"/>
        <v>7.5211455344979026</v>
      </c>
      <c r="AV179" s="1">
        <f t="shared" si="98"/>
        <v>7.5211302626727061</v>
      </c>
      <c r="AW179" s="1">
        <f t="shared" si="98"/>
        <v>7.5210071254945445</v>
      </c>
      <c r="AX179" s="1">
        <f t="shared" si="98"/>
        <v>7.5200158639247858</v>
      </c>
      <c r="AY179" s="1">
        <f t="shared" si="98"/>
        <v>7.5121369267561287</v>
      </c>
      <c r="AZ179" s="1">
        <f t="shared" si="98"/>
        <v>7.4547940400947663</v>
      </c>
      <c r="BA179" s="1">
        <f t="shared" si="90"/>
        <v>7.1624651909169303</v>
      </c>
    </row>
    <row r="180" spans="1:53" x14ac:dyDescent="0.2">
      <c r="A180" s="23" t="s">
        <v>145</v>
      </c>
      <c r="B180" s="1" t="s">
        <v>49</v>
      </c>
      <c r="C180" s="24">
        <v>53745.6679</v>
      </c>
      <c r="D180" s="24" t="s">
        <v>143</v>
      </c>
      <c r="E180" s="1">
        <f t="shared" si="73"/>
        <v>24303.838178578986</v>
      </c>
      <c r="F180" s="1">
        <f t="shared" si="95"/>
        <v>24304</v>
      </c>
      <c r="G180" s="1">
        <f t="shared" si="94"/>
        <v>-6.4726399999926798E-2</v>
      </c>
      <c r="K180" s="1">
        <f t="shared" si="91"/>
        <v>-6.4726399999926798E-2</v>
      </c>
      <c r="N180" s="1">
        <f t="shared" ca="1" si="97"/>
        <v>-6.6581500778270214E-2</v>
      </c>
      <c r="P180" s="26">
        <f t="shared" si="74"/>
        <v>38727.1679</v>
      </c>
      <c r="R180" s="1">
        <f t="shared" si="75"/>
        <v>4.1895068569505235E-3</v>
      </c>
      <c r="S180" s="11">
        <f t="shared" si="92"/>
        <v>1</v>
      </c>
      <c r="T180" s="143"/>
      <c r="AF180" s="1">
        <f t="shared" si="76"/>
        <v>24304</v>
      </c>
      <c r="AG180" s="1">
        <f t="shared" si="77"/>
        <v>-6.413858249536121E-2</v>
      </c>
      <c r="AH180" s="1">
        <f t="shared" si="78"/>
        <v>-3.9949696671109161E-2</v>
      </c>
      <c r="AI180" s="1">
        <f t="shared" si="79"/>
        <v>-38727.2326264</v>
      </c>
      <c r="AJ180" s="1">
        <f t="shared" si="80"/>
        <v>-5.8781750456558812E-4</v>
      </c>
      <c r="AK180" s="1">
        <f t="shared" si="81"/>
        <v>3.4552941867371519E-7</v>
      </c>
      <c r="AL180" s="1">
        <f t="shared" si="82"/>
        <v>-38727.2326264</v>
      </c>
      <c r="AM180" s="11">
        <f t="shared" si="83"/>
        <v>3.4552941867371519E-7</v>
      </c>
      <c r="AN180" s="1">
        <f t="shared" si="84"/>
        <v>-2.477670332881764E-2</v>
      </c>
      <c r="AO180" s="1">
        <f t="shared" si="85"/>
        <v>0.92314254407206897</v>
      </c>
      <c r="AP180" s="1">
        <f t="shared" si="86"/>
        <v>-0.84745680078274777</v>
      </c>
      <c r="AQ180" s="1">
        <f t="shared" si="87"/>
        <v>0.37164595165778758</v>
      </c>
      <c r="AR180" s="1">
        <f t="shared" si="88"/>
        <v>1.7747244853133253</v>
      </c>
      <c r="AS180" s="1">
        <f t="shared" si="89"/>
        <v>1.2279627350563247</v>
      </c>
      <c r="AT180" s="1">
        <f t="shared" si="98"/>
        <v>7.6610591204253566</v>
      </c>
      <c r="AU180" s="1">
        <f t="shared" si="98"/>
        <v>7.6610590076760969</v>
      </c>
      <c r="AV180" s="1">
        <f t="shared" si="98"/>
        <v>7.6610574581352298</v>
      </c>
      <c r="AW180" s="1">
        <f t="shared" si="98"/>
        <v>7.6610361636581299</v>
      </c>
      <c r="AX180" s="1">
        <f t="shared" si="98"/>
        <v>7.6607437602712558</v>
      </c>
      <c r="AY180" s="1">
        <f t="shared" si="98"/>
        <v>7.6567719453498224</v>
      </c>
      <c r="AZ180" s="1">
        <f t="shared" si="98"/>
        <v>7.6090399543032774</v>
      </c>
      <c r="BA180" s="1">
        <f t="shared" si="90"/>
        <v>7.2885898356100691</v>
      </c>
    </row>
    <row r="181" spans="1:53" x14ac:dyDescent="0.2">
      <c r="A181" s="29" t="s">
        <v>91</v>
      </c>
      <c r="B181" s="38" t="s">
        <v>49</v>
      </c>
      <c r="C181" s="37">
        <v>53771.267999999996</v>
      </c>
      <c r="D181" s="37">
        <v>2.0000000000000001E-4</v>
      </c>
      <c r="E181" s="1">
        <f t="shared" si="73"/>
        <v>24367.840572659177</v>
      </c>
      <c r="F181" s="1">
        <f t="shared" si="95"/>
        <v>24368</v>
      </c>
      <c r="G181" s="1">
        <f t="shared" si="94"/>
        <v>-6.3768799998797476E-2</v>
      </c>
      <c r="K181" s="1">
        <f t="shared" si="91"/>
        <v>-6.3768799998797476E-2</v>
      </c>
      <c r="N181" s="1">
        <f t="shared" ca="1" si="97"/>
        <v>-6.63948817313854E-2</v>
      </c>
      <c r="P181" s="26">
        <f t="shared" si="74"/>
        <v>38752.767999999996</v>
      </c>
      <c r="R181" s="1">
        <f t="shared" si="75"/>
        <v>4.0664598532866329E-3</v>
      </c>
      <c r="S181" s="11">
        <f t="shared" si="92"/>
        <v>1</v>
      </c>
      <c r="T181" s="143"/>
      <c r="AF181" s="1">
        <f t="shared" si="76"/>
        <v>24368</v>
      </c>
      <c r="AG181" s="1">
        <f t="shared" si="77"/>
        <v>-6.4071403500381707E-2</v>
      </c>
      <c r="AH181" s="1">
        <f t="shared" si="78"/>
        <v>-3.9038453519168986E-2</v>
      </c>
      <c r="AI181" s="1">
        <f t="shared" si="79"/>
        <v>-38752.831768799995</v>
      </c>
      <c r="AJ181" s="1">
        <f t="shared" si="80"/>
        <v>3.0260350158423099E-4</v>
      </c>
      <c r="AK181" s="1">
        <f t="shared" si="81"/>
        <v>9.1568879171037686E-8</v>
      </c>
      <c r="AL181" s="1">
        <f t="shared" si="82"/>
        <v>-38752.831768799995</v>
      </c>
      <c r="AM181" s="11">
        <f t="shared" si="83"/>
        <v>9.1568879171037686E-8</v>
      </c>
      <c r="AN181" s="1">
        <f t="shared" si="84"/>
        <v>-2.4730346479628493E-2</v>
      </c>
      <c r="AO181" s="1">
        <f t="shared" si="85"/>
        <v>0.9196121944644633</v>
      </c>
      <c r="AP181" s="1">
        <f t="shared" si="86"/>
        <v>-0.84237072468881768</v>
      </c>
      <c r="AQ181" s="1">
        <f t="shared" si="87"/>
        <v>0.37089834542164946</v>
      </c>
      <c r="AR181" s="1">
        <f t="shared" si="88"/>
        <v>1.7842332055917347</v>
      </c>
      <c r="AS181" s="1">
        <f t="shared" si="89"/>
        <v>1.2399562698374571</v>
      </c>
      <c r="AT181" s="1">
        <f t="shared" ref="AT181:AZ190" si="99">$BA181+$AH$7*SIN(AU181)</f>
        <v>7.6706071812283039</v>
      </c>
      <c r="AU181" s="1">
        <f t="shared" si="99"/>
        <v>7.6706070947428744</v>
      </c>
      <c r="AV181" s="1">
        <f t="shared" si="99"/>
        <v>7.6706058450134504</v>
      </c>
      <c r="AW181" s="1">
        <f t="shared" si="99"/>
        <v>7.6705877871470785</v>
      </c>
      <c r="AX181" s="1">
        <f t="shared" si="99"/>
        <v>7.6703270573915114</v>
      </c>
      <c r="AY181" s="1">
        <f t="shared" si="99"/>
        <v>7.6666024687374081</v>
      </c>
      <c r="AZ181" s="1">
        <f t="shared" si="99"/>
        <v>7.6197011493788933</v>
      </c>
      <c r="BA181" s="1">
        <f t="shared" si="90"/>
        <v>7.2974601402917845</v>
      </c>
    </row>
    <row r="182" spans="1:53" x14ac:dyDescent="0.2">
      <c r="A182" s="23" t="s">
        <v>152</v>
      </c>
      <c r="B182" s="1" t="s">
        <v>51</v>
      </c>
      <c r="C182" s="24">
        <v>54093.461000000003</v>
      </c>
      <c r="D182" s="24" t="s">
        <v>143</v>
      </c>
      <c r="E182" s="1">
        <f t="shared" si="73"/>
        <v>25173.350057226926</v>
      </c>
      <c r="F182" s="1">
        <f t="shared" si="95"/>
        <v>25173.5</v>
      </c>
      <c r="G182" s="1">
        <f t="shared" si="94"/>
        <v>-5.9975099997245707E-2</v>
      </c>
      <c r="K182" s="1">
        <f t="shared" si="91"/>
        <v>-5.9975099997245707E-2</v>
      </c>
      <c r="N182" s="1">
        <f t="shared" ca="1" si="97"/>
        <v>-6.4046106070983544E-2</v>
      </c>
      <c r="P182" s="26">
        <f t="shared" si="74"/>
        <v>39074.961000000003</v>
      </c>
      <c r="R182" s="1">
        <f t="shared" si="75"/>
        <v>3.597012619679622E-3</v>
      </c>
      <c r="S182" s="11">
        <f t="shared" si="92"/>
        <v>1</v>
      </c>
      <c r="T182" s="143"/>
      <c r="AF182" s="1">
        <f t="shared" si="76"/>
        <v>25173.5</v>
      </c>
      <c r="AG182" s="1">
        <f t="shared" si="77"/>
        <v>-6.3029752947925913E-2</v>
      </c>
      <c r="AH182" s="1">
        <f t="shared" si="78"/>
        <v>-3.5995721870309319E-2</v>
      </c>
      <c r="AI182" s="1">
        <f t="shared" si="79"/>
        <v>-39075.0209751</v>
      </c>
      <c r="AJ182" s="1">
        <f t="shared" si="80"/>
        <v>3.0546529506802061E-3</v>
      </c>
      <c r="AK182" s="1">
        <f t="shared" si="81"/>
        <v>9.3309046490992893E-6</v>
      </c>
      <c r="AL182" s="1">
        <f t="shared" si="82"/>
        <v>-39075.0209751</v>
      </c>
      <c r="AM182" s="11">
        <f t="shared" si="83"/>
        <v>9.3309046490992893E-6</v>
      </c>
      <c r="AN182" s="1">
        <f t="shared" si="84"/>
        <v>-2.3979378126936384E-2</v>
      </c>
      <c r="AO182" s="1">
        <f t="shared" si="85"/>
        <v>0.87801558306268734</v>
      </c>
      <c r="AP182" s="1">
        <f t="shared" si="86"/>
        <v>-0.77572877944991026</v>
      </c>
      <c r="AQ182" s="1">
        <f t="shared" si="87"/>
        <v>0.35937109502546288</v>
      </c>
      <c r="AR182" s="1">
        <f t="shared" si="88"/>
        <v>1.8980315094644695</v>
      </c>
      <c r="AS182" s="1">
        <f t="shared" si="89"/>
        <v>1.3954776753655054</v>
      </c>
      <c r="AT182" s="1">
        <f t="shared" si="99"/>
        <v>7.7877798326503935</v>
      </c>
      <c r="AU182" s="1">
        <f t="shared" si="99"/>
        <v>7.7877798321997558</v>
      </c>
      <c r="AV182" s="1">
        <f t="shared" si="99"/>
        <v>7.7877798142502828</v>
      </c>
      <c r="AW182" s="1">
        <f t="shared" si="99"/>
        <v>7.7877790993037417</v>
      </c>
      <c r="AX182" s="1">
        <f t="shared" si="99"/>
        <v>7.7877506284913887</v>
      </c>
      <c r="AY182" s="1">
        <f t="shared" si="99"/>
        <v>7.7866266222889298</v>
      </c>
      <c r="AZ182" s="1">
        <f t="shared" si="99"/>
        <v>7.7516704819092173</v>
      </c>
      <c r="BA182" s="1">
        <f t="shared" si="90"/>
        <v>7.4091012406218102</v>
      </c>
    </row>
    <row r="183" spans="1:53" x14ac:dyDescent="0.2">
      <c r="A183" s="23" t="s">
        <v>152</v>
      </c>
      <c r="B183" s="1" t="s">
        <v>49</v>
      </c>
      <c r="C183" s="24">
        <v>54094.459900000002</v>
      </c>
      <c r="D183" s="24" t="s">
        <v>143</v>
      </c>
      <c r="E183" s="1">
        <f t="shared" si="73"/>
        <v>25175.8473908876</v>
      </c>
      <c r="F183" s="1">
        <f t="shared" si="95"/>
        <v>25176</v>
      </c>
      <c r="G183" s="1">
        <f t="shared" si="94"/>
        <v>-6.1041599998134188E-2</v>
      </c>
      <c r="K183" s="1">
        <f t="shared" ref="K183:K214" si="100">G183</f>
        <v>-6.1041599998134188E-2</v>
      </c>
      <c r="N183" s="1">
        <f t="shared" ca="1" si="97"/>
        <v>-6.4038816264464601E-2</v>
      </c>
      <c r="P183" s="26">
        <f t="shared" si="74"/>
        <v>39075.959900000002</v>
      </c>
      <c r="R183" s="1">
        <f t="shared" si="75"/>
        <v>3.7260769303322158E-3</v>
      </c>
      <c r="S183" s="11">
        <f t="shared" ref="S183:S214" si="101">Q$13</f>
        <v>1</v>
      </c>
      <c r="T183" s="143"/>
      <c r="AF183" s="1">
        <f t="shared" si="76"/>
        <v>25176</v>
      </c>
      <c r="AG183" s="1">
        <f t="shared" si="77"/>
        <v>-6.3025983895527493E-2</v>
      </c>
      <c r="AH183" s="1">
        <f t="shared" si="78"/>
        <v>-3.7065006211748255E-2</v>
      </c>
      <c r="AI183" s="1">
        <f t="shared" si="79"/>
        <v>-39076.0209416</v>
      </c>
      <c r="AJ183" s="1">
        <f t="shared" si="80"/>
        <v>1.9843838973933048E-3</v>
      </c>
      <c r="AK183" s="1">
        <f t="shared" si="81"/>
        <v>3.9377794522338423E-6</v>
      </c>
      <c r="AL183" s="1">
        <f t="shared" si="82"/>
        <v>-39076.0209416</v>
      </c>
      <c r="AM183" s="11">
        <f t="shared" si="83"/>
        <v>3.9377794522338423E-6</v>
      </c>
      <c r="AN183" s="1">
        <f t="shared" si="84"/>
        <v>-2.3976593786385933E-2</v>
      </c>
      <c r="AO183" s="1">
        <f t="shared" si="85"/>
        <v>0.87789439165167216</v>
      </c>
      <c r="AP183" s="1">
        <f t="shared" si="86"/>
        <v>-0.77551590739168197</v>
      </c>
      <c r="AQ183" s="1">
        <f t="shared" si="87"/>
        <v>0.35932993519218687</v>
      </c>
      <c r="AR183" s="1">
        <f t="shared" si="88"/>
        <v>1.8983687607129609</v>
      </c>
      <c r="AS183" s="1">
        <f t="shared" si="89"/>
        <v>1.3959747924213892</v>
      </c>
      <c r="AT183" s="1">
        <f t="shared" si="99"/>
        <v>7.7881352275179969</v>
      </c>
      <c r="AU183" s="1">
        <f t="shared" si="99"/>
        <v>7.7881352270794464</v>
      </c>
      <c r="AV183" s="1">
        <f t="shared" si="99"/>
        <v>7.7881352095172707</v>
      </c>
      <c r="AW183" s="1">
        <f t="shared" si="99"/>
        <v>7.7881345062271112</v>
      </c>
      <c r="AX183" s="1">
        <f t="shared" si="99"/>
        <v>7.7881063486202713</v>
      </c>
      <c r="AY183" s="1">
        <f t="shared" si="99"/>
        <v>7.7869887109028051</v>
      </c>
      <c r="AZ183" s="1">
        <f t="shared" si="99"/>
        <v>7.7520735481076715</v>
      </c>
      <c r="BA183" s="1">
        <f t="shared" si="90"/>
        <v>7.4094477368984393</v>
      </c>
    </row>
    <row r="184" spans="1:53" x14ac:dyDescent="0.2">
      <c r="A184" s="1" t="s">
        <v>153</v>
      </c>
      <c r="B184" s="11" t="s">
        <v>51</v>
      </c>
      <c r="C184" s="24">
        <v>54097.458100000003</v>
      </c>
      <c r="D184" s="1" t="s">
        <v>130</v>
      </c>
      <c r="E184" s="1">
        <f t="shared" si="73"/>
        <v>25183.343141995269</v>
      </c>
      <c r="F184" s="1">
        <f t="shared" si="95"/>
        <v>25183.5</v>
      </c>
      <c r="G184" s="1">
        <f t="shared" si="94"/>
        <v>-6.2741099995037075E-2</v>
      </c>
      <c r="K184" s="1">
        <f t="shared" si="100"/>
        <v>-6.2741099995037075E-2</v>
      </c>
      <c r="N184" s="1">
        <f t="shared" ca="1" si="97"/>
        <v>-6.4016946844907788E-2</v>
      </c>
      <c r="P184" s="26">
        <f t="shared" si="74"/>
        <v>39078.958100000003</v>
      </c>
      <c r="R184" s="1">
        <f t="shared" si="75"/>
        <v>3.9364456285872415E-3</v>
      </c>
      <c r="S184" s="11">
        <f t="shared" si="101"/>
        <v>1</v>
      </c>
      <c r="T184" s="143"/>
      <c r="AF184" s="1">
        <f t="shared" si="76"/>
        <v>25183.5</v>
      </c>
      <c r="AG184" s="1">
        <f t="shared" si="77"/>
        <v>-6.3014657818957431E-2</v>
      </c>
      <c r="AH184" s="1">
        <f t="shared" si="78"/>
        <v>-3.8772875085353424E-2</v>
      </c>
      <c r="AI184" s="1">
        <f t="shared" si="79"/>
        <v>-39079.020841099999</v>
      </c>
      <c r="AJ184" s="1">
        <f t="shared" si="80"/>
        <v>2.7355782392035621E-4</v>
      </c>
      <c r="AK184" s="1">
        <f t="shared" si="81"/>
        <v>7.4833883028040608E-8</v>
      </c>
      <c r="AL184" s="1">
        <f t="shared" si="82"/>
        <v>-39079.020841099999</v>
      </c>
      <c r="AM184" s="11">
        <f t="shared" si="83"/>
        <v>7.4833883028040608E-8</v>
      </c>
      <c r="AN184" s="1">
        <f t="shared" si="84"/>
        <v>-2.3968224909683651E-2</v>
      </c>
      <c r="AO184" s="1">
        <f t="shared" si="85"/>
        <v>0.87753110134672518</v>
      </c>
      <c r="AP184" s="1">
        <f t="shared" si="86"/>
        <v>-0.77487711498563638</v>
      </c>
      <c r="AQ184" s="1">
        <f t="shared" si="87"/>
        <v>0.35920627886771461</v>
      </c>
      <c r="AR184" s="1">
        <f t="shared" si="88"/>
        <v>1.8993799561597109</v>
      </c>
      <c r="AS184" s="1">
        <f t="shared" si="89"/>
        <v>1.3974667246295986</v>
      </c>
      <c r="AT184" s="1">
        <f t="shared" si="99"/>
        <v>7.7892011179062379</v>
      </c>
      <c r="AU184" s="1">
        <f t="shared" si="99"/>
        <v>7.789201117502369</v>
      </c>
      <c r="AV184" s="1">
        <f t="shared" si="99"/>
        <v>7.7892011010633091</v>
      </c>
      <c r="AW184" s="1">
        <f t="shared" si="99"/>
        <v>7.7892004319327279</v>
      </c>
      <c r="AX184" s="1">
        <f t="shared" si="99"/>
        <v>7.789173201696781</v>
      </c>
      <c r="AY184" s="1">
        <f t="shared" si="99"/>
        <v>7.7880745992997831</v>
      </c>
      <c r="AZ184" s="1">
        <f t="shared" si="99"/>
        <v>7.7532824998626468</v>
      </c>
      <c r="BA184" s="1">
        <f t="shared" si="90"/>
        <v>7.4104872257283283</v>
      </c>
    </row>
    <row r="185" spans="1:53" x14ac:dyDescent="0.2">
      <c r="A185" s="35" t="s">
        <v>92</v>
      </c>
      <c r="B185" s="41" t="s">
        <v>51</v>
      </c>
      <c r="C185" s="35">
        <v>54097.45811</v>
      </c>
      <c r="D185" s="35">
        <v>2.8E-3</v>
      </c>
      <c r="E185" s="1">
        <f t="shared" si="73"/>
        <v>25183.343166996096</v>
      </c>
      <c r="F185" s="1">
        <f t="shared" si="95"/>
        <v>25183.5</v>
      </c>
      <c r="G185" s="1">
        <f t="shared" si="94"/>
        <v>-6.2731099998927675E-2</v>
      </c>
      <c r="K185" s="1">
        <f t="shared" si="100"/>
        <v>-6.2731099998927675E-2</v>
      </c>
      <c r="N185" s="1">
        <f t="shared" ca="1" si="97"/>
        <v>-6.4016946844907788E-2</v>
      </c>
      <c r="P185" s="26">
        <f t="shared" si="74"/>
        <v>39078.95811</v>
      </c>
      <c r="R185" s="1">
        <f t="shared" si="75"/>
        <v>3.9351909070754641E-3</v>
      </c>
      <c r="S185" s="11">
        <f t="shared" si="101"/>
        <v>1</v>
      </c>
      <c r="T185" s="143"/>
      <c r="AF185" s="1">
        <f t="shared" si="76"/>
        <v>25183.5</v>
      </c>
      <c r="AG185" s="1">
        <f t="shared" si="77"/>
        <v>-6.3014657818957431E-2</v>
      </c>
      <c r="AH185" s="1">
        <f t="shared" si="78"/>
        <v>-3.8762875089244024E-2</v>
      </c>
      <c r="AI185" s="1">
        <f t="shared" si="79"/>
        <v>-39079.020841099999</v>
      </c>
      <c r="AJ185" s="1">
        <f t="shared" si="80"/>
        <v>2.8355782002975616E-4</v>
      </c>
      <c r="AK185" s="1">
        <f t="shared" si="81"/>
        <v>8.040503730002758E-8</v>
      </c>
      <c r="AL185" s="1">
        <f t="shared" si="82"/>
        <v>-39079.020841099999</v>
      </c>
      <c r="AM185" s="11">
        <f t="shared" si="83"/>
        <v>8.040503730002758E-8</v>
      </c>
      <c r="AN185" s="1">
        <f t="shared" si="84"/>
        <v>-2.3968224909683651E-2</v>
      </c>
      <c r="AO185" s="1">
        <f t="shared" si="85"/>
        <v>0.87753110134672518</v>
      </c>
      <c r="AP185" s="1">
        <f t="shared" si="86"/>
        <v>-0.77487711498563638</v>
      </c>
      <c r="AQ185" s="1">
        <f t="shared" si="87"/>
        <v>0.35920627886771461</v>
      </c>
      <c r="AR185" s="1">
        <f t="shared" si="88"/>
        <v>1.8993799561597109</v>
      </c>
      <c r="AS185" s="1">
        <f t="shared" si="89"/>
        <v>1.3974667246295986</v>
      </c>
      <c r="AT185" s="1">
        <f t="shared" si="99"/>
        <v>7.7892011179062379</v>
      </c>
      <c r="AU185" s="1">
        <f t="shared" si="99"/>
        <v>7.789201117502369</v>
      </c>
      <c r="AV185" s="1">
        <f t="shared" si="99"/>
        <v>7.7892011010633091</v>
      </c>
      <c r="AW185" s="1">
        <f t="shared" si="99"/>
        <v>7.7892004319327279</v>
      </c>
      <c r="AX185" s="1">
        <f t="shared" si="99"/>
        <v>7.789173201696781</v>
      </c>
      <c r="AY185" s="1">
        <f t="shared" si="99"/>
        <v>7.7880745992997831</v>
      </c>
      <c r="AZ185" s="1">
        <f t="shared" si="99"/>
        <v>7.7532824998626468</v>
      </c>
      <c r="BA185" s="1">
        <f t="shared" si="90"/>
        <v>7.4104872257283283</v>
      </c>
    </row>
    <row r="186" spans="1:53" x14ac:dyDescent="0.2">
      <c r="A186" s="23" t="s">
        <v>154</v>
      </c>
      <c r="B186" s="1" t="s">
        <v>51</v>
      </c>
      <c r="C186" s="24">
        <v>54099.458350000001</v>
      </c>
      <c r="D186" s="24" t="s">
        <v>143</v>
      </c>
      <c r="E186" s="1">
        <f t="shared" si="73"/>
        <v>25188.34393452181</v>
      </c>
      <c r="F186" s="1">
        <f t="shared" ref="F186:F217" si="102">ROUND(2*E186,0)/2</f>
        <v>25188.5</v>
      </c>
      <c r="G186" s="1">
        <f t="shared" si="94"/>
        <v>-6.2424099996860605E-2</v>
      </c>
      <c r="K186" s="1">
        <f t="shared" si="100"/>
        <v>-6.2424099996860605E-2</v>
      </c>
      <c r="N186" s="1">
        <f t="shared" ca="1" si="97"/>
        <v>-6.4002367231869917E-2</v>
      </c>
      <c r="P186" s="26">
        <f t="shared" si="74"/>
        <v>39080.958350000001</v>
      </c>
      <c r="R186" s="1">
        <f t="shared" si="75"/>
        <v>3.8967682604180522E-3</v>
      </c>
      <c r="S186" s="11">
        <f t="shared" si="101"/>
        <v>1</v>
      </c>
      <c r="T186" s="143"/>
      <c r="AF186" s="1">
        <f t="shared" si="76"/>
        <v>25188.5</v>
      </c>
      <c r="AG186" s="1">
        <f t="shared" si="77"/>
        <v>-6.300709134964004E-2</v>
      </c>
      <c r="AH186" s="1">
        <f t="shared" si="78"/>
        <v>-3.8461467536312542E-2</v>
      </c>
      <c r="AI186" s="1">
        <f t="shared" si="79"/>
        <v>-39081.020774099998</v>
      </c>
      <c r="AJ186" s="1">
        <f t="shared" si="80"/>
        <v>5.8299135277943559E-4</v>
      </c>
      <c r="AK186" s="1">
        <f t="shared" si="81"/>
        <v>3.3987891741559633E-7</v>
      </c>
      <c r="AL186" s="1">
        <f t="shared" si="82"/>
        <v>-39081.020774099998</v>
      </c>
      <c r="AM186" s="11">
        <f t="shared" si="83"/>
        <v>3.3987891741559633E-7</v>
      </c>
      <c r="AN186" s="1">
        <f t="shared" si="84"/>
        <v>-2.3962632460548063E-2</v>
      </c>
      <c r="AO186" s="1">
        <f t="shared" si="85"/>
        <v>0.8772891442627605</v>
      </c>
      <c r="AP186" s="1">
        <f t="shared" si="86"/>
        <v>-0.77445110718231502</v>
      </c>
      <c r="AQ186" s="1">
        <f t="shared" si="87"/>
        <v>0.35912369428870999</v>
      </c>
      <c r="AR186" s="1">
        <f t="shared" si="88"/>
        <v>1.9000536217002171</v>
      </c>
      <c r="AS186" s="1">
        <f t="shared" si="89"/>
        <v>1.3984618310254573</v>
      </c>
      <c r="AT186" s="1">
        <f t="shared" si="99"/>
        <v>7.7899114665110787</v>
      </c>
      <c r="AU186" s="1">
        <f t="shared" si="99"/>
        <v>7.7899114661290598</v>
      </c>
      <c r="AV186" s="1">
        <f t="shared" si="99"/>
        <v>7.789911450407212</v>
      </c>
      <c r="AW186" s="1">
        <f t="shared" si="99"/>
        <v>7.7899108033846183</v>
      </c>
      <c r="AX186" s="1">
        <f t="shared" si="99"/>
        <v>7.7898841812400246</v>
      </c>
      <c r="AY186" s="1">
        <f t="shared" si="99"/>
        <v>7.7887982105206861</v>
      </c>
      <c r="AZ186" s="1">
        <f t="shared" si="99"/>
        <v>7.7540882619311633</v>
      </c>
      <c r="BA186" s="1">
        <f t="shared" si="90"/>
        <v>7.4111802182815865</v>
      </c>
    </row>
    <row r="187" spans="1:53" x14ac:dyDescent="0.2">
      <c r="A187" s="1" t="s">
        <v>155</v>
      </c>
      <c r="B187" s="11" t="s">
        <v>51</v>
      </c>
      <c r="C187" s="24">
        <v>54099.458400000003</v>
      </c>
      <c r="D187" s="1" t="s">
        <v>130</v>
      </c>
      <c r="E187" s="1">
        <f t="shared" si="73"/>
        <v>25188.344059526004</v>
      </c>
      <c r="F187" s="1">
        <f t="shared" si="102"/>
        <v>25188.5</v>
      </c>
      <c r="G187" s="1">
        <f t="shared" si="94"/>
        <v>-6.2374099994485732E-2</v>
      </c>
      <c r="K187" s="1">
        <f t="shared" si="100"/>
        <v>-6.2374099994485732E-2</v>
      </c>
      <c r="N187" s="1">
        <f t="shared" ca="1" si="97"/>
        <v>-6.4002367231869917E-2</v>
      </c>
      <c r="P187" s="26">
        <f t="shared" si="74"/>
        <v>39080.958400000003</v>
      </c>
      <c r="R187" s="1">
        <f t="shared" si="75"/>
        <v>3.8905283501221052E-3</v>
      </c>
      <c r="S187" s="11">
        <f t="shared" si="101"/>
        <v>1</v>
      </c>
      <c r="T187" s="143"/>
      <c r="AF187" s="1">
        <f t="shared" si="76"/>
        <v>25188.5</v>
      </c>
      <c r="AG187" s="1">
        <f t="shared" si="77"/>
        <v>-6.300709134964004E-2</v>
      </c>
      <c r="AH187" s="1">
        <f t="shared" si="78"/>
        <v>-3.841146753393767E-2</v>
      </c>
      <c r="AI187" s="1">
        <f t="shared" si="79"/>
        <v>-39081.020774099998</v>
      </c>
      <c r="AJ187" s="1">
        <f t="shared" si="80"/>
        <v>6.3299135515430816E-4</v>
      </c>
      <c r="AK187" s="1">
        <f t="shared" si="81"/>
        <v>4.006780557000875E-7</v>
      </c>
      <c r="AL187" s="1">
        <f t="shared" si="82"/>
        <v>-39081.020774099998</v>
      </c>
      <c r="AM187" s="11">
        <f t="shared" si="83"/>
        <v>4.006780557000875E-7</v>
      </c>
      <c r="AN187" s="1">
        <f t="shared" si="84"/>
        <v>-2.3962632460548063E-2</v>
      </c>
      <c r="AO187" s="1">
        <f t="shared" si="85"/>
        <v>0.8772891442627605</v>
      </c>
      <c r="AP187" s="1">
        <f t="shared" si="86"/>
        <v>-0.77445110718231502</v>
      </c>
      <c r="AQ187" s="1">
        <f t="shared" si="87"/>
        <v>0.35912369428870999</v>
      </c>
      <c r="AR187" s="1">
        <f t="shared" si="88"/>
        <v>1.9000536217002171</v>
      </c>
      <c r="AS187" s="1">
        <f t="shared" si="89"/>
        <v>1.3984618310254573</v>
      </c>
      <c r="AT187" s="1">
        <f t="shared" si="99"/>
        <v>7.7899114665110787</v>
      </c>
      <c r="AU187" s="1">
        <f t="shared" si="99"/>
        <v>7.7899114661290598</v>
      </c>
      <c r="AV187" s="1">
        <f t="shared" si="99"/>
        <v>7.789911450407212</v>
      </c>
      <c r="AW187" s="1">
        <f t="shared" si="99"/>
        <v>7.7899108033846183</v>
      </c>
      <c r="AX187" s="1">
        <f t="shared" si="99"/>
        <v>7.7898841812400246</v>
      </c>
      <c r="AY187" s="1">
        <f t="shared" si="99"/>
        <v>7.7887982105206861</v>
      </c>
      <c r="AZ187" s="1">
        <f t="shared" si="99"/>
        <v>7.7540882619311633</v>
      </c>
      <c r="BA187" s="1">
        <f t="shared" si="90"/>
        <v>7.4111802182815865</v>
      </c>
    </row>
    <row r="188" spans="1:53" x14ac:dyDescent="0.2">
      <c r="A188" s="23" t="s">
        <v>154</v>
      </c>
      <c r="B188" s="1" t="s">
        <v>49</v>
      </c>
      <c r="C188" s="24">
        <v>54102.458879999998</v>
      </c>
      <c r="D188" s="24" t="s">
        <v>143</v>
      </c>
      <c r="E188" s="1">
        <f t="shared" si="73"/>
        <v>25195.845510824613</v>
      </c>
      <c r="F188" s="1">
        <f t="shared" si="102"/>
        <v>25196</v>
      </c>
      <c r="G188" s="1">
        <f t="shared" si="94"/>
        <v>-6.179359999805456E-2</v>
      </c>
      <c r="K188" s="1">
        <f t="shared" si="100"/>
        <v>-6.179359999805456E-2</v>
      </c>
      <c r="N188" s="1">
        <f t="shared" ca="1" si="97"/>
        <v>-6.3980497812313103E-2</v>
      </c>
      <c r="P188" s="26">
        <f t="shared" si="74"/>
        <v>39083.958879999998</v>
      </c>
      <c r="R188" s="1">
        <f t="shared" si="75"/>
        <v>3.8184490007195687E-3</v>
      </c>
      <c r="S188" s="11">
        <f t="shared" si="101"/>
        <v>1</v>
      </c>
      <c r="T188" s="143"/>
      <c r="AF188" s="1">
        <f t="shared" si="76"/>
        <v>25196</v>
      </c>
      <c r="AG188" s="1">
        <f t="shared" si="77"/>
        <v>-6.2995718047310537E-2</v>
      </c>
      <c r="AH188" s="1">
        <f t="shared" si="78"/>
        <v>-3.7839375979158457E-2</v>
      </c>
      <c r="AI188" s="1">
        <f t="shared" si="79"/>
        <v>-39084.020673599996</v>
      </c>
      <c r="AJ188" s="1">
        <f t="shared" si="80"/>
        <v>1.2021180492559763E-3</v>
      </c>
      <c r="AK188" s="1">
        <f t="shared" si="81"/>
        <v>1.445087804346994E-6</v>
      </c>
      <c r="AL188" s="1">
        <f t="shared" si="82"/>
        <v>-39084.020673599996</v>
      </c>
      <c r="AM188" s="11">
        <f t="shared" si="83"/>
        <v>1.445087804346994E-6</v>
      </c>
      <c r="AN188" s="1">
        <f t="shared" si="84"/>
        <v>-2.39542240188961E-2</v>
      </c>
      <c r="AO188" s="1">
        <f t="shared" si="85"/>
        <v>0.87692656300749405</v>
      </c>
      <c r="AP188" s="1">
        <f t="shared" si="86"/>
        <v>-0.77381187749494484</v>
      </c>
      <c r="AQ188" s="1">
        <f t="shared" si="87"/>
        <v>0.35899959752371324</v>
      </c>
      <c r="AR188" s="1">
        <f t="shared" si="88"/>
        <v>1.9010634238570057</v>
      </c>
      <c r="AS188" s="1">
        <f t="shared" si="89"/>
        <v>1.3999552194530942</v>
      </c>
      <c r="AT188" s="1">
        <f t="shared" si="99"/>
        <v>7.7909766223200645</v>
      </c>
      <c r="AU188" s="1">
        <f t="shared" si="99"/>
        <v>7.7909766219690013</v>
      </c>
      <c r="AV188" s="1">
        <f t="shared" si="99"/>
        <v>7.790976607277214</v>
      </c>
      <c r="AW188" s="1">
        <f t="shared" si="99"/>
        <v>7.7909759924380237</v>
      </c>
      <c r="AX188" s="1">
        <f t="shared" si="99"/>
        <v>7.7909502672943916</v>
      </c>
      <c r="AY188" s="1">
        <f t="shared" si="99"/>
        <v>7.7898831561073001</v>
      </c>
      <c r="AZ188" s="1">
        <f t="shared" si="99"/>
        <v>7.7552965962463523</v>
      </c>
      <c r="BA188" s="1">
        <f t="shared" si="90"/>
        <v>7.4122197071114755</v>
      </c>
    </row>
    <row r="189" spans="1:53" x14ac:dyDescent="0.2">
      <c r="A189" s="1" t="s">
        <v>155</v>
      </c>
      <c r="B189" s="11" t="s">
        <v>49</v>
      </c>
      <c r="C189" s="24">
        <v>54102.458899999998</v>
      </c>
      <c r="D189" s="1" t="s">
        <v>130</v>
      </c>
      <c r="E189" s="1">
        <f t="shared" si="73"/>
        <v>25195.845560826285</v>
      </c>
      <c r="F189" s="1">
        <f t="shared" si="102"/>
        <v>25196</v>
      </c>
      <c r="G189" s="1">
        <f t="shared" si="94"/>
        <v>-6.1773599998559803E-2</v>
      </c>
      <c r="K189" s="1">
        <f t="shared" si="100"/>
        <v>-6.1773599998559803E-2</v>
      </c>
      <c r="N189" s="1">
        <f t="shared" ca="1" si="97"/>
        <v>-6.3980497812313103E-2</v>
      </c>
      <c r="P189" s="26">
        <f t="shared" si="74"/>
        <v>39083.958899999998</v>
      </c>
      <c r="R189" s="1">
        <f t="shared" si="75"/>
        <v>3.8159776567820679E-3</v>
      </c>
      <c r="S189" s="11">
        <f t="shared" si="101"/>
        <v>1</v>
      </c>
      <c r="T189" s="143"/>
      <c r="U189" s="1">
        <v>1.5353882531218355E-10</v>
      </c>
      <c r="V189" s="1">
        <v>3.4696412169456134E-19</v>
      </c>
      <c r="W189" s="1">
        <v>2.9876724803267945E-27</v>
      </c>
      <c r="X189" s="1">
        <v>3.6256869065379836E-10</v>
      </c>
      <c r="Y189" s="1">
        <v>2.410257474639466E-6</v>
      </c>
      <c r="Z189" s="1">
        <v>6.3542605541609914E-4</v>
      </c>
      <c r="AA189" s="1">
        <v>0.10411835398400092</v>
      </c>
      <c r="AB189" s="1">
        <v>1091.3316120957152</v>
      </c>
      <c r="AC189" s="1">
        <v>1.0884214838873431E-5</v>
      </c>
      <c r="AD189" s="1">
        <v>2.0873344138721107E-9</v>
      </c>
      <c r="AE189" s="1">
        <v>9.9645745778155848E-21</v>
      </c>
      <c r="AF189" s="1">
        <f t="shared" si="76"/>
        <v>25196</v>
      </c>
      <c r="AG189" s="1">
        <f t="shared" si="77"/>
        <v>-6.2995718047310537E-2</v>
      </c>
      <c r="AH189" s="1">
        <f t="shared" si="78"/>
        <v>-3.78193759796637E-2</v>
      </c>
      <c r="AI189" s="1">
        <f t="shared" si="79"/>
        <v>-39084.020673599996</v>
      </c>
      <c r="AJ189" s="1">
        <f t="shared" si="80"/>
        <v>1.2221180487507338E-3</v>
      </c>
      <c r="AK189" s="1">
        <f t="shared" si="81"/>
        <v>1.4935725250823011E-6</v>
      </c>
      <c r="AL189" s="1">
        <f t="shared" si="82"/>
        <v>-39084.020673599996</v>
      </c>
      <c r="AM189" s="11">
        <f t="shared" si="83"/>
        <v>1.4935725250823011E-6</v>
      </c>
      <c r="AN189" s="1">
        <f t="shared" si="84"/>
        <v>-2.39542240188961E-2</v>
      </c>
      <c r="AO189" s="1">
        <f t="shared" si="85"/>
        <v>0.87692656300749405</v>
      </c>
      <c r="AP189" s="1">
        <f t="shared" si="86"/>
        <v>-0.77381187749494484</v>
      </c>
      <c r="AQ189" s="1">
        <f t="shared" si="87"/>
        <v>0.35899959752371324</v>
      </c>
      <c r="AR189" s="1">
        <f t="shared" si="88"/>
        <v>1.9010634238570057</v>
      </c>
      <c r="AS189" s="1">
        <f t="shared" si="89"/>
        <v>1.3999552194530942</v>
      </c>
      <c r="AT189" s="1">
        <f t="shared" si="99"/>
        <v>7.7909766223200645</v>
      </c>
      <c r="AU189" s="1">
        <f t="shared" si="99"/>
        <v>7.7909766219690013</v>
      </c>
      <c r="AV189" s="1">
        <f t="shared" si="99"/>
        <v>7.790976607277214</v>
      </c>
      <c r="AW189" s="1">
        <f t="shared" si="99"/>
        <v>7.7909759924380237</v>
      </c>
      <c r="AX189" s="1">
        <f t="shared" si="99"/>
        <v>7.7909502672943916</v>
      </c>
      <c r="AY189" s="1">
        <f t="shared" si="99"/>
        <v>7.7898831561073001</v>
      </c>
      <c r="AZ189" s="1">
        <f t="shared" si="99"/>
        <v>7.7552965962463523</v>
      </c>
      <c r="BA189" s="1">
        <f t="shared" si="90"/>
        <v>7.4122197071114755</v>
      </c>
    </row>
    <row r="190" spans="1:53" x14ac:dyDescent="0.2">
      <c r="A190" s="23" t="s">
        <v>156</v>
      </c>
      <c r="B190" s="1" t="s">
        <v>49</v>
      </c>
      <c r="C190" s="24">
        <v>54103.659800000001</v>
      </c>
      <c r="D190" s="24" t="s">
        <v>143</v>
      </c>
      <c r="E190" s="1">
        <f t="shared" si="73"/>
        <v>25198.847911405039</v>
      </c>
      <c r="F190" s="1">
        <f t="shared" si="102"/>
        <v>25199</v>
      </c>
      <c r="G190" s="1">
        <f t="shared" si="94"/>
        <v>-6.0833399998955429E-2</v>
      </c>
      <c r="K190" s="1">
        <f t="shared" si="100"/>
        <v>-6.0833399998955429E-2</v>
      </c>
      <c r="N190" s="1">
        <f t="shared" ca="1" si="97"/>
        <v>-6.3971750044490377E-2</v>
      </c>
      <c r="P190" s="26">
        <f t="shared" si="74"/>
        <v>39085.159800000001</v>
      </c>
      <c r="R190" s="1">
        <f t="shared" si="75"/>
        <v>3.7007025554329103E-3</v>
      </c>
      <c r="S190" s="11">
        <f t="shared" si="101"/>
        <v>1</v>
      </c>
      <c r="T190" s="143"/>
      <c r="AF190" s="1">
        <f t="shared" si="76"/>
        <v>25199</v>
      </c>
      <c r="AG190" s="1">
        <f t="shared" si="77"/>
        <v>-6.2991160804889063E-2</v>
      </c>
      <c r="AH190" s="1">
        <f t="shared" si="78"/>
        <v>-3.6882545991193748E-2</v>
      </c>
      <c r="AI190" s="1">
        <f t="shared" si="79"/>
        <v>-39085.2206334</v>
      </c>
      <c r="AJ190" s="1">
        <f t="shared" si="80"/>
        <v>2.157760805933634E-3</v>
      </c>
      <c r="AK190" s="1">
        <f t="shared" si="81"/>
        <v>4.6559316956233655E-6</v>
      </c>
      <c r="AL190" s="1">
        <f t="shared" si="82"/>
        <v>-39085.2206334</v>
      </c>
      <c r="AM190" s="11">
        <f t="shared" si="83"/>
        <v>4.6559316956233655E-6</v>
      </c>
      <c r="AN190" s="1">
        <f t="shared" si="84"/>
        <v>-2.3950854007761681E-2</v>
      </c>
      <c r="AO190" s="1">
        <f t="shared" si="85"/>
        <v>0.87678164949361037</v>
      </c>
      <c r="AP190" s="1">
        <f t="shared" si="86"/>
        <v>-0.77355611271973568</v>
      </c>
      <c r="AQ190" s="1">
        <f t="shared" si="87"/>
        <v>0.35894988510072123</v>
      </c>
      <c r="AR190" s="1">
        <f t="shared" si="88"/>
        <v>1.9014671110673813</v>
      </c>
      <c r="AS190" s="1">
        <f t="shared" si="89"/>
        <v>1.4005528200899151</v>
      </c>
      <c r="AT190" s="1">
        <f t="shared" si="99"/>
        <v>7.7914025613982174</v>
      </c>
      <c r="AU190" s="1">
        <f t="shared" si="99"/>
        <v>7.7914025610589475</v>
      </c>
      <c r="AV190" s="1">
        <f t="shared" si="99"/>
        <v>7.7914025467642034</v>
      </c>
      <c r="AW190" s="1">
        <f t="shared" si="99"/>
        <v>7.7914019444744946</v>
      </c>
      <c r="AX190" s="1">
        <f t="shared" si="99"/>
        <v>7.7913765730710445</v>
      </c>
      <c r="AY190" s="1">
        <f t="shared" si="99"/>
        <v>7.7903169760874347</v>
      </c>
      <c r="AZ190" s="1">
        <f t="shared" si="99"/>
        <v>7.7557798261846012</v>
      </c>
      <c r="BA190" s="1">
        <f t="shared" si="90"/>
        <v>7.4126355026434307</v>
      </c>
    </row>
    <row r="191" spans="1:53" x14ac:dyDescent="0.2">
      <c r="A191" s="23" t="s">
        <v>154</v>
      </c>
      <c r="B191" s="1" t="s">
        <v>51</v>
      </c>
      <c r="C191" s="24">
        <v>54109.459260000003</v>
      </c>
      <c r="D191" s="24" t="s">
        <v>143</v>
      </c>
      <c r="E191" s="1">
        <f t="shared" si="73"/>
        <v>25213.347047126088</v>
      </c>
      <c r="F191" s="1">
        <f t="shared" si="102"/>
        <v>25213.5</v>
      </c>
      <c r="G191" s="1">
        <f t="shared" si="94"/>
        <v>-6.117909999738913E-2</v>
      </c>
      <c r="K191" s="1">
        <f t="shared" si="100"/>
        <v>-6.117909999738913E-2</v>
      </c>
      <c r="N191" s="1">
        <f t="shared" ca="1" si="97"/>
        <v>-6.3929469166680533E-2</v>
      </c>
      <c r="P191" s="26">
        <f t="shared" si="74"/>
        <v>39090.959260000003</v>
      </c>
      <c r="R191" s="1">
        <f t="shared" si="75"/>
        <v>3.7428822764905387E-3</v>
      </c>
      <c r="S191" s="11">
        <f t="shared" si="101"/>
        <v>1</v>
      </c>
      <c r="T191" s="143"/>
      <c r="AF191" s="1">
        <f t="shared" si="76"/>
        <v>25213.5</v>
      </c>
      <c r="AG191" s="1">
        <f t="shared" si="77"/>
        <v>-6.2969070419234011E-2</v>
      </c>
      <c r="AH191" s="1">
        <f t="shared" si="78"/>
        <v>-3.7244587723099187E-2</v>
      </c>
      <c r="AI191" s="1">
        <f t="shared" si="79"/>
        <v>-39091.020439100001</v>
      </c>
      <c r="AJ191" s="1">
        <f t="shared" si="80"/>
        <v>1.7899704218448803E-3</v>
      </c>
      <c r="AK191" s="1">
        <f t="shared" si="81"/>
        <v>3.2039941110795386E-6</v>
      </c>
      <c r="AL191" s="1">
        <f t="shared" si="82"/>
        <v>-39091.020439100001</v>
      </c>
      <c r="AM191" s="11">
        <f t="shared" si="83"/>
        <v>3.2039941110795386E-6</v>
      </c>
      <c r="AN191" s="1">
        <f t="shared" si="84"/>
        <v>-2.3934512274289946E-2</v>
      </c>
      <c r="AO191" s="1">
        <f t="shared" si="85"/>
        <v>0.87608219164841894</v>
      </c>
      <c r="AP191" s="1">
        <f t="shared" si="86"/>
        <v>-0.77231933347830128</v>
      </c>
      <c r="AQ191" s="1">
        <f t="shared" si="87"/>
        <v>0.35870901673735112</v>
      </c>
      <c r="AR191" s="1">
        <f t="shared" si="88"/>
        <v>1.903416387031001</v>
      </c>
      <c r="AS191" s="1">
        <f t="shared" si="89"/>
        <v>1.4034432038338482</v>
      </c>
      <c r="AT191" s="1">
        <f t="shared" ref="AT191:AZ200" si="103">$BA191+$AH$7*SIN(AU191)</f>
        <v>7.7934602754246942</v>
      </c>
      <c r="AU191" s="1">
        <f t="shared" si="103"/>
        <v>7.7934602751379618</v>
      </c>
      <c r="AV191" s="1">
        <f t="shared" si="103"/>
        <v>7.7934602626465681</v>
      </c>
      <c r="AW191" s="1">
        <f t="shared" si="103"/>
        <v>7.7934597184670364</v>
      </c>
      <c r="AX191" s="1">
        <f t="shared" si="103"/>
        <v>7.7934360163774894</v>
      </c>
      <c r="AY191" s="1">
        <f t="shared" si="103"/>
        <v>7.7924124989206796</v>
      </c>
      <c r="AZ191" s="1">
        <f t="shared" si="103"/>
        <v>7.7581146010279074</v>
      </c>
      <c r="BA191" s="1">
        <f t="shared" si="90"/>
        <v>7.4146451810478826</v>
      </c>
    </row>
    <row r="192" spans="1:53" x14ac:dyDescent="0.2">
      <c r="A192" s="1" t="s">
        <v>155</v>
      </c>
      <c r="B192" s="11" t="s">
        <v>51</v>
      </c>
      <c r="C192" s="24">
        <v>54109.459300000002</v>
      </c>
      <c r="D192" s="1" t="s">
        <v>130</v>
      </c>
      <c r="E192" s="1">
        <f t="shared" si="73"/>
        <v>25213.347147129436</v>
      </c>
      <c r="F192" s="1">
        <f t="shared" si="102"/>
        <v>25213.5</v>
      </c>
      <c r="G192" s="1">
        <f t="shared" si="94"/>
        <v>-6.1139099998399615E-2</v>
      </c>
      <c r="K192" s="1">
        <f t="shared" si="100"/>
        <v>-6.1139099998399615E-2</v>
      </c>
      <c r="N192" s="1">
        <f t="shared" ca="1" si="97"/>
        <v>-6.3929469166680533E-2</v>
      </c>
      <c r="P192" s="26">
        <f t="shared" si="74"/>
        <v>39090.959300000002</v>
      </c>
      <c r="R192" s="1">
        <f t="shared" si="75"/>
        <v>3.7379895486143078E-3</v>
      </c>
      <c r="S192" s="11">
        <f t="shared" si="101"/>
        <v>1</v>
      </c>
      <c r="T192" s="143"/>
      <c r="AF192" s="1">
        <f t="shared" si="76"/>
        <v>25213.5</v>
      </c>
      <c r="AG192" s="1">
        <f t="shared" si="77"/>
        <v>-6.2969070419234011E-2</v>
      </c>
      <c r="AH192" s="1">
        <f t="shared" si="78"/>
        <v>-3.7204587724109672E-2</v>
      </c>
      <c r="AI192" s="1">
        <f t="shared" si="79"/>
        <v>-39091.020439100001</v>
      </c>
      <c r="AJ192" s="1">
        <f t="shared" si="80"/>
        <v>1.8299704208343953E-3</v>
      </c>
      <c r="AK192" s="1">
        <f t="shared" si="81"/>
        <v>3.3487917411288138E-6</v>
      </c>
      <c r="AL192" s="1">
        <f t="shared" si="82"/>
        <v>-39091.020439100001</v>
      </c>
      <c r="AM192" s="11">
        <f t="shared" si="83"/>
        <v>3.3487917411288138E-6</v>
      </c>
      <c r="AN192" s="1">
        <f t="shared" si="84"/>
        <v>-2.3934512274289946E-2</v>
      </c>
      <c r="AO192" s="1">
        <f t="shared" si="85"/>
        <v>0.87608219164841894</v>
      </c>
      <c r="AP192" s="1">
        <f t="shared" si="86"/>
        <v>-0.77231933347830128</v>
      </c>
      <c r="AQ192" s="1">
        <f t="shared" si="87"/>
        <v>0.35870901673735112</v>
      </c>
      <c r="AR192" s="1">
        <f t="shared" si="88"/>
        <v>1.903416387031001</v>
      </c>
      <c r="AS192" s="1">
        <f t="shared" si="89"/>
        <v>1.4034432038338482</v>
      </c>
      <c r="AT192" s="1">
        <f t="shared" si="103"/>
        <v>7.7934602754246942</v>
      </c>
      <c r="AU192" s="1">
        <f t="shared" si="103"/>
        <v>7.7934602751379618</v>
      </c>
      <c r="AV192" s="1">
        <f t="shared" si="103"/>
        <v>7.7934602626465681</v>
      </c>
      <c r="AW192" s="1">
        <f t="shared" si="103"/>
        <v>7.7934597184670364</v>
      </c>
      <c r="AX192" s="1">
        <f t="shared" si="103"/>
        <v>7.7934360163774894</v>
      </c>
      <c r="AY192" s="1">
        <f t="shared" si="103"/>
        <v>7.7924124989206796</v>
      </c>
      <c r="AZ192" s="1">
        <f t="shared" si="103"/>
        <v>7.7581146010279074</v>
      </c>
      <c r="BA192" s="1">
        <f t="shared" si="90"/>
        <v>7.4146451810478826</v>
      </c>
    </row>
    <row r="193" spans="1:53" x14ac:dyDescent="0.2">
      <c r="A193" s="31" t="s">
        <v>93</v>
      </c>
      <c r="B193" s="38"/>
      <c r="C193" s="31">
        <v>54114.457399999999</v>
      </c>
      <c r="D193" s="31">
        <v>1.2999999999999999E-3</v>
      </c>
      <c r="E193" s="1">
        <f t="shared" si="73"/>
        <v>25225.842815734326</v>
      </c>
      <c r="F193" s="1">
        <f t="shared" si="102"/>
        <v>25226</v>
      </c>
      <c r="G193" s="1">
        <f t="shared" si="94"/>
        <v>-6.2871599999198224E-2</v>
      </c>
      <c r="K193" s="1">
        <f t="shared" si="100"/>
        <v>-6.2871599999198224E-2</v>
      </c>
      <c r="N193" s="1">
        <f t="shared" ca="1" si="97"/>
        <v>-6.3893020134085848E-2</v>
      </c>
      <c r="P193" s="26">
        <f t="shared" si="74"/>
        <v>39095.957399999999</v>
      </c>
      <c r="R193" s="1">
        <f t="shared" si="75"/>
        <v>3.952838086459182E-3</v>
      </c>
      <c r="S193" s="11">
        <f t="shared" si="101"/>
        <v>1</v>
      </c>
      <c r="T193" s="143"/>
      <c r="AF193" s="1">
        <f t="shared" si="76"/>
        <v>25226</v>
      </c>
      <c r="AG193" s="1">
        <f t="shared" si="77"/>
        <v>-6.2949942396845787E-2</v>
      </c>
      <c r="AH193" s="1">
        <f t="shared" si="78"/>
        <v>-3.8951246223198177E-2</v>
      </c>
      <c r="AI193" s="1">
        <f t="shared" si="79"/>
        <v>-39096.020271599999</v>
      </c>
      <c r="AJ193" s="1">
        <f t="shared" si="80"/>
        <v>7.8342397647562789E-5</v>
      </c>
      <c r="AK193" s="1">
        <f t="shared" si="81"/>
        <v>6.1375312691688515E-9</v>
      </c>
      <c r="AL193" s="1">
        <f t="shared" si="82"/>
        <v>-39096.020271599999</v>
      </c>
      <c r="AM193" s="11">
        <f t="shared" si="83"/>
        <v>6.1375312691688515E-9</v>
      </c>
      <c r="AN193" s="1">
        <f t="shared" si="84"/>
        <v>-2.3920353776000047E-2</v>
      </c>
      <c r="AO193" s="1">
        <f t="shared" si="85"/>
        <v>0.87548048256410715</v>
      </c>
      <c r="AP193" s="1">
        <f t="shared" si="86"/>
        <v>-0.77125237631460419</v>
      </c>
      <c r="AQ193" s="1">
        <f t="shared" si="87"/>
        <v>0.35850058813462049</v>
      </c>
      <c r="AR193" s="1">
        <f t="shared" si="88"/>
        <v>1.9050943036095109</v>
      </c>
      <c r="AS193" s="1">
        <f t="shared" si="89"/>
        <v>1.4059375562000509</v>
      </c>
      <c r="AT193" s="1">
        <f t="shared" si="103"/>
        <v>7.7952328501196106</v>
      </c>
      <c r="AU193" s="1">
        <f t="shared" si="103"/>
        <v>7.7952328498726509</v>
      </c>
      <c r="AV193" s="1">
        <f t="shared" si="103"/>
        <v>7.7952328387897367</v>
      </c>
      <c r="AW193" s="1">
        <f t="shared" si="103"/>
        <v>7.7952323414194122</v>
      </c>
      <c r="AX193" s="1">
        <f t="shared" si="103"/>
        <v>7.7952100251515537</v>
      </c>
      <c r="AY193" s="1">
        <f t="shared" si="103"/>
        <v>7.7942172917344799</v>
      </c>
      <c r="AZ193" s="1">
        <f t="shared" si="103"/>
        <v>7.7601262246161919</v>
      </c>
      <c r="BA193" s="1">
        <f t="shared" si="90"/>
        <v>7.4163776624310298</v>
      </c>
    </row>
    <row r="194" spans="1:53" x14ac:dyDescent="0.2">
      <c r="A194" s="23" t="s">
        <v>152</v>
      </c>
      <c r="B194" s="1" t="s">
        <v>49</v>
      </c>
      <c r="C194" s="24">
        <v>54116.455699999999</v>
      </c>
      <c r="D194" s="24" t="s">
        <v>143</v>
      </c>
      <c r="E194" s="1">
        <f t="shared" si="73"/>
        <v>25230.838733097557</v>
      </c>
      <c r="F194" s="1">
        <f t="shared" si="102"/>
        <v>25231</v>
      </c>
      <c r="G194" s="1">
        <f t="shared" si="94"/>
        <v>-6.4504599999054335E-2</v>
      </c>
      <c r="K194" s="1">
        <f t="shared" si="100"/>
        <v>-6.4504599999054335E-2</v>
      </c>
      <c r="N194" s="1">
        <f t="shared" ca="1" si="97"/>
        <v>-6.3878440521047963E-2</v>
      </c>
      <c r="P194" s="26">
        <f t="shared" si="74"/>
        <v>39097.955699999999</v>
      </c>
      <c r="R194" s="1">
        <f t="shared" si="75"/>
        <v>4.1608434210380005E-3</v>
      </c>
      <c r="S194" s="11">
        <f t="shared" si="101"/>
        <v>1</v>
      </c>
      <c r="T194" s="143"/>
      <c r="AF194" s="1">
        <f t="shared" si="76"/>
        <v>25231</v>
      </c>
      <c r="AG194" s="1">
        <f t="shared" si="77"/>
        <v>-6.2942269301191511E-2</v>
      </c>
      <c r="AH194" s="1">
        <f t="shared" si="78"/>
        <v>-4.0589927934024668E-2</v>
      </c>
      <c r="AI194" s="1">
        <f t="shared" si="79"/>
        <v>-39098.020204599998</v>
      </c>
      <c r="AJ194" s="1">
        <f t="shared" si="80"/>
        <v>-1.5623306978628237E-3</v>
      </c>
      <c r="AK194" s="1">
        <f t="shared" si="81"/>
        <v>2.440877209484538E-6</v>
      </c>
      <c r="AL194" s="1">
        <f t="shared" si="82"/>
        <v>-39098.020204599998</v>
      </c>
      <c r="AM194" s="11">
        <f t="shared" si="83"/>
        <v>2.440877209484538E-6</v>
      </c>
      <c r="AN194" s="1">
        <f t="shared" si="84"/>
        <v>-2.3914672065029667E-2</v>
      </c>
      <c r="AO194" s="1">
        <f t="shared" si="85"/>
        <v>0.87524012819901698</v>
      </c>
      <c r="AP194" s="1">
        <f t="shared" si="86"/>
        <v>-0.77082539623056556</v>
      </c>
      <c r="AQ194" s="1">
        <f t="shared" si="87"/>
        <v>0.35841701452852193</v>
      </c>
      <c r="AR194" s="1">
        <f t="shared" si="88"/>
        <v>1.9057648251734733</v>
      </c>
      <c r="AS194" s="1">
        <f t="shared" si="89"/>
        <v>1.40693598434968</v>
      </c>
      <c r="AT194" s="1">
        <f t="shared" si="103"/>
        <v>7.7959415391981945</v>
      </c>
      <c r="AU194" s="1">
        <f t="shared" si="103"/>
        <v>7.7959415389658249</v>
      </c>
      <c r="AV194" s="1">
        <f t="shared" si="103"/>
        <v>7.7959415284104967</v>
      </c>
      <c r="AW194" s="1">
        <f t="shared" si="103"/>
        <v>7.7959410489393743</v>
      </c>
      <c r="AX194" s="1">
        <f t="shared" si="103"/>
        <v>7.7959192733443432</v>
      </c>
      <c r="AY194" s="1">
        <f t="shared" si="103"/>
        <v>7.794938770577267</v>
      </c>
      <c r="AZ194" s="1">
        <f t="shared" si="103"/>
        <v>7.7609305852060206</v>
      </c>
      <c r="BA194" s="1">
        <f t="shared" si="90"/>
        <v>7.417070654984288</v>
      </c>
    </row>
    <row r="195" spans="1:53" x14ac:dyDescent="0.2">
      <c r="A195" s="37" t="s">
        <v>94</v>
      </c>
      <c r="B195" s="38" t="s">
        <v>49</v>
      </c>
      <c r="C195" s="37">
        <v>54117.257100000003</v>
      </c>
      <c r="D195" s="37">
        <v>5.0000000000000001E-4</v>
      </c>
      <c r="E195" s="1">
        <f t="shared" si="73"/>
        <v>25232.842300217068</v>
      </c>
      <c r="F195" s="1">
        <f t="shared" si="102"/>
        <v>25233</v>
      </c>
      <c r="G195" s="1">
        <f t="shared" si="94"/>
        <v>-6.3077799997699913E-2</v>
      </c>
      <c r="K195" s="1">
        <f t="shared" si="100"/>
        <v>-6.3077799997699913E-2</v>
      </c>
      <c r="N195" s="1">
        <f t="shared" ca="1" si="97"/>
        <v>-6.3872608675832818E-2</v>
      </c>
      <c r="P195" s="26">
        <f t="shared" si="74"/>
        <v>39098.757100000003</v>
      </c>
      <c r="R195" s="1">
        <f t="shared" si="75"/>
        <v>3.9788088525498314E-3</v>
      </c>
      <c r="S195" s="11">
        <f t="shared" si="101"/>
        <v>1</v>
      </c>
      <c r="T195" s="143"/>
      <c r="AF195" s="1">
        <f t="shared" si="76"/>
        <v>25233</v>
      </c>
      <c r="AG195" s="1">
        <f t="shared" si="77"/>
        <v>-6.2939196565256275E-2</v>
      </c>
      <c r="AH195" s="1">
        <f t="shared" si="78"/>
        <v>-3.9165403542724811E-2</v>
      </c>
      <c r="AI195" s="1">
        <f t="shared" si="79"/>
        <v>-39098.8201778</v>
      </c>
      <c r="AJ195" s="1">
        <f t="shared" si="80"/>
        <v>-1.3860343244363749E-4</v>
      </c>
      <c r="AK195" s="1">
        <f t="shared" si="81"/>
        <v>1.921091148515798E-8</v>
      </c>
      <c r="AL195" s="1">
        <f t="shared" si="82"/>
        <v>-39098.8201778</v>
      </c>
      <c r="AM195" s="11">
        <f t="shared" si="83"/>
        <v>1.921091148515798E-8</v>
      </c>
      <c r="AN195" s="1">
        <f t="shared" si="84"/>
        <v>-2.3912396454975102E-2</v>
      </c>
      <c r="AO195" s="1">
        <f t="shared" si="85"/>
        <v>0.87514403909092342</v>
      </c>
      <c r="AP195" s="1">
        <f t="shared" si="86"/>
        <v>-0.77065457282978822</v>
      </c>
      <c r="AQ195" s="1">
        <f t="shared" si="87"/>
        <v>0.35838355283244733</v>
      </c>
      <c r="AR195" s="1">
        <f t="shared" si="88"/>
        <v>1.9060329307300068</v>
      </c>
      <c r="AS195" s="1">
        <f t="shared" si="89"/>
        <v>1.407335465774725</v>
      </c>
      <c r="AT195" s="1">
        <f t="shared" si="103"/>
        <v>7.7962249603571587</v>
      </c>
      <c r="AU195" s="1">
        <f t="shared" si="103"/>
        <v>7.7962249601304245</v>
      </c>
      <c r="AV195" s="1">
        <f t="shared" si="103"/>
        <v>7.7962249497805995</v>
      </c>
      <c r="AW195" s="1">
        <f t="shared" si="103"/>
        <v>7.7962244773398837</v>
      </c>
      <c r="AX195" s="1">
        <f t="shared" si="103"/>
        <v>7.7962029158434847</v>
      </c>
      <c r="AY195" s="1">
        <f t="shared" si="103"/>
        <v>7.7952272920365049</v>
      </c>
      <c r="AZ195" s="1">
        <f t="shared" si="103"/>
        <v>7.7612522832071926</v>
      </c>
      <c r="BA195" s="1">
        <f t="shared" si="90"/>
        <v>7.4173478520055927</v>
      </c>
    </row>
    <row r="196" spans="1:53" x14ac:dyDescent="0.2">
      <c r="A196" s="23" t="s">
        <v>152</v>
      </c>
      <c r="B196" s="1" t="s">
        <v>49</v>
      </c>
      <c r="C196" s="24">
        <v>54128.459000000003</v>
      </c>
      <c r="D196" s="24" t="s">
        <v>143</v>
      </c>
      <c r="E196" s="1">
        <f t="shared" si="73"/>
        <v>25260.847988407619</v>
      </c>
      <c r="F196" s="1">
        <f t="shared" si="102"/>
        <v>25261</v>
      </c>
      <c r="G196" s="1">
        <f t="shared" si="94"/>
        <v>-6.0802599997259676E-2</v>
      </c>
      <c r="K196" s="1">
        <f t="shared" si="100"/>
        <v>-6.0802599997259676E-2</v>
      </c>
      <c r="N196" s="1">
        <f t="shared" ca="1" si="97"/>
        <v>-6.3790962842820709E-2</v>
      </c>
      <c r="P196" s="26">
        <f t="shared" si="74"/>
        <v>39109.959000000003</v>
      </c>
      <c r="R196" s="1">
        <f t="shared" si="75"/>
        <v>3.6969561664267625E-3</v>
      </c>
      <c r="S196" s="11">
        <f t="shared" si="101"/>
        <v>1</v>
      </c>
      <c r="T196" s="143"/>
      <c r="AF196" s="1">
        <f t="shared" si="76"/>
        <v>25261</v>
      </c>
      <c r="AG196" s="1">
        <f t="shared" si="77"/>
        <v>-6.2895968852862111E-2</v>
      </c>
      <c r="AH196" s="1">
        <f t="shared" si="78"/>
        <v>-3.6922237171921529E-2</v>
      </c>
      <c r="AI196" s="1">
        <f t="shared" si="79"/>
        <v>-39110.0198026</v>
      </c>
      <c r="AJ196" s="1">
        <f t="shared" si="80"/>
        <v>2.0933688556024344E-3</v>
      </c>
      <c r="AK196" s="1">
        <f t="shared" si="81"/>
        <v>4.3821931656062459E-6</v>
      </c>
      <c r="AL196" s="1">
        <f t="shared" si="82"/>
        <v>-39110.0198026</v>
      </c>
      <c r="AM196" s="11">
        <f t="shared" si="83"/>
        <v>4.3821931656062459E-6</v>
      </c>
      <c r="AN196" s="1">
        <f t="shared" si="84"/>
        <v>-2.3880362825338147E-2</v>
      </c>
      <c r="AO196" s="1">
        <f t="shared" si="85"/>
        <v>0.87380194499953323</v>
      </c>
      <c r="AP196" s="1">
        <f t="shared" si="86"/>
        <v>-0.76826118329182425</v>
      </c>
      <c r="AQ196" s="1">
        <f t="shared" si="87"/>
        <v>0.35791316381132954</v>
      </c>
      <c r="AR196" s="1">
        <f t="shared" si="88"/>
        <v>1.9097802396026993</v>
      </c>
      <c r="AS196" s="1">
        <f t="shared" si="89"/>
        <v>1.4129348386007461</v>
      </c>
      <c r="AT196" s="1">
        <f t="shared" si="103"/>
        <v>7.8001895941945527</v>
      </c>
      <c r="AU196" s="1">
        <f t="shared" si="103"/>
        <v>7.8001895940357162</v>
      </c>
      <c r="AV196" s="1">
        <f t="shared" si="103"/>
        <v>7.8001895862514532</v>
      </c>
      <c r="AW196" s="1">
        <f t="shared" si="103"/>
        <v>7.8001892047605281</v>
      </c>
      <c r="AX196" s="1">
        <f t="shared" si="103"/>
        <v>7.8001705119756801</v>
      </c>
      <c r="AY196" s="1">
        <f t="shared" si="103"/>
        <v>7.7992623929134544</v>
      </c>
      <c r="AZ196" s="1">
        <f t="shared" si="103"/>
        <v>7.7657532790471651</v>
      </c>
      <c r="BA196" s="1">
        <f t="shared" si="90"/>
        <v>7.4212286103038423</v>
      </c>
    </row>
    <row r="197" spans="1:53" x14ac:dyDescent="0.2">
      <c r="A197" s="23" t="s">
        <v>152</v>
      </c>
      <c r="B197" s="1" t="s">
        <v>51</v>
      </c>
      <c r="C197" s="24">
        <v>54135.46</v>
      </c>
      <c r="D197" s="24" t="s">
        <v>143</v>
      </c>
      <c r="E197" s="1">
        <f t="shared" si="73"/>
        <v>25278.351074761005</v>
      </c>
      <c r="F197" s="1">
        <f t="shared" si="102"/>
        <v>25278.5</v>
      </c>
      <c r="G197" s="1">
        <f t="shared" si="94"/>
        <v>-5.9568099997704849E-2</v>
      </c>
      <c r="K197" s="1">
        <f t="shared" si="100"/>
        <v>-5.9568099997704849E-2</v>
      </c>
      <c r="N197" s="1">
        <f t="shared" ca="1" si="97"/>
        <v>-6.3739934197188139E-2</v>
      </c>
      <c r="P197" s="26">
        <f t="shared" si="74"/>
        <v>39116.959999999999</v>
      </c>
      <c r="R197" s="1">
        <f t="shared" si="75"/>
        <v>3.5483585373365643E-3</v>
      </c>
      <c r="S197" s="11">
        <f t="shared" si="101"/>
        <v>1</v>
      </c>
      <c r="T197" s="143"/>
      <c r="AF197" s="1">
        <f t="shared" si="76"/>
        <v>25278.5</v>
      </c>
      <c r="AG197" s="1">
        <f t="shared" si="77"/>
        <v>-6.2868753608945005E-2</v>
      </c>
      <c r="AH197" s="1">
        <f t="shared" si="78"/>
        <v>-3.5707923581655171E-2</v>
      </c>
      <c r="AI197" s="1">
        <f t="shared" si="79"/>
        <v>-39117.019568099997</v>
      </c>
      <c r="AJ197" s="1">
        <f t="shared" si="80"/>
        <v>3.3006536112401563E-3</v>
      </c>
      <c r="AK197" s="1">
        <f t="shared" si="81"/>
        <v>1.0894314261392685E-5</v>
      </c>
      <c r="AL197" s="1">
        <f t="shared" si="82"/>
        <v>-39117.019568099997</v>
      </c>
      <c r="AM197" s="11">
        <f t="shared" si="83"/>
        <v>1.0894314261392685E-5</v>
      </c>
      <c r="AN197" s="1">
        <f t="shared" si="84"/>
        <v>-2.3860176416049678E-2</v>
      </c>
      <c r="AO197" s="1">
        <f t="shared" si="85"/>
        <v>0.87296611912234379</v>
      </c>
      <c r="AP197" s="1">
        <f t="shared" si="86"/>
        <v>-0.76676357556625052</v>
      </c>
      <c r="AQ197" s="1">
        <f t="shared" si="87"/>
        <v>0.35761735839371372</v>
      </c>
      <c r="AR197" s="1">
        <f t="shared" si="88"/>
        <v>1.9121164795563801</v>
      </c>
      <c r="AS197" s="1">
        <f t="shared" si="89"/>
        <v>1.4164407636565575</v>
      </c>
      <c r="AT197" s="1">
        <f t="shared" si="103"/>
        <v>7.8026644055250447</v>
      </c>
      <c r="AU197" s="1">
        <f t="shared" si="103"/>
        <v>7.802664405399466</v>
      </c>
      <c r="AV197" s="1">
        <f t="shared" si="103"/>
        <v>7.8026643989485418</v>
      </c>
      <c r="AW197" s="1">
        <f t="shared" si="103"/>
        <v>7.802664067569725</v>
      </c>
      <c r="AX197" s="1">
        <f t="shared" si="103"/>
        <v>7.8026470477780405</v>
      </c>
      <c r="AY197" s="1">
        <f t="shared" si="103"/>
        <v>7.8017803567516211</v>
      </c>
      <c r="AZ197" s="1">
        <f t="shared" si="103"/>
        <v>7.7685637671840402</v>
      </c>
      <c r="BA197" s="1">
        <f t="shared" si="90"/>
        <v>7.4236540842402494</v>
      </c>
    </row>
    <row r="198" spans="1:53" x14ac:dyDescent="0.2">
      <c r="A198" s="23" t="s">
        <v>156</v>
      </c>
      <c r="B198" s="1" t="s">
        <v>49</v>
      </c>
      <c r="C198" s="24">
        <v>54165.657099999997</v>
      </c>
      <c r="D198" s="24" t="s">
        <v>143</v>
      </c>
      <c r="E198" s="1">
        <f t="shared" si="73"/>
        <v>25353.846353852849</v>
      </c>
      <c r="F198" s="1">
        <f t="shared" si="102"/>
        <v>25354</v>
      </c>
      <c r="G198" s="1">
        <f t="shared" si="94"/>
        <v>-6.1456399998860434E-2</v>
      </c>
      <c r="K198" s="1">
        <f t="shared" si="100"/>
        <v>-6.1456399998860434E-2</v>
      </c>
      <c r="N198" s="1">
        <f t="shared" ca="1" si="97"/>
        <v>-6.3519782040316206E-2</v>
      </c>
      <c r="P198" s="26">
        <f t="shared" si="74"/>
        <v>39147.157099999997</v>
      </c>
      <c r="R198" s="1">
        <f t="shared" si="75"/>
        <v>3.7768891008199326E-3</v>
      </c>
      <c r="S198" s="11">
        <f t="shared" si="101"/>
        <v>1</v>
      </c>
      <c r="T198" s="143"/>
      <c r="U198" s="1">
        <v>1.0445397970128555E-10</v>
      </c>
      <c r="V198" s="1">
        <v>1.716791390671117E-19</v>
      </c>
      <c r="W198" s="1">
        <v>2.3897908919653221E-27</v>
      </c>
      <c r="X198" s="1">
        <v>4.153730905513272E-10</v>
      </c>
      <c r="Y198" s="1">
        <v>2.8112578397042263E-6</v>
      </c>
      <c r="Z198" s="1">
        <v>6.9110620885583099E-4</v>
      </c>
      <c r="AA198" s="1">
        <v>9.2081905068308822E-2</v>
      </c>
      <c r="AB198" s="1">
        <v>982.43454926274705</v>
      </c>
      <c r="AC198" s="1">
        <v>1.2469388759682798E-5</v>
      </c>
      <c r="AD198" s="1">
        <v>2.5059228622186703E-9</v>
      </c>
      <c r="AE198" s="1">
        <v>7.9705020296490524E-21</v>
      </c>
      <c r="AF198" s="1">
        <f t="shared" si="76"/>
        <v>25354</v>
      </c>
      <c r="AG198" s="1">
        <f t="shared" si="77"/>
        <v>-6.2749606866687485E-2</v>
      </c>
      <c r="AH198" s="1">
        <f t="shared" si="78"/>
        <v>-3.7684759042238392E-2</v>
      </c>
      <c r="AI198" s="1">
        <f t="shared" si="79"/>
        <v>-39147.218556399996</v>
      </c>
      <c r="AJ198" s="1">
        <f t="shared" si="80"/>
        <v>1.2932068678270514E-3</v>
      </c>
      <c r="AK198" s="1">
        <f t="shared" si="81"/>
        <v>1.6723840029950529E-6</v>
      </c>
      <c r="AL198" s="1">
        <f t="shared" si="82"/>
        <v>-39147.218556399996</v>
      </c>
      <c r="AM198" s="11">
        <f t="shared" si="83"/>
        <v>1.6723840029950529E-6</v>
      </c>
      <c r="AN198" s="1">
        <f t="shared" si="84"/>
        <v>-2.3771640956622039E-2</v>
      </c>
      <c r="AO198" s="1">
        <f t="shared" si="85"/>
        <v>0.86938629087340191</v>
      </c>
      <c r="AP198" s="1">
        <f t="shared" si="86"/>
        <v>-0.7602876987346463</v>
      </c>
      <c r="AQ198" s="1">
        <f t="shared" si="87"/>
        <v>0.35632547046699997</v>
      </c>
      <c r="AR198" s="1">
        <f t="shared" si="88"/>
        <v>1.9221447286079725</v>
      </c>
      <c r="AS198" s="1">
        <f t="shared" si="89"/>
        <v>1.4316227010109794</v>
      </c>
      <c r="AT198" s="1">
        <f t="shared" si="103"/>
        <v>7.8133144173577023</v>
      </c>
      <c r="AU198" s="1">
        <f t="shared" si="103"/>
        <v>7.813314417317974</v>
      </c>
      <c r="AV198" s="1">
        <f t="shared" si="103"/>
        <v>7.8133144147431643</v>
      </c>
      <c r="AW198" s="1">
        <f t="shared" si="103"/>
        <v>7.8133142478662361</v>
      </c>
      <c r="AX198" s="1">
        <f t="shared" si="103"/>
        <v>7.8133034338028331</v>
      </c>
      <c r="AY198" s="1">
        <f t="shared" si="103"/>
        <v>7.8126086768491003</v>
      </c>
      <c r="AZ198" s="1">
        <f t="shared" si="103"/>
        <v>7.7806657268871842</v>
      </c>
      <c r="BA198" s="1">
        <f t="shared" si="90"/>
        <v>7.4341182717944605</v>
      </c>
    </row>
    <row r="199" spans="1:53" x14ac:dyDescent="0.2">
      <c r="A199" s="23" t="s">
        <v>156</v>
      </c>
      <c r="B199" s="1" t="s">
        <v>49</v>
      </c>
      <c r="C199" s="24">
        <v>54175.657399999996</v>
      </c>
      <c r="D199" s="24" t="s">
        <v>143</v>
      </c>
      <c r="E199" s="1">
        <f t="shared" si="73"/>
        <v>25378.847941406031</v>
      </c>
      <c r="F199" s="1">
        <f t="shared" si="102"/>
        <v>25379</v>
      </c>
      <c r="G199" s="1">
        <f t="shared" si="94"/>
        <v>-6.0821400002168957E-2</v>
      </c>
      <c r="K199" s="1">
        <f t="shared" si="100"/>
        <v>-6.0821400002168957E-2</v>
      </c>
      <c r="N199" s="1">
        <f t="shared" ref="N199:N230" ca="1" si="104">+C$11+C$12*F199</f>
        <v>-6.3446883975126836E-2</v>
      </c>
      <c r="P199" s="26">
        <f t="shared" si="74"/>
        <v>39157.157399999996</v>
      </c>
      <c r="R199" s="1">
        <f t="shared" si="75"/>
        <v>3.6992426982238378E-3</v>
      </c>
      <c r="S199" s="11">
        <f t="shared" si="101"/>
        <v>1</v>
      </c>
      <c r="T199" s="143"/>
      <c r="AF199" s="1">
        <f t="shared" si="76"/>
        <v>25379</v>
      </c>
      <c r="AG199" s="1">
        <f t="shared" si="77"/>
        <v>-6.2709538877945989E-2</v>
      </c>
      <c r="AH199" s="1">
        <f t="shared" si="78"/>
        <v>-3.7079588193070265E-2</v>
      </c>
      <c r="AI199" s="1">
        <f t="shared" si="79"/>
        <v>-39157.218221399999</v>
      </c>
      <c r="AJ199" s="1">
        <f t="shared" si="80"/>
        <v>1.8881388757770318E-3</v>
      </c>
      <c r="AK199" s="1">
        <f t="shared" si="81"/>
        <v>3.5650684142205534E-6</v>
      </c>
      <c r="AL199" s="1">
        <f t="shared" si="82"/>
        <v>-39157.218221399999</v>
      </c>
      <c r="AM199" s="11">
        <f t="shared" si="83"/>
        <v>3.5650684142205534E-6</v>
      </c>
      <c r="AN199" s="1">
        <f t="shared" si="84"/>
        <v>-2.3741811809098689E-2</v>
      </c>
      <c r="AO199" s="1">
        <f t="shared" si="85"/>
        <v>0.86821023010599507</v>
      </c>
      <c r="AP199" s="1">
        <f t="shared" si="86"/>
        <v>-0.75813827830588276</v>
      </c>
      <c r="AQ199" s="1">
        <f t="shared" si="87"/>
        <v>0.35589217252789035</v>
      </c>
      <c r="AR199" s="1">
        <f t="shared" si="88"/>
        <v>1.9254472575752408</v>
      </c>
      <c r="AS199" s="1">
        <f t="shared" si="89"/>
        <v>1.4366702408896397</v>
      </c>
      <c r="AT199" s="1">
        <f t="shared" si="103"/>
        <v>7.8168312981957486</v>
      </c>
      <c r="AU199" s="1">
        <f t="shared" si="103"/>
        <v>7.8168312981702446</v>
      </c>
      <c r="AV199" s="1">
        <f t="shared" si="103"/>
        <v>7.8168312963609177</v>
      </c>
      <c r="AW199" s="1">
        <f t="shared" si="103"/>
        <v>7.816831168000709</v>
      </c>
      <c r="AX199" s="1">
        <f t="shared" si="103"/>
        <v>7.8168220627958007</v>
      </c>
      <c r="AY199" s="1">
        <f t="shared" si="103"/>
        <v>7.8161817797177182</v>
      </c>
      <c r="AZ199" s="1">
        <f t="shared" si="103"/>
        <v>7.7846646442004301</v>
      </c>
      <c r="BA199" s="1">
        <f t="shared" si="90"/>
        <v>7.4375832345607549</v>
      </c>
    </row>
    <row r="200" spans="1:53" x14ac:dyDescent="0.2">
      <c r="A200" s="23" t="s">
        <v>156</v>
      </c>
      <c r="B200" s="1" t="s">
        <v>49</v>
      </c>
      <c r="C200" s="24">
        <v>54177.656600000002</v>
      </c>
      <c r="D200" s="24" t="s">
        <v>143</v>
      </c>
      <c r="E200" s="1">
        <f t="shared" si="73"/>
        <v>25383.846108844653</v>
      </c>
      <c r="F200" s="1">
        <f t="shared" si="102"/>
        <v>25384</v>
      </c>
      <c r="G200" s="1">
        <f t="shared" si="94"/>
        <v>-6.155439999565715E-2</v>
      </c>
      <c r="K200" s="1">
        <f t="shared" si="100"/>
        <v>-6.155439999565715E-2</v>
      </c>
      <c r="N200" s="1">
        <f t="shared" ca="1" si="104"/>
        <v>-6.3432304362088951E-2</v>
      </c>
      <c r="P200" s="26">
        <f t="shared" si="74"/>
        <v>39159.156600000002</v>
      </c>
      <c r="R200" s="1">
        <f t="shared" si="75"/>
        <v>3.7889441588253568E-3</v>
      </c>
      <c r="S200" s="11">
        <f t="shared" si="101"/>
        <v>1</v>
      </c>
      <c r="T200" s="143"/>
      <c r="AF200" s="1">
        <f t="shared" si="76"/>
        <v>25384</v>
      </c>
      <c r="AG200" s="1">
        <f t="shared" si="77"/>
        <v>-6.270148877615242E-2</v>
      </c>
      <c r="AH200" s="1">
        <f t="shared" si="78"/>
        <v>-3.7818584391460595E-2</v>
      </c>
      <c r="AI200" s="1">
        <f t="shared" si="79"/>
        <v>-39159.218154399998</v>
      </c>
      <c r="AJ200" s="1">
        <f t="shared" si="80"/>
        <v>1.1470887804952701E-3</v>
      </c>
      <c r="AK200" s="1">
        <f t="shared" si="81"/>
        <v>1.315812670338126E-6</v>
      </c>
      <c r="AL200" s="1">
        <f t="shared" si="82"/>
        <v>-39159.218154399998</v>
      </c>
      <c r="AM200" s="11">
        <f t="shared" si="83"/>
        <v>1.315812670338126E-6</v>
      </c>
      <c r="AN200" s="1">
        <f t="shared" si="84"/>
        <v>-2.3735815604196554E-2</v>
      </c>
      <c r="AO200" s="1">
        <f t="shared" si="85"/>
        <v>0.86797557131111769</v>
      </c>
      <c r="AP200" s="1">
        <f t="shared" si="86"/>
        <v>-0.75770810053711479</v>
      </c>
      <c r="AQ200" s="1">
        <f t="shared" si="87"/>
        <v>0.35580518847356718</v>
      </c>
      <c r="AR200" s="1">
        <f t="shared" si="88"/>
        <v>1.9261066917651994</v>
      </c>
      <c r="AS200" s="1">
        <f t="shared" si="89"/>
        <v>1.4376809799367518</v>
      </c>
      <c r="AT200" s="1">
        <f t="shared" si="103"/>
        <v>7.817534103605098</v>
      </c>
      <c r="AU200" s="1">
        <f t="shared" si="103"/>
        <v>7.8175341035818651</v>
      </c>
      <c r="AV200" s="1">
        <f t="shared" si="103"/>
        <v>7.8175341019019067</v>
      </c>
      <c r="AW200" s="1">
        <f t="shared" si="103"/>
        <v>7.8175339804224651</v>
      </c>
      <c r="AX200" s="1">
        <f t="shared" si="103"/>
        <v>7.8175251971990045</v>
      </c>
      <c r="AY200" s="1">
        <f t="shared" si="103"/>
        <v>7.8168956608430662</v>
      </c>
      <c r="AZ200" s="1">
        <f t="shared" si="103"/>
        <v>7.7854639278220867</v>
      </c>
      <c r="BA200" s="1">
        <f t="shared" si="90"/>
        <v>7.4382762271140139</v>
      </c>
    </row>
    <row r="201" spans="1:53" x14ac:dyDescent="0.2">
      <c r="A201" s="23" t="s">
        <v>156</v>
      </c>
      <c r="B201" s="1" t="s">
        <v>49</v>
      </c>
      <c r="C201" s="24">
        <v>54179.656799999997</v>
      </c>
      <c r="D201" s="24" t="s">
        <v>143</v>
      </c>
      <c r="E201" s="1">
        <f t="shared" si="73"/>
        <v>25388.846776367001</v>
      </c>
      <c r="F201" s="1">
        <f t="shared" si="102"/>
        <v>25389</v>
      </c>
      <c r="G201" s="1">
        <f t="shared" si="94"/>
        <v>-6.1287399999855552E-2</v>
      </c>
      <c r="K201" s="1">
        <f t="shared" si="100"/>
        <v>-6.1287399999855552E-2</v>
      </c>
      <c r="N201" s="1">
        <f t="shared" ca="1" si="104"/>
        <v>-6.341772474905108E-2</v>
      </c>
      <c r="P201" s="26">
        <f t="shared" si="74"/>
        <v>39161.156799999997</v>
      </c>
      <c r="R201" s="1">
        <f t="shared" si="75"/>
        <v>3.7561453987422942E-3</v>
      </c>
      <c r="S201" s="11">
        <f t="shared" si="101"/>
        <v>1</v>
      </c>
      <c r="T201" s="143"/>
      <c r="AF201" s="1">
        <f t="shared" si="76"/>
        <v>25389</v>
      </c>
      <c r="AG201" s="1">
        <f t="shared" si="77"/>
        <v>-6.269342653249721E-2</v>
      </c>
      <c r="AH201" s="1">
        <f t="shared" si="78"/>
        <v>-3.7557590699540185E-2</v>
      </c>
      <c r="AI201" s="1">
        <f t="shared" si="79"/>
        <v>-39161.218087399997</v>
      </c>
      <c r="AJ201" s="1">
        <f t="shared" si="80"/>
        <v>1.4060265326416577E-3</v>
      </c>
      <c r="AK201" s="1">
        <f t="shared" si="81"/>
        <v>1.9769106104923225E-6</v>
      </c>
      <c r="AL201" s="1">
        <f t="shared" si="82"/>
        <v>-39161.218087399997</v>
      </c>
      <c r="AM201" s="11">
        <f t="shared" si="83"/>
        <v>1.9769106104923225E-6</v>
      </c>
      <c r="AN201" s="1">
        <f t="shared" si="84"/>
        <v>-2.3729809300315367E-2</v>
      </c>
      <c r="AO201" s="1">
        <f t="shared" si="85"/>
        <v>0.86774109667778454</v>
      </c>
      <c r="AP201" s="1">
        <f t="shared" si="86"/>
        <v>-0.75727782598795101</v>
      </c>
      <c r="AQ201" s="1">
        <f t="shared" si="87"/>
        <v>0.35571809682294953</v>
      </c>
      <c r="AR201" s="1">
        <f t="shared" si="88"/>
        <v>1.9267657696328977</v>
      </c>
      <c r="AS201" s="1">
        <f t="shared" si="89"/>
        <v>1.4386921307501344</v>
      </c>
      <c r="AT201" s="1">
        <f t="shared" ref="AT201:AZ210" si="105">$BA201+$AH$7*SIN(AU201)</f>
        <v>7.8182367191099402</v>
      </c>
      <c r="AU201" s="1">
        <f t="shared" si="105"/>
        <v>7.8182367190888122</v>
      </c>
      <c r="AV201" s="1">
        <f t="shared" si="105"/>
        <v>7.8182367175310148</v>
      </c>
      <c r="AW201" s="1">
        <f t="shared" si="105"/>
        <v>7.8182366026719246</v>
      </c>
      <c r="AX201" s="1">
        <f t="shared" si="105"/>
        <v>7.8182281349297726</v>
      </c>
      <c r="AY201" s="1">
        <f t="shared" si="105"/>
        <v>7.8176092958040337</v>
      </c>
      <c r="AZ201" s="1">
        <f t="shared" si="105"/>
        <v>7.7862630447107879</v>
      </c>
      <c r="BA201" s="1">
        <f t="shared" si="90"/>
        <v>7.438969219667273</v>
      </c>
    </row>
    <row r="202" spans="1:53" x14ac:dyDescent="0.2">
      <c r="A202" s="42" t="s">
        <v>95</v>
      </c>
      <c r="B202" s="43" t="s">
        <v>49</v>
      </c>
      <c r="C202" s="44">
        <v>54495.646800000002</v>
      </c>
      <c r="D202" s="44">
        <v>2.0000000000000001E-4</v>
      </c>
      <c r="E202" s="1">
        <f t="shared" si="73"/>
        <v>26178.848241416097</v>
      </c>
      <c r="F202" s="1">
        <f t="shared" si="102"/>
        <v>26179</v>
      </c>
      <c r="G202" s="1">
        <f t="shared" si="94"/>
        <v>-6.0701399997924455E-2</v>
      </c>
      <c r="K202" s="1">
        <f t="shared" si="100"/>
        <v>-6.0701399997924455E-2</v>
      </c>
      <c r="N202" s="1">
        <f t="shared" ca="1" si="104"/>
        <v>-6.1114145889066634E-2</v>
      </c>
      <c r="P202" s="26">
        <f t="shared" si="74"/>
        <v>39477.146800000002</v>
      </c>
      <c r="R202" s="1">
        <f t="shared" si="75"/>
        <v>3.684659961708023E-3</v>
      </c>
      <c r="S202" s="11">
        <f t="shared" si="101"/>
        <v>1</v>
      </c>
      <c r="T202" s="143"/>
      <c r="AF202" s="1">
        <f t="shared" si="76"/>
        <v>26179</v>
      </c>
      <c r="AG202" s="1">
        <f t="shared" si="77"/>
        <v>-6.1274298996043336E-2</v>
      </c>
      <c r="AH202" s="1">
        <f t="shared" si="78"/>
        <v>-3.8040219101434652E-2</v>
      </c>
      <c r="AI202" s="1">
        <f t="shared" si="79"/>
        <v>-39477.2075014</v>
      </c>
      <c r="AJ202" s="1">
        <f t="shared" si="80"/>
        <v>5.7289899811888145E-4</v>
      </c>
      <c r="AK202" s="1">
        <f t="shared" si="81"/>
        <v>3.2821326204561815E-7</v>
      </c>
      <c r="AL202" s="1">
        <f t="shared" si="82"/>
        <v>-39477.2075014</v>
      </c>
      <c r="AM202" s="11">
        <f t="shared" si="83"/>
        <v>3.2821326204561815E-7</v>
      </c>
      <c r="AN202" s="1">
        <f t="shared" si="84"/>
        <v>-2.2661180896489806E-2</v>
      </c>
      <c r="AO202" s="1">
        <f t="shared" si="85"/>
        <v>0.83292347379541809</v>
      </c>
      <c r="AP202" s="1">
        <f t="shared" si="86"/>
        <v>-0.68836687669889285</v>
      </c>
      <c r="AQ202" s="1">
        <f t="shared" si="87"/>
        <v>0.34075389404487527</v>
      </c>
      <c r="AR202" s="1">
        <f t="shared" si="88"/>
        <v>2.0266654411946838</v>
      </c>
      <c r="AS202" s="1">
        <f t="shared" si="89"/>
        <v>1.6040504865807232</v>
      </c>
      <c r="AT202" s="1">
        <f t="shared" si="105"/>
        <v>7.9269617612023398</v>
      </c>
      <c r="AU202" s="1">
        <f t="shared" si="105"/>
        <v>7.9269617614479131</v>
      </c>
      <c r="AV202" s="1">
        <f t="shared" si="105"/>
        <v>7.9269617525734981</v>
      </c>
      <c r="AW202" s="1">
        <f t="shared" si="105"/>
        <v>7.9269620732717936</v>
      </c>
      <c r="AX202" s="1">
        <f t="shared" si="105"/>
        <v>7.9269504831752293</v>
      </c>
      <c r="AY202" s="1">
        <f t="shared" si="105"/>
        <v>7.9273681912032838</v>
      </c>
      <c r="AZ202" s="1">
        <f t="shared" si="105"/>
        <v>7.9103971632884367</v>
      </c>
      <c r="BA202" s="1">
        <f t="shared" si="90"/>
        <v>7.5484620430821963</v>
      </c>
    </row>
    <row r="203" spans="1:53" x14ac:dyDescent="0.2">
      <c r="A203" s="23" t="s">
        <v>158</v>
      </c>
      <c r="B203" s="1" t="s">
        <v>51</v>
      </c>
      <c r="C203" s="24">
        <v>54503.046900000001</v>
      </c>
      <c r="D203" s="24" t="s">
        <v>143</v>
      </c>
      <c r="E203" s="1">
        <f t="shared" si="73"/>
        <v>26197.349111195232</v>
      </c>
      <c r="F203" s="1">
        <f t="shared" si="102"/>
        <v>26197.5</v>
      </c>
      <c r="G203" s="1">
        <f t="shared" si="94"/>
        <v>-6.0353499997290783E-2</v>
      </c>
      <c r="K203" s="1">
        <f t="shared" si="100"/>
        <v>-6.0353499997290783E-2</v>
      </c>
      <c r="N203" s="1">
        <f t="shared" ca="1" si="104"/>
        <v>-6.1060201320826485E-2</v>
      </c>
      <c r="P203" s="26">
        <f t="shared" si="74"/>
        <v>39484.546900000001</v>
      </c>
      <c r="R203" s="1">
        <f t="shared" si="75"/>
        <v>3.6425449619229785E-3</v>
      </c>
      <c r="S203" s="11">
        <f t="shared" si="101"/>
        <v>1</v>
      </c>
      <c r="T203" s="143"/>
      <c r="AF203" s="1">
        <f t="shared" si="76"/>
        <v>26197.5</v>
      </c>
      <c r="AG203" s="1">
        <f t="shared" si="77"/>
        <v>-6.1237774191087765E-2</v>
      </c>
      <c r="AH203" s="1">
        <f t="shared" si="78"/>
        <v>-3.7720024896560775E-2</v>
      </c>
      <c r="AI203" s="1">
        <f t="shared" si="79"/>
        <v>-39484.607253499998</v>
      </c>
      <c r="AJ203" s="1">
        <f t="shared" si="80"/>
        <v>8.842741937969828E-4</v>
      </c>
      <c r="AK203" s="1">
        <f t="shared" si="81"/>
        <v>7.8194084981530387E-7</v>
      </c>
      <c r="AL203" s="1">
        <f t="shared" si="82"/>
        <v>-39484.607253499998</v>
      </c>
      <c r="AM203" s="11">
        <f t="shared" si="83"/>
        <v>7.8194084981530387E-7</v>
      </c>
      <c r="AN203" s="1">
        <f t="shared" si="84"/>
        <v>-2.2633475100730011E-2</v>
      </c>
      <c r="AO203" s="1">
        <f t="shared" si="85"/>
        <v>0.83215919168842323</v>
      </c>
      <c r="AP203" s="1">
        <f t="shared" si="86"/>
        <v>-0.68673732067809046</v>
      </c>
      <c r="AQ203" s="1">
        <f t="shared" si="87"/>
        <v>0.34037809121718304</v>
      </c>
      <c r="AR203" s="1">
        <f t="shared" si="88"/>
        <v>2.0289095929971959</v>
      </c>
      <c r="AS203" s="1">
        <f t="shared" si="89"/>
        <v>1.6080668696878859</v>
      </c>
      <c r="AT203" s="1">
        <f t="shared" si="105"/>
        <v>7.9294556456602923</v>
      </c>
      <c r="AU203" s="1">
        <f t="shared" si="105"/>
        <v>7.9294556459465815</v>
      </c>
      <c r="AV203" s="1">
        <f t="shared" si="105"/>
        <v>7.9294556359420332</v>
      </c>
      <c r="AW203" s="1">
        <f t="shared" si="105"/>
        <v>7.9294559855556841</v>
      </c>
      <c r="AX203" s="1">
        <f t="shared" si="105"/>
        <v>7.9294437671838267</v>
      </c>
      <c r="AY203" s="1">
        <f t="shared" si="105"/>
        <v>7.9298696126691004</v>
      </c>
      <c r="AZ203" s="1">
        <f t="shared" si="105"/>
        <v>7.9132527404518873</v>
      </c>
      <c r="BA203" s="1">
        <f t="shared" si="90"/>
        <v>7.551026115529254</v>
      </c>
    </row>
    <row r="204" spans="1:53" x14ac:dyDescent="0.2">
      <c r="A204" s="37" t="s">
        <v>96</v>
      </c>
      <c r="B204" s="38" t="s">
        <v>51</v>
      </c>
      <c r="C204" s="37">
        <v>54506.246599999999</v>
      </c>
      <c r="D204" s="37">
        <v>1E-4</v>
      </c>
      <c r="E204" s="1">
        <f t="shared" si="73"/>
        <v>26205.348629179076</v>
      </c>
      <c r="F204" s="1">
        <f t="shared" si="102"/>
        <v>26205.5</v>
      </c>
      <c r="G204" s="1">
        <f t="shared" si="94"/>
        <v>-6.0546300002897624E-2</v>
      </c>
      <c r="K204" s="1">
        <f t="shared" si="100"/>
        <v>-6.0546300002897624E-2</v>
      </c>
      <c r="N204" s="1">
        <f t="shared" ca="1" si="104"/>
        <v>-6.1036873939965888E-2</v>
      </c>
      <c r="P204" s="26">
        <f t="shared" si="74"/>
        <v>39487.746599999999</v>
      </c>
      <c r="R204" s="1">
        <f t="shared" si="75"/>
        <v>3.665854444040881E-3</v>
      </c>
      <c r="S204" s="11">
        <f t="shared" si="101"/>
        <v>1</v>
      </c>
      <c r="T204" s="143"/>
      <c r="AF204" s="1">
        <f t="shared" si="76"/>
        <v>26205.5</v>
      </c>
      <c r="AG204" s="1">
        <f t="shared" si="77"/>
        <v>-6.1221935318391325E-2</v>
      </c>
      <c r="AH204" s="1">
        <f t="shared" si="78"/>
        <v>-3.792484148744367E-2</v>
      </c>
      <c r="AI204" s="1">
        <f t="shared" si="79"/>
        <v>-39487.807146300001</v>
      </c>
      <c r="AJ204" s="1">
        <f t="shared" si="80"/>
        <v>6.7563531549370143E-4</v>
      </c>
      <c r="AK204" s="1">
        <f t="shared" si="81"/>
        <v>4.5648307954227348E-7</v>
      </c>
      <c r="AL204" s="1">
        <f t="shared" si="82"/>
        <v>-39487.807146300001</v>
      </c>
      <c r="AM204" s="11">
        <f t="shared" si="83"/>
        <v>4.5648307954227348E-7</v>
      </c>
      <c r="AN204" s="1">
        <f t="shared" si="84"/>
        <v>-2.2621458515453954E-2</v>
      </c>
      <c r="AO204" s="1">
        <f t="shared" si="85"/>
        <v>0.83182938652558458</v>
      </c>
      <c r="AP204" s="1">
        <f t="shared" si="86"/>
        <v>-0.68603250351381395</v>
      </c>
      <c r="AQ204" s="1">
        <f t="shared" si="87"/>
        <v>0.34021526520568596</v>
      </c>
      <c r="AR204" s="1">
        <f t="shared" si="88"/>
        <v>2.0298787624253456</v>
      </c>
      <c r="AS204" s="1">
        <f t="shared" si="89"/>
        <v>1.6098058871217238</v>
      </c>
      <c r="AT204" s="1">
        <f t="shared" si="105"/>
        <v>7.9305333737640105</v>
      </c>
      <c r="AU204" s="1">
        <f t="shared" si="105"/>
        <v>7.930533374069304</v>
      </c>
      <c r="AV204" s="1">
        <f t="shared" si="105"/>
        <v>7.9305333635505706</v>
      </c>
      <c r="AW204" s="1">
        <f t="shared" si="105"/>
        <v>7.9305337259675355</v>
      </c>
      <c r="AX204" s="1">
        <f t="shared" si="105"/>
        <v>7.9305212381100549</v>
      </c>
      <c r="AY204" s="1">
        <f t="shared" si="105"/>
        <v>7.9309503685559486</v>
      </c>
      <c r="AZ204" s="1">
        <f t="shared" si="105"/>
        <v>7.9144868471726211</v>
      </c>
      <c r="BA204" s="1">
        <f t="shared" si="90"/>
        <v>7.5521349036144692</v>
      </c>
    </row>
    <row r="205" spans="1:53" x14ac:dyDescent="0.2">
      <c r="A205" s="37" t="s">
        <v>96</v>
      </c>
      <c r="B205" s="38" t="s">
        <v>49</v>
      </c>
      <c r="C205" s="37">
        <v>54507.246200000001</v>
      </c>
      <c r="D205" s="37">
        <v>1E-4</v>
      </c>
      <c r="E205" s="1">
        <f t="shared" si="73"/>
        <v>26207.847712898387</v>
      </c>
      <c r="F205" s="1">
        <f t="shared" si="102"/>
        <v>26208</v>
      </c>
      <c r="G205" s="1">
        <f t="shared" si="94"/>
        <v>-6.091279999964172E-2</v>
      </c>
      <c r="K205" s="1">
        <f t="shared" si="100"/>
        <v>-6.091279999964172E-2</v>
      </c>
      <c r="N205" s="1">
        <f t="shared" ca="1" si="104"/>
        <v>-6.1029584133446946E-2</v>
      </c>
      <c r="P205" s="26">
        <f t="shared" si="74"/>
        <v>39488.746200000001</v>
      </c>
      <c r="R205" s="1">
        <f t="shared" si="75"/>
        <v>3.7103692037963524E-3</v>
      </c>
      <c r="S205" s="11">
        <f t="shared" si="101"/>
        <v>1</v>
      </c>
      <c r="T205" s="143"/>
      <c r="AF205" s="1">
        <f t="shared" si="76"/>
        <v>26208</v>
      </c>
      <c r="AG205" s="1">
        <f t="shared" si="77"/>
        <v>-6.1216980187392758E-2</v>
      </c>
      <c r="AH205" s="1">
        <f t="shared" si="78"/>
        <v>-3.8295101077854096E-2</v>
      </c>
      <c r="AI205" s="1">
        <f t="shared" si="79"/>
        <v>-39488.807112800001</v>
      </c>
      <c r="AJ205" s="1">
        <f t="shared" si="80"/>
        <v>3.0418018775103806E-4</v>
      </c>
      <c r="AK205" s="1">
        <f t="shared" si="81"/>
        <v>9.2525586620256761E-8</v>
      </c>
      <c r="AL205" s="1">
        <f t="shared" si="82"/>
        <v>-39488.807112800001</v>
      </c>
      <c r="AM205" s="11">
        <f t="shared" si="83"/>
        <v>9.2525586620256761E-8</v>
      </c>
      <c r="AN205" s="1">
        <f t="shared" si="84"/>
        <v>-2.2617698921787621E-2</v>
      </c>
      <c r="AO205" s="1">
        <f t="shared" si="85"/>
        <v>0.83172640836901124</v>
      </c>
      <c r="AP205" s="1">
        <f t="shared" si="86"/>
        <v>-0.68581223059762098</v>
      </c>
      <c r="AQ205" s="1">
        <f t="shared" si="87"/>
        <v>0.3401643430386902</v>
      </c>
      <c r="AR205" s="1">
        <f t="shared" si="88"/>
        <v>2.0301814703682033</v>
      </c>
      <c r="AS205" s="1">
        <f t="shared" si="89"/>
        <v>1.6103496036063383</v>
      </c>
      <c r="AT205" s="1">
        <f t="shared" si="105"/>
        <v>7.9308700762141564</v>
      </c>
      <c r="AU205" s="1">
        <f t="shared" si="105"/>
        <v>7.930870076525566</v>
      </c>
      <c r="AV205" s="1">
        <f t="shared" si="105"/>
        <v>7.9308700658429929</v>
      </c>
      <c r="AW205" s="1">
        <f t="shared" si="105"/>
        <v>7.9308704322963433</v>
      </c>
      <c r="AX205" s="1">
        <f t="shared" si="105"/>
        <v>7.9308578605409021</v>
      </c>
      <c r="AY205" s="1">
        <f t="shared" si="105"/>
        <v>7.9312879885598147</v>
      </c>
      <c r="AZ205" s="1">
        <f t="shared" si="105"/>
        <v>7.9148724141719899</v>
      </c>
      <c r="BA205" s="1">
        <f t="shared" si="90"/>
        <v>7.5524813998910982</v>
      </c>
    </row>
    <row r="206" spans="1:53" x14ac:dyDescent="0.2">
      <c r="A206" s="23" t="s">
        <v>152</v>
      </c>
      <c r="B206" s="1" t="s">
        <v>51</v>
      </c>
      <c r="C206" s="24">
        <v>54527.444199999998</v>
      </c>
      <c r="D206" s="24" t="s">
        <v>143</v>
      </c>
      <c r="E206" s="1">
        <f t="shared" si="73"/>
        <v>26258.344404537551</v>
      </c>
      <c r="F206" s="1">
        <f t="shared" si="102"/>
        <v>26258.5</v>
      </c>
      <c r="G206" s="1">
        <f t="shared" si="94"/>
        <v>-6.2236099998699501E-2</v>
      </c>
      <c r="K206" s="1">
        <f t="shared" si="100"/>
        <v>-6.2236099998699501E-2</v>
      </c>
      <c r="N206" s="1">
        <f t="shared" ca="1" si="104"/>
        <v>-6.0882330041764396E-2</v>
      </c>
      <c r="P206" s="26">
        <f t="shared" si="74"/>
        <v>39508.944199999998</v>
      </c>
      <c r="R206" s="1">
        <f t="shared" si="75"/>
        <v>3.8733321430481239E-3</v>
      </c>
      <c r="S206" s="11">
        <f t="shared" si="101"/>
        <v>1</v>
      </c>
      <c r="T206" s="143"/>
      <c r="AF206" s="1">
        <f t="shared" si="76"/>
        <v>26258.5</v>
      </c>
      <c r="AG206" s="1">
        <f t="shared" si="77"/>
        <v>-6.1116329530071109E-2</v>
      </c>
      <c r="AH206" s="1">
        <f t="shared" si="78"/>
        <v>-3.9694792524616801E-2</v>
      </c>
      <c r="AI206" s="1">
        <f t="shared" si="79"/>
        <v>-39509.006436099997</v>
      </c>
      <c r="AJ206" s="1">
        <f t="shared" si="80"/>
        <v>-1.1197704686283921E-3</v>
      </c>
      <c r="AK206" s="1">
        <f t="shared" si="81"/>
        <v>1.2538859024122489E-6</v>
      </c>
      <c r="AL206" s="1">
        <f t="shared" si="82"/>
        <v>-39509.006436099997</v>
      </c>
      <c r="AM206" s="11">
        <f t="shared" si="83"/>
        <v>1.2538859024122489E-6</v>
      </c>
      <c r="AN206" s="1">
        <f t="shared" si="84"/>
        <v>-2.2541307474082697E-2</v>
      </c>
      <c r="AO206" s="1">
        <f t="shared" si="85"/>
        <v>0.82965498730074438</v>
      </c>
      <c r="AP206" s="1">
        <f t="shared" si="86"/>
        <v>-0.68136099459805421</v>
      </c>
      <c r="AQ206" s="1">
        <f t="shared" si="87"/>
        <v>0.33913177168149089</v>
      </c>
      <c r="AR206" s="1">
        <f t="shared" si="88"/>
        <v>2.0362801793199048</v>
      </c>
      <c r="AS206" s="1">
        <f t="shared" si="89"/>
        <v>1.6213607274698232</v>
      </c>
      <c r="AT206" s="1">
        <f t="shared" si="105"/>
        <v>7.9376625644486065</v>
      </c>
      <c r="AU206" s="1">
        <f t="shared" si="105"/>
        <v>7.9376625649025927</v>
      </c>
      <c r="AV206" s="1">
        <f t="shared" si="105"/>
        <v>7.9376625505905878</v>
      </c>
      <c r="AW206" s="1">
        <f t="shared" si="105"/>
        <v>7.9376630017777376</v>
      </c>
      <c r="AX206" s="1">
        <f t="shared" si="105"/>
        <v>7.9376487768972916</v>
      </c>
      <c r="AY206" s="1">
        <f t="shared" si="105"/>
        <v>7.9380960993093028</v>
      </c>
      <c r="AZ206" s="1">
        <f t="shared" si="105"/>
        <v>7.9226515451211812</v>
      </c>
      <c r="BA206" s="1">
        <f t="shared" si="90"/>
        <v>7.5594806246790149</v>
      </c>
    </row>
    <row r="207" spans="1:53" x14ac:dyDescent="0.2">
      <c r="A207" s="42" t="s">
        <v>97</v>
      </c>
      <c r="B207" s="43" t="s">
        <v>49</v>
      </c>
      <c r="C207" s="44">
        <v>54531.646000000001</v>
      </c>
      <c r="D207" s="44">
        <v>2.9999999999999997E-4</v>
      </c>
      <c r="E207" s="1">
        <f t="shared" si="73"/>
        <v>26268.849256450096</v>
      </c>
      <c r="F207" s="1">
        <f t="shared" si="102"/>
        <v>26269</v>
      </c>
      <c r="G207" s="1">
        <f t="shared" si="94"/>
        <v>-6.0295399998722132E-2</v>
      </c>
      <c r="K207" s="1">
        <f t="shared" si="100"/>
        <v>-6.0295399998722132E-2</v>
      </c>
      <c r="N207" s="1">
        <f t="shared" ca="1" si="104"/>
        <v>-6.0851712854384857E-2</v>
      </c>
      <c r="P207" s="26">
        <f t="shared" si="74"/>
        <v>39513.146000000001</v>
      </c>
      <c r="R207" s="1">
        <f t="shared" si="75"/>
        <v>3.635535261005901E-3</v>
      </c>
      <c r="S207" s="11">
        <f t="shared" si="101"/>
        <v>1</v>
      </c>
      <c r="T207" s="143"/>
      <c r="U207" s="1">
        <v>2.7386873435307053E-10</v>
      </c>
      <c r="V207" s="1">
        <v>2.7285337271414523E-19</v>
      </c>
      <c r="W207" s="1">
        <v>4.5727146011861177E-29</v>
      </c>
      <c r="X207" s="1">
        <v>1.8349893600684719E-10</v>
      </c>
      <c r="Y207" s="1">
        <v>5.6087010340225534E-6</v>
      </c>
      <c r="Z207" s="1">
        <v>3.3703563060459281E-4</v>
      </c>
      <c r="AA207" s="1">
        <v>2.4495437382798569E-2</v>
      </c>
      <c r="AB207" s="1">
        <v>273.06591257836664</v>
      </c>
      <c r="AC207" s="1">
        <v>5.5085888376127895E-6</v>
      </c>
      <c r="AD207" s="1">
        <v>1.0106048365519732E-9</v>
      </c>
      <c r="AE207" s="1">
        <v>1.5251054446764581E-22</v>
      </c>
      <c r="AF207" s="1">
        <f t="shared" si="76"/>
        <v>26269</v>
      </c>
      <c r="AG207" s="1">
        <f t="shared" si="77"/>
        <v>-6.1095269385113615E-2</v>
      </c>
      <c r="AH207" s="1">
        <f t="shared" si="78"/>
        <v>-3.7770082506192099E-2</v>
      </c>
      <c r="AI207" s="1">
        <f t="shared" si="79"/>
        <v>-39513.206295399999</v>
      </c>
      <c r="AJ207" s="1">
        <f t="shared" si="80"/>
        <v>7.9986938639148297E-4</v>
      </c>
      <c r="AK207" s="1">
        <f t="shared" si="81"/>
        <v>6.3979103528628748E-7</v>
      </c>
      <c r="AL207" s="1">
        <f t="shared" si="82"/>
        <v>-39513.206295399999</v>
      </c>
      <c r="AM207" s="11">
        <f t="shared" si="83"/>
        <v>6.3979103528628748E-7</v>
      </c>
      <c r="AN207" s="1">
        <f t="shared" si="84"/>
        <v>-2.2525317492530034E-2</v>
      </c>
      <c r="AO207" s="1">
        <f t="shared" si="85"/>
        <v>0.82922638014243555</v>
      </c>
      <c r="AP207" s="1">
        <f t="shared" si="86"/>
        <v>-0.68043509416438264</v>
      </c>
      <c r="AQ207" s="1">
        <f t="shared" si="87"/>
        <v>0.33891614401807496</v>
      </c>
      <c r="AR207" s="1">
        <f t="shared" si="88"/>
        <v>2.0375444177057118</v>
      </c>
      <c r="AS207" s="1">
        <f t="shared" si="89"/>
        <v>1.6236569219629544</v>
      </c>
      <c r="AT207" s="1">
        <f t="shared" si="105"/>
        <v>7.9390727410205706</v>
      </c>
      <c r="AU207" s="1">
        <f t="shared" si="105"/>
        <v>7.9390727415089613</v>
      </c>
      <c r="AV207" s="1">
        <f t="shared" si="105"/>
        <v>7.939072726366935</v>
      </c>
      <c r="AW207" s="1">
        <f t="shared" si="105"/>
        <v>7.9390731958282093</v>
      </c>
      <c r="AX207" s="1">
        <f t="shared" si="105"/>
        <v>7.939058639514152</v>
      </c>
      <c r="AY207" s="1">
        <f t="shared" si="105"/>
        <v>7.9395088290279068</v>
      </c>
      <c r="AZ207" s="1">
        <f t="shared" si="105"/>
        <v>7.9242667552740231</v>
      </c>
      <c r="BA207" s="1">
        <f t="shared" si="90"/>
        <v>7.5609359090408574</v>
      </c>
    </row>
    <row r="208" spans="1:53" x14ac:dyDescent="0.2">
      <c r="A208" s="1" t="s">
        <v>155</v>
      </c>
      <c r="B208" s="11" t="s">
        <v>49</v>
      </c>
      <c r="C208" s="24">
        <v>54535.245600000002</v>
      </c>
      <c r="D208" s="1" t="s">
        <v>130</v>
      </c>
      <c r="E208" s="1">
        <f t="shared" si="73"/>
        <v>26277.848557926696</v>
      </c>
      <c r="F208" s="1">
        <f t="shared" si="102"/>
        <v>26278</v>
      </c>
      <c r="G208" s="1">
        <f t="shared" si="94"/>
        <v>-6.0574799994355999E-2</v>
      </c>
      <c r="K208" s="1">
        <f t="shared" si="100"/>
        <v>-6.0574799994355999E-2</v>
      </c>
      <c r="N208" s="1">
        <f t="shared" ca="1" si="104"/>
        <v>-6.082546955091668E-2</v>
      </c>
      <c r="P208" s="26">
        <f t="shared" si="74"/>
        <v>39516.745600000002</v>
      </c>
      <c r="R208" s="1">
        <f t="shared" si="75"/>
        <v>3.6693063943562315E-3</v>
      </c>
      <c r="S208" s="11">
        <f t="shared" si="101"/>
        <v>1</v>
      </c>
      <c r="T208" s="143"/>
      <c r="AF208" s="1">
        <f t="shared" si="76"/>
        <v>26278</v>
      </c>
      <c r="AG208" s="1">
        <f t="shared" si="77"/>
        <v>-6.1077181604814457E-2</v>
      </c>
      <c r="AH208" s="1">
        <f t="shared" si="78"/>
        <v>-3.806321725726021E-2</v>
      </c>
      <c r="AI208" s="1">
        <f t="shared" si="79"/>
        <v>-39516.806174799996</v>
      </c>
      <c r="AJ208" s="1">
        <f t="shared" si="80"/>
        <v>5.0238161045845775E-4</v>
      </c>
      <c r="AK208" s="1">
        <f t="shared" si="81"/>
        <v>2.5238728252683357E-7</v>
      </c>
      <c r="AL208" s="1">
        <f t="shared" si="82"/>
        <v>-39516.806174799996</v>
      </c>
      <c r="AM208" s="11">
        <f t="shared" si="83"/>
        <v>2.5238728252683357E-7</v>
      </c>
      <c r="AN208" s="1">
        <f t="shared" si="84"/>
        <v>-2.2511582737095793E-2</v>
      </c>
      <c r="AO208" s="1">
        <f t="shared" si="85"/>
        <v>0.8288595717023014</v>
      </c>
      <c r="AP208" s="1">
        <f t="shared" si="86"/>
        <v>-0.67964136165046474</v>
      </c>
      <c r="AQ208" s="1">
        <f t="shared" si="87"/>
        <v>0.3387310669504891</v>
      </c>
      <c r="AR208" s="1">
        <f t="shared" si="88"/>
        <v>2.0386270117114766</v>
      </c>
      <c r="AS208" s="1">
        <f t="shared" si="89"/>
        <v>1.6256269511900463</v>
      </c>
      <c r="AT208" s="1">
        <f t="shared" si="105"/>
        <v>7.9402808842501358</v>
      </c>
      <c r="AU208" s="1">
        <f t="shared" si="105"/>
        <v>7.940280884769372</v>
      </c>
      <c r="AV208" s="1">
        <f t="shared" si="105"/>
        <v>7.9402808688957984</v>
      </c>
      <c r="AW208" s="1">
        <f t="shared" si="105"/>
        <v>7.9402813541648927</v>
      </c>
      <c r="AX208" s="1">
        <f t="shared" si="105"/>
        <v>7.9402665178322751</v>
      </c>
      <c r="AY208" s="1">
        <f t="shared" si="105"/>
        <v>7.9407189707575547</v>
      </c>
      <c r="AZ208" s="1">
        <f t="shared" si="105"/>
        <v>7.9256506086880254</v>
      </c>
      <c r="BA208" s="1">
        <f t="shared" si="90"/>
        <v>7.562183295636725</v>
      </c>
    </row>
    <row r="209" spans="1:53" x14ac:dyDescent="0.2">
      <c r="A209" s="23" t="s">
        <v>154</v>
      </c>
      <c r="B209" s="1" t="s">
        <v>49</v>
      </c>
      <c r="C209" s="24">
        <v>54535.245620000002</v>
      </c>
      <c r="D209" s="24" t="s">
        <v>143</v>
      </c>
      <c r="E209" s="1">
        <f t="shared" si="73"/>
        <v>26277.848607928372</v>
      </c>
      <c r="F209" s="1">
        <f t="shared" si="102"/>
        <v>26278</v>
      </c>
      <c r="G209" s="1">
        <f t="shared" si="94"/>
        <v>-6.0554799994861241E-2</v>
      </c>
      <c r="K209" s="1">
        <f t="shared" si="100"/>
        <v>-6.0554799994861241E-2</v>
      </c>
      <c r="N209" s="1">
        <f t="shared" ca="1" si="104"/>
        <v>-6.082546955091668E-2</v>
      </c>
      <c r="P209" s="26">
        <f t="shared" si="74"/>
        <v>39516.745620000002</v>
      </c>
      <c r="R209" s="1">
        <f t="shared" si="75"/>
        <v>3.6668838024176472E-3</v>
      </c>
      <c r="S209" s="11">
        <f t="shared" si="101"/>
        <v>1</v>
      </c>
      <c r="T209" s="143"/>
      <c r="AF209" s="1">
        <f t="shared" si="76"/>
        <v>26278</v>
      </c>
      <c r="AG209" s="1">
        <f t="shared" si="77"/>
        <v>-6.1077181604814457E-2</v>
      </c>
      <c r="AH209" s="1">
        <f t="shared" si="78"/>
        <v>-3.8043217257765452E-2</v>
      </c>
      <c r="AI209" s="1">
        <f t="shared" si="79"/>
        <v>-39516.806174799996</v>
      </c>
      <c r="AJ209" s="1">
        <f t="shared" si="80"/>
        <v>5.2238160995321525E-4</v>
      </c>
      <c r="AK209" s="1">
        <f t="shared" si="81"/>
        <v>2.7288254641731314E-7</v>
      </c>
      <c r="AL209" s="1">
        <f t="shared" si="82"/>
        <v>-39516.806174799996</v>
      </c>
      <c r="AM209" s="11">
        <f t="shared" si="83"/>
        <v>2.7288254641731314E-7</v>
      </c>
      <c r="AN209" s="1">
        <f t="shared" si="84"/>
        <v>-2.2511582737095793E-2</v>
      </c>
      <c r="AO209" s="1">
        <f t="shared" si="85"/>
        <v>0.8288595717023014</v>
      </c>
      <c r="AP209" s="1">
        <f t="shared" si="86"/>
        <v>-0.67964136165046474</v>
      </c>
      <c r="AQ209" s="1">
        <f t="shared" si="87"/>
        <v>0.3387310669504891</v>
      </c>
      <c r="AR209" s="1">
        <f t="shared" si="88"/>
        <v>2.0386270117114766</v>
      </c>
      <c r="AS209" s="1">
        <f t="shared" si="89"/>
        <v>1.6256269511900463</v>
      </c>
      <c r="AT209" s="1">
        <f t="shared" si="105"/>
        <v>7.9402808842501358</v>
      </c>
      <c r="AU209" s="1">
        <f t="shared" si="105"/>
        <v>7.940280884769372</v>
      </c>
      <c r="AV209" s="1">
        <f t="shared" si="105"/>
        <v>7.9402808688957984</v>
      </c>
      <c r="AW209" s="1">
        <f t="shared" si="105"/>
        <v>7.9402813541648927</v>
      </c>
      <c r="AX209" s="1">
        <f t="shared" si="105"/>
        <v>7.9402665178322751</v>
      </c>
      <c r="AY209" s="1">
        <f t="shared" si="105"/>
        <v>7.9407189707575547</v>
      </c>
      <c r="AZ209" s="1">
        <f t="shared" si="105"/>
        <v>7.9256506086880254</v>
      </c>
      <c r="BA209" s="1">
        <f t="shared" si="90"/>
        <v>7.562183295636725</v>
      </c>
    </row>
    <row r="210" spans="1:53" x14ac:dyDescent="0.2">
      <c r="A210" s="31" t="s">
        <v>98</v>
      </c>
      <c r="B210" s="30" t="s">
        <v>49</v>
      </c>
      <c r="C210" s="31">
        <v>54794.838400000001</v>
      </c>
      <c r="D210" s="31">
        <v>1E-3</v>
      </c>
      <c r="E210" s="1">
        <f t="shared" si="73"/>
        <v>26926.85229955204</v>
      </c>
      <c r="F210" s="1">
        <f t="shared" si="102"/>
        <v>26927</v>
      </c>
      <c r="G210" s="1">
        <f t="shared" si="94"/>
        <v>-5.9078199999930803E-2</v>
      </c>
      <c r="K210" s="1">
        <f t="shared" si="100"/>
        <v>-5.9078199999930803E-2</v>
      </c>
      <c r="N210" s="1">
        <f t="shared" ca="1" si="104"/>
        <v>-5.8933035778600346E-2</v>
      </c>
      <c r="P210" s="26">
        <f t="shared" si="74"/>
        <v>39776.338400000001</v>
      </c>
      <c r="R210" s="1">
        <f t="shared" si="75"/>
        <v>3.490233715231824E-3</v>
      </c>
      <c r="S210" s="11">
        <f t="shared" si="101"/>
        <v>1</v>
      </c>
      <c r="T210" s="143"/>
      <c r="AF210" s="1">
        <f t="shared" si="76"/>
        <v>26927</v>
      </c>
      <c r="AG210" s="1">
        <f t="shared" si="77"/>
        <v>-5.968817969157364E-2</v>
      </c>
      <c r="AH210" s="1">
        <f t="shared" si="78"/>
        <v>-3.762426978295124E-2</v>
      </c>
      <c r="AI210" s="1">
        <f t="shared" si="79"/>
        <v>-39776.3974782</v>
      </c>
      <c r="AJ210" s="1">
        <f t="shared" si="80"/>
        <v>6.0997969164283683E-4</v>
      </c>
      <c r="AK210" s="1">
        <f t="shared" si="81"/>
        <v>3.7207522421669032E-7</v>
      </c>
      <c r="AL210" s="1">
        <f t="shared" si="82"/>
        <v>-39776.3974782</v>
      </c>
      <c r="AM210" s="11">
        <f t="shared" si="83"/>
        <v>3.7207522421669032E-7</v>
      </c>
      <c r="AN210" s="1">
        <f t="shared" si="84"/>
        <v>-2.1453930216979562E-2</v>
      </c>
      <c r="AO210" s="1">
        <f t="shared" si="85"/>
        <v>0.80374778557491888</v>
      </c>
      <c r="AP210" s="1">
        <f t="shared" si="86"/>
        <v>-0.62225611859905605</v>
      </c>
      <c r="AQ210" s="1">
        <f t="shared" si="87"/>
        <v>0.32482741609751548</v>
      </c>
      <c r="AR210" s="1">
        <f t="shared" si="88"/>
        <v>2.1142791475295613</v>
      </c>
      <c r="AS210" s="1">
        <f t="shared" si="89"/>
        <v>1.77251706362929</v>
      </c>
      <c r="AT210" s="1">
        <f t="shared" si="105"/>
        <v>8.0260399771858015</v>
      </c>
      <c r="AU210" s="1">
        <f t="shared" si="105"/>
        <v>8.0260399797627517</v>
      </c>
      <c r="AV210" s="1">
        <f t="shared" si="105"/>
        <v>8.0260399401028124</v>
      </c>
      <c r="AW210" s="1">
        <f t="shared" si="105"/>
        <v>8.0260405504787826</v>
      </c>
      <c r="AX210" s="1">
        <f t="shared" si="105"/>
        <v>8.0260311564087718</v>
      </c>
      <c r="AY210" s="1">
        <f t="shared" si="105"/>
        <v>8.0261756808611899</v>
      </c>
      <c r="AZ210" s="1">
        <f t="shared" si="105"/>
        <v>8.0239387594508322</v>
      </c>
      <c r="BA210" s="1">
        <f t="shared" si="90"/>
        <v>7.6521337290497424</v>
      </c>
    </row>
    <row r="211" spans="1:53" x14ac:dyDescent="0.2">
      <c r="A211" s="23" t="s">
        <v>158</v>
      </c>
      <c r="B211" s="1" t="s">
        <v>51</v>
      </c>
      <c r="C211" s="24">
        <v>54815.031900000002</v>
      </c>
      <c r="D211" s="24" t="s">
        <v>143</v>
      </c>
      <c r="E211" s="1">
        <f t="shared" si="73"/>
        <v>26977.337740814324</v>
      </c>
      <c r="F211" s="1">
        <f t="shared" si="102"/>
        <v>26977.5</v>
      </c>
      <c r="G211" s="1">
        <f t="shared" si="94"/>
        <v>-6.4901499994448386E-2</v>
      </c>
      <c r="K211" s="1">
        <f t="shared" si="100"/>
        <v>-6.4901499994448386E-2</v>
      </c>
      <c r="N211" s="1">
        <f t="shared" ca="1" si="104"/>
        <v>-5.8785781686917796E-2</v>
      </c>
      <c r="P211" s="26">
        <f t="shared" si="74"/>
        <v>39796.531900000002</v>
      </c>
      <c r="R211" s="1">
        <f t="shared" si="75"/>
        <v>4.2122047015293838E-3</v>
      </c>
      <c r="S211" s="11">
        <f t="shared" si="101"/>
        <v>1</v>
      </c>
      <c r="T211" s="143"/>
      <c r="AF211" s="1">
        <f t="shared" si="76"/>
        <v>26977.5</v>
      </c>
      <c r="AG211" s="1">
        <f t="shared" si="77"/>
        <v>-5.9573389292567266E-2</v>
      </c>
      <c r="AH211" s="1">
        <f t="shared" si="78"/>
        <v>-4.3535133925028613E-2</v>
      </c>
      <c r="AI211" s="1">
        <f t="shared" si="79"/>
        <v>-39796.596801499996</v>
      </c>
      <c r="AJ211" s="1">
        <f t="shared" si="80"/>
        <v>-5.3281107018811197E-3</v>
      </c>
      <c r="AK211" s="1">
        <f t="shared" si="81"/>
        <v>2.8388763651500118E-5</v>
      </c>
      <c r="AL211" s="1">
        <f t="shared" si="82"/>
        <v>-39796.596801499996</v>
      </c>
      <c r="AM211" s="11">
        <f t="shared" si="83"/>
        <v>2.8388763651500118E-5</v>
      </c>
      <c r="AN211" s="1">
        <f t="shared" si="84"/>
        <v>-2.136636606941977E-2</v>
      </c>
      <c r="AO211" s="1">
        <f t="shared" si="85"/>
        <v>0.80190063390675359</v>
      </c>
      <c r="AP211" s="1">
        <f t="shared" si="86"/>
        <v>-0.61778682962978548</v>
      </c>
      <c r="AQ211" s="1">
        <f t="shared" si="87"/>
        <v>0.32370422158011836</v>
      </c>
      <c r="AR211" s="1">
        <f t="shared" si="88"/>
        <v>2.1199755440228318</v>
      </c>
      <c r="AS211" s="1">
        <f t="shared" si="89"/>
        <v>1.7843736687031804</v>
      </c>
      <c r="AT211" s="1">
        <f t="shared" ref="AT211:AZ220" si="106">$BA211+$AH$7*SIN(AU211)</f>
        <v>8.032604604335452</v>
      </c>
      <c r="AU211" s="1">
        <f t="shared" si="106"/>
        <v>8.0326046060314056</v>
      </c>
      <c r="AV211" s="1">
        <f t="shared" si="106"/>
        <v>8.0326045808798163</v>
      </c>
      <c r="AW211" s="1">
        <f t="shared" si="106"/>
        <v>8.0326049538863895</v>
      </c>
      <c r="AX211" s="1">
        <f t="shared" si="106"/>
        <v>8.0325994219935204</v>
      </c>
      <c r="AY211" s="1">
        <f t="shared" si="106"/>
        <v>8.0326814456353031</v>
      </c>
      <c r="AZ211" s="1">
        <f t="shared" si="106"/>
        <v>8.031461402947297</v>
      </c>
      <c r="BA211" s="1">
        <f t="shared" si="90"/>
        <v>7.6591329538376591</v>
      </c>
    </row>
    <row r="212" spans="1:53" x14ac:dyDescent="0.2">
      <c r="A212" s="23" t="s">
        <v>158</v>
      </c>
      <c r="B212" s="1" t="s">
        <v>49</v>
      </c>
      <c r="C212" s="24">
        <v>54816.044800000003</v>
      </c>
      <c r="D212" s="24" t="s">
        <v>143</v>
      </c>
      <c r="E212" s="1">
        <f t="shared" si="73"/>
        <v>26979.870075647545</v>
      </c>
      <c r="F212" s="1">
        <f t="shared" si="102"/>
        <v>26980</v>
      </c>
      <c r="G212" s="1">
        <f t="shared" si="94"/>
        <v>-5.196799999976065E-2</v>
      </c>
      <c r="K212" s="1">
        <f t="shared" si="100"/>
        <v>-5.196799999976065E-2</v>
      </c>
      <c r="N212" s="1">
        <f t="shared" ca="1" si="104"/>
        <v>-5.8778491880398853E-2</v>
      </c>
      <c r="P212" s="26">
        <f t="shared" si="74"/>
        <v>39797.544800000003</v>
      </c>
      <c r="R212" s="1">
        <f t="shared" si="75"/>
        <v>2.7006730239751229E-3</v>
      </c>
      <c r="S212" s="11">
        <f t="shared" si="101"/>
        <v>1</v>
      </c>
      <c r="T212" s="143"/>
      <c r="AF212" s="1">
        <f t="shared" si="76"/>
        <v>26980</v>
      </c>
      <c r="AG212" s="1">
        <f t="shared" si="77"/>
        <v>-5.9567682491399911E-2</v>
      </c>
      <c r="AH212" s="1">
        <f t="shared" si="78"/>
        <v>-3.0605987483639317E-2</v>
      </c>
      <c r="AI212" s="1">
        <f t="shared" si="79"/>
        <v>-39797.596768000003</v>
      </c>
      <c r="AJ212" s="1">
        <f t="shared" si="80"/>
        <v>7.5996824916392605E-3</v>
      </c>
      <c r="AK212" s="1">
        <f t="shared" si="81"/>
        <v>5.7755173973728319E-5</v>
      </c>
      <c r="AL212" s="1">
        <f t="shared" si="82"/>
        <v>-39797.596768000003</v>
      </c>
      <c r="AM212" s="11">
        <f t="shared" si="83"/>
        <v>5.7755173973728319E-5</v>
      </c>
      <c r="AN212" s="1">
        <f t="shared" si="84"/>
        <v>-2.1362012516121333E-2</v>
      </c>
      <c r="AO212" s="1">
        <f t="shared" si="85"/>
        <v>0.80180957722097501</v>
      </c>
      <c r="AP212" s="1">
        <f t="shared" si="86"/>
        <v>-0.6175655903051035</v>
      </c>
      <c r="AQ212" s="1">
        <f t="shared" si="87"/>
        <v>0.32364847942483488</v>
      </c>
      <c r="AR212" s="1">
        <f t="shared" si="88"/>
        <v>2.120256864190452</v>
      </c>
      <c r="AS212" s="1">
        <f t="shared" si="89"/>
        <v>1.784962336755141</v>
      </c>
      <c r="AT212" s="1">
        <f t="shared" si="106"/>
        <v>8.0329291940877567</v>
      </c>
      <c r="AU212" s="1">
        <f t="shared" si="106"/>
        <v>8.0329291957285367</v>
      </c>
      <c r="AV212" s="1">
        <f t="shared" si="106"/>
        <v>8.0329291714388482</v>
      </c>
      <c r="AW212" s="1">
        <f t="shared" si="106"/>
        <v>8.0329295310167428</v>
      </c>
      <c r="AX212" s="1">
        <f t="shared" si="106"/>
        <v>8.032924207851158</v>
      </c>
      <c r="AY212" s="1">
        <f t="shared" si="106"/>
        <v>8.0330029956159787</v>
      </c>
      <c r="AZ212" s="1">
        <f t="shared" si="106"/>
        <v>8.0318333374131115</v>
      </c>
      <c r="BA212" s="1">
        <f t="shared" si="90"/>
        <v>7.6594794501142882</v>
      </c>
    </row>
    <row r="213" spans="1:53" x14ac:dyDescent="0.2">
      <c r="A213" s="23" t="s">
        <v>158</v>
      </c>
      <c r="B213" s="1" t="s">
        <v>49</v>
      </c>
      <c r="C213" s="24">
        <v>54826.039900000003</v>
      </c>
      <c r="D213" s="24" t="s">
        <v>143</v>
      </c>
      <c r="E213" s="1">
        <f t="shared" ref="E213:E276" si="107">+(C213-C$7)/C$8</f>
        <v>27004.858662765215</v>
      </c>
      <c r="F213" s="1">
        <f t="shared" si="102"/>
        <v>27005</v>
      </c>
      <c r="G213" s="1">
        <f t="shared" si="94"/>
        <v>-5.6532999995397404E-2</v>
      </c>
      <c r="K213" s="1">
        <f t="shared" si="100"/>
        <v>-5.6532999995397404E-2</v>
      </c>
      <c r="N213" s="1">
        <f t="shared" ca="1" si="104"/>
        <v>-5.8705593815209484E-2</v>
      </c>
      <c r="P213" s="26">
        <f t="shared" ref="P213:P276" si="108">+C213-15018.5</f>
        <v>39807.539900000003</v>
      </c>
      <c r="R213" s="1">
        <f t="shared" ref="R213:R276" si="109">+(O213-G213)^2</f>
        <v>3.1959800884796027E-3</v>
      </c>
      <c r="S213" s="11">
        <f t="shared" si="101"/>
        <v>1</v>
      </c>
      <c r="T213" s="143"/>
      <c r="AF213" s="1">
        <f t="shared" ref="AF213:AF276" si="110">F213</f>
        <v>27005</v>
      </c>
      <c r="AG213" s="1">
        <f t="shared" ref="AG213:AG276" si="111">AH$3+AH$4*AF213+AH$5*AF213^2+AN213</f>
        <v>-5.9510489979060117E-2</v>
      </c>
      <c r="AH213" s="1">
        <f t="shared" ref="AH213:AH276" si="112">IF(S213&lt;&gt;0,G213-AN213,-9999)</f>
        <v>-3.5214619423290947E-2</v>
      </c>
      <c r="AI213" s="1">
        <f t="shared" ref="AI213:AI276" si="113">+G213-P213</f>
        <v>-39807.596432999999</v>
      </c>
      <c r="AJ213" s="1">
        <f t="shared" ref="AJ213:AJ276" si="114">IF(S213&lt;&gt;0,G213-AG213,-9999)</f>
        <v>2.9774899836627136E-3</v>
      </c>
      <c r="AK213" s="1">
        <f t="shared" ref="AK213:AK276" si="115">+(G213-AG213)^2*S213</f>
        <v>8.8654466028117872E-6</v>
      </c>
      <c r="AL213" s="1">
        <f t="shared" ref="AL213:AL276" si="116">IF(S213&lt;&gt;0,G213-P213,-9999)</f>
        <v>-39807.596432999999</v>
      </c>
      <c r="AM213" s="11">
        <f t="shared" ref="AM213:AM276" si="117">+(G213-AG213)^2</f>
        <v>8.8654466028117872E-6</v>
      </c>
      <c r="AN213" s="1">
        <f t="shared" ref="AN213:AN276" si="118">$AH$6*($AH$11/AO213*AP213+$AH$12)</f>
        <v>-2.1318380572106457E-2</v>
      </c>
      <c r="AO213" s="1">
        <f t="shared" ref="AO213:AO276" si="119">1+$AH$7*COS(AR213)</f>
        <v>0.80090100754837734</v>
      </c>
      <c r="AP213" s="1">
        <f t="shared" ref="AP213:AP276" si="120">SIN(AR213+RADIANS($AH$9))</f>
        <v>-0.61535327683654961</v>
      </c>
      <c r="AQ213" s="1">
        <f t="shared" ref="AQ213:AQ276" si="121">$AH$7*SIN(AR213)</f>
        <v>0.32309034823108712</v>
      </c>
      <c r="AR213" s="1">
        <f t="shared" ref="AR213:AR276" si="122">2*ATAN(AS213)</f>
        <v>2.1230665581071584</v>
      </c>
      <c r="AS213" s="1">
        <f t="shared" ref="AS213:AS276" si="123">SQRT((1+$AH$7)/(1-$AH$7))*TAN(AT213/2)</f>
        <v>1.7908579410120751</v>
      </c>
      <c r="AT213" s="1">
        <f t="shared" si="106"/>
        <v>8.0361730671678</v>
      </c>
      <c r="AU213" s="1">
        <f t="shared" si="106"/>
        <v>8.0361730681894503</v>
      </c>
      <c r="AV213" s="1">
        <f t="shared" si="106"/>
        <v>8.0361730533316003</v>
      </c>
      <c r="AW213" s="1">
        <f t="shared" si="106"/>
        <v>8.0361732694092947</v>
      </c>
      <c r="AX213" s="1">
        <f t="shared" si="106"/>
        <v>8.0361701269665105</v>
      </c>
      <c r="AY213" s="1">
        <f t="shared" si="106"/>
        <v>8.0362158225966613</v>
      </c>
      <c r="AZ213" s="1">
        <f t="shared" si="106"/>
        <v>8.0355502228123559</v>
      </c>
      <c r="BA213" s="1">
        <f t="shared" ref="BA213:BA276" si="124">RADIANS($AH$9)+$AH$18*(F213-AH$15)</f>
        <v>7.6629444128805844</v>
      </c>
    </row>
    <row r="214" spans="1:53" x14ac:dyDescent="0.2">
      <c r="A214" s="35" t="s">
        <v>99</v>
      </c>
      <c r="B214" s="41" t="s">
        <v>49</v>
      </c>
      <c r="C214" s="35">
        <v>54842.4372</v>
      </c>
      <c r="D214" s="35" t="s">
        <v>100</v>
      </c>
      <c r="E214" s="1">
        <f t="shared" si="107"/>
        <v>27045.853286085086</v>
      </c>
      <c r="F214" s="1">
        <f t="shared" si="102"/>
        <v>27046</v>
      </c>
      <c r="G214" s="1">
        <f t="shared" si="94"/>
        <v>-5.8683600000222214E-2</v>
      </c>
      <c r="K214" s="1">
        <f t="shared" si="100"/>
        <v>-5.8683600000222214E-2</v>
      </c>
      <c r="N214" s="1">
        <f t="shared" ca="1" si="104"/>
        <v>-5.8586040988298893E-2</v>
      </c>
      <c r="P214" s="26">
        <f t="shared" si="108"/>
        <v>39823.9372</v>
      </c>
      <c r="R214" s="1">
        <f t="shared" si="109"/>
        <v>3.4437649089860806E-3</v>
      </c>
      <c r="S214" s="11">
        <f t="shared" si="101"/>
        <v>1</v>
      </c>
      <c r="T214" s="143"/>
      <c r="U214" s="1">
        <v>2.2329179550591258E-10</v>
      </c>
      <c r="V214" s="1">
        <v>2.7063231467388846E-19</v>
      </c>
      <c r="W214" s="1">
        <v>5.9739367236995073E-29</v>
      </c>
      <c r="X214" s="1">
        <v>2.0262976038570064E-10</v>
      </c>
      <c r="Y214" s="1">
        <v>8.050569362780502E-6</v>
      </c>
      <c r="Z214" s="1">
        <v>3.5357145774127284E-4</v>
      </c>
      <c r="AA214" s="1">
        <v>3.4389081436284243E-3</v>
      </c>
      <c r="AB214" s="1">
        <v>51.073230520733034</v>
      </c>
      <c r="AC214" s="1">
        <v>6.0828910538634394E-6</v>
      </c>
      <c r="AD214" s="1">
        <v>1.1712022553994551E-9</v>
      </c>
      <c r="AE214" s="1">
        <v>1.9924452361606476E-22</v>
      </c>
      <c r="AF214" s="1">
        <f t="shared" si="110"/>
        <v>27046</v>
      </c>
      <c r="AG214" s="1">
        <f t="shared" si="111"/>
        <v>-5.9416206247762129E-2</v>
      </c>
      <c r="AH214" s="1">
        <f t="shared" si="112"/>
        <v>-3.7437153266554599E-2</v>
      </c>
      <c r="AI214" s="1">
        <f t="shared" si="113"/>
        <v>-39823.995883600001</v>
      </c>
      <c r="AJ214" s="1">
        <f t="shared" si="114"/>
        <v>7.3260624753991588E-4</v>
      </c>
      <c r="AK214" s="1">
        <f t="shared" si="115"/>
        <v>5.3671191393451652E-7</v>
      </c>
      <c r="AL214" s="1">
        <f t="shared" si="116"/>
        <v>-39823.995883600001</v>
      </c>
      <c r="AM214" s="11">
        <f t="shared" si="117"/>
        <v>5.3671191393451652E-7</v>
      </c>
      <c r="AN214" s="1">
        <f t="shared" si="118"/>
        <v>-2.1246446733667618E-2</v>
      </c>
      <c r="AO214" s="1">
        <f t="shared" si="119"/>
        <v>0.79941878644419018</v>
      </c>
      <c r="AP214" s="1">
        <f t="shared" si="120"/>
        <v>-0.61172544561589903</v>
      </c>
      <c r="AQ214" s="1">
        <f t="shared" si="121"/>
        <v>0.32217225002134348</v>
      </c>
      <c r="AR214" s="1">
        <f t="shared" si="122"/>
        <v>2.1276607140405335</v>
      </c>
      <c r="AS214" s="1">
        <f t="shared" si="123"/>
        <v>1.8005620808736822</v>
      </c>
      <c r="AT214" s="1">
        <f t="shared" si="106"/>
        <v>8.0414850798113271</v>
      </c>
      <c r="AU214" s="1">
        <f t="shared" si="106"/>
        <v>8.0414850795244632</v>
      </c>
      <c r="AV214" s="1">
        <f t="shared" si="106"/>
        <v>8.0414850835794738</v>
      </c>
      <c r="AW214" s="1">
        <f t="shared" si="106"/>
        <v>8.0414850262593092</v>
      </c>
      <c r="AX214" s="1">
        <f t="shared" si="106"/>
        <v>8.0414858365148429</v>
      </c>
      <c r="AY214" s="1">
        <f t="shared" si="106"/>
        <v>8.0414743827366184</v>
      </c>
      <c r="AZ214" s="1">
        <f t="shared" si="106"/>
        <v>8.0416362292848049</v>
      </c>
      <c r="BA214" s="1">
        <f t="shared" si="124"/>
        <v>7.6686269518173074</v>
      </c>
    </row>
    <row r="215" spans="1:53" x14ac:dyDescent="0.2">
      <c r="A215" s="31" t="s">
        <v>101</v>
      </c>
      <c r="B215" s="30" t="s">
        <v>49</v>
      </c>
      <c r="C215" s="31">
        <v>54865.632799999999</v>
      </c>
      <c r="D215" s="31">
        <v>8.9999999999999998E-4</v>
      </c>
      <c r="E215" s="1">
        <f t="shared" si="107"/>
        <v>27103.844228781665</v>
      </c>
      <c r="F215" s="1">
        <f t="shared" si="102"/>
        <v>27104</v>
      </c>
      <c r="G215" s="1">
        <f t="shared" si="94"/>
        <v>-6.2306400002853479E-2</v>
      </c>
      <c r="K215" s="1">
        <f t="shared" ref="K215:K246" si="125">G215</f>
        <v>-6.2306400002853479E-2</v>
      </c>
      <c r="N215" s="1">
        <f t="shared" ca="1" si="104"/>
        <v>-5.841691747705953E-2</v>
      </c>
      <c r="P215" s="26">
        <f t="shared" si="108"/>
        <v>39847.132799999999</v>
      </c>
      <c r="R215" s="1">
        <f t="shared" si="109"/>
        <v>3.8820874813155801E-3</v>
      </c>
      <c r="S215" s="11">
        <f t="shared" ref="S215:S246" si="126">Q$13</f>
        <v>1</v>
      </c>
      <c r="T215" s="143"/>
      <c r="AF215" s="1">
        <f t="shared" si="110"/>
        <v>27104</v>
      </c>
      <c r="AG215" s="1">
        <f t="shared" si="111"/>
        <v>-5.9281801452200564E-2</v>
      </c>
      <c r="AH215" s="1">
        <f t="shared" si="112"/>
        <v>-4.1162506538504062E-2</v>
      </c>
      <c r="AI215" s="1">
        <f t="shared" si="113"/>
        <v>-39847.195106400002</v>
      </c>
      <c r="AJ215" s="1">
        <f t="shared" si="114"/>
        <v>-3.0245985506529155E-3</v>
      </c>
      <c r="AK215" s="1">
        <f t="shared" si="115"/>
        <v>9.1481963926117166E-6</v>
      </c>
      <c r="AL215" s="1">
        <f t="shared" si="116"/>
        <v>-39847.195106400002</v>
      </c>
      <c r="AM215" s="11">
        <f t="shared" si="117"/>
        <v>9.1481963926117166E-6</v>
      </c>
      <c r="AN215" s="1">
        <f t="shared" si="118"/>
        <v>-2.1143893464349413E-2</v>
      </c>
      <c r="AO215" s="1">
        <f t="shared" si="119"/>
        <v>0.7973385012544264</v>
      </c>
      <c r="AP215" s="1">
        <f t="shared" si="120"/>
        <v>-0.60659434600477347</v>
      </c>
      <c r="AQ215" s="1">
        <f t="shared" si="121"/>
        <v>0.32086772795271001</v>
      </c>
      <c r="AR215" s="1">
        <f t="shared" si="122"/>
        <v>2.1341308496583045</v>
      </c>
      <c r="AS215" s="1">
        <f t="shared" si="123"/>
        <v>1.8143657693545032</v>
      </c>
      <c r="AT215" s="1">
        <f t="shared" si="106"/>
        <v>8.0489828985221106</v>
      </c>
      <c r="AU215" s="1">
        <f t="shared" si="106"/>
        <v>8.0489828956459597</v>
      </c>
      <c r="AV215" s="1">
        <f t="shared" si="106"/>
        <v>8.0489829347576798</v>
      </c>
      <c r="AW215" s="1">
        <f t="shared" si="106"/>
        <v>8.0489824028910828</v>
      </c>
      <c r="AX215" s="1">
        <f t="shared" si="106"/>
        <v>8.0489896354363957</v>
      </c>
      <c r="AY215" s="1">
        <f t="shared" si="106"/>
        <v>8.0488912615510291</v>
      </c>
      <c r="AZ215" s="1">
        <f t="shared" si="106"/>
        <v>8.0502251272247651</v>
      </c>
      <c r="BA215" s="1">
        <f t="shared" si="124"/>
        <v>7.6766656654351113</v>
      </c>
    </row>
    <row r="216" spans="1:53" x14ac:dyDescent="0.2">
      <c r="A216" s="29" t="s">
        <v>102</v>
      </c>
      <c r="B216" s="30" t="s">
        <v>49</v>
      </c>
      <c r="C216" s="31">
        <v>54877.633300000001</v>
      </c>
      <c r="D216" s="31">
        <v>6.9999999999999999E-4</v>
      </c>
      <c r="E216" s="1">
        <f t="shared" si="107"/>
        <v>27133.846483857214</v>
      </c>
      <c r="F216" s="1">
        <f t="shared" si="102"/>
        <v>27134</v>
      </c>
      <c r="G216" s="1">
        <f t="shared" si="94"/>
        <v>-6.140439999580849E-2</v>
      </c>
      <c r="K216" s="1">
        <f t="shared" si="125"/>
        <v>-6.140439999580849E-2</v>
      </c>
      <c r="N216" s="1">
        <f t="shared" ca="1" si="104"/>
        <v>-5.8329439798832275E-2</v>
      </c>
      <c r="P216" s="26">
        <f t="shared" si="108"/>
        <v>39859.133300000001</v>
      </c>
      <c r="R216" s="1">
        <f t="shared" si="109"/>
        <v>3.7705003388452457E-3</v>
      </c>
      <c r="S216" s="11">
        <f t="shared" si="126"/>
        <v>1</v>
      </c>
      <c r="T216" s="143"/>
      <c r="AF216" s="1">
        <f t="shared" si="110"/>
        <v>27134</v>
      </c>
      <c r="AG216" s="1">
        <f t="shared" si="111"/>
        <v>-5.9211812842243798E-2</v>
      </c>
      <c r="AH216" s="1">
        <f t="shared" si="112"/>
        <v>-4.0313912349847332E-2</v>
      </c>
      <c r="AI216" s="1">
        <f t="shared" si="113"/>
        <v>-39859.194704399997</v>
      </c>
      <c r="AJ216" s="1">
        <f t="shared" si="114"/>
        <v>-2.1925871535646915E-3</v>
      </c>
      <c r="AK216" s="1">
        <f t="shared" si="115"/>
        <v>4.807438425976916E-6</v>
      </c>
      <c r="AL216" s="1">
        <f t="shared" si="116"/>
        <v>-39859.194704399997</v>
      </c>
      <c r="AM216" s="11">
        <f t="shared" si="117"/>
        <v>4.807438425976916E-6</v>
      </c>
      <c r="AN216" s="1">
        <f t="shared" si="118"/>
        <v>-2.1090487645961158E-2</v>
      </c>
      <c r="AO216" s="1">
        <f t="shared" si="119"/>
        <v>0.79627003443735744</v>
      </c>
      <c r="AP216" s="1">
        <f t="shared" si="120"/>
        <v>-0.60394085396496799</v>
      </c>
      <c r="AQ216" s="1">
        <f t="shared" si="121"/>
        <v>0.32019038562577257</v>
      </c>
      <c r="AR216" s="1">
        <f t="shared" si="122"/>
        <v>2.137464294177764</v>
      </c>
      <c r="AS216" s="1">
        <f t="shared" si="123"/>
        <v>1.8215409178047266</v>
      </c>
      <c r="AT216" s="1">
        <f t="shared" si="106"/>
        <v>8.0528534387173991</v>
      </c>
      <c r="AU216" s="1">
        <f t="shared" si="106"/>
        <v>8.0528534341013547</v>
      </c>
      <c r="AV216" s="1">
        <f t="shared" si="106"/>
        <v>8.0528534956672129</v>
      </c>
      <c r="AW216" s="1">
        <f t="shared" si="106"/>
        <v>8.0528526745392437</v>
      </c>
      <c r="AX216" s="1">
        <f t="shared" si="106"/>
        <v>8.0528636259696817</v>
      </c>
      <c r="AY216" s="1">
        <f t="shared" si="106"/>
        <v>8.0527175171266343</v>
      </c>
      <c r="AZ216" s="1">
        <f t="shared" si="106"/>
        <v>8.0546581906772925</v>
      </c>
      <c r="BA216" s="1">
        <f t="shared" si="124"/>
        <v>7.6808236207546656</v>
      </c>
    </row>
    <row r="217" spans="1:53" x14ac:dyDescent="0.2">
      <c r="A217" s="29" t="s">
        <v>103</v>
      </c>
      <c r="B217" s="30" t="s">
        <v>49</v>
      </c>
      <c r="C217" s="31">
        <v>54891.636400000003</v>
      </c>
      <c r="D217" s="31">
        <v>2.9999999999999997E-4</v>
      </c>
      <c r="E217" s="1">
        <f t="shared" si="107"/>
        <v>27168.855406656134</v>
      </c>
      <c r="F217" s="1">
        <f t="shared" si="102"/>
        <v>27169</v>
      </c>
      <c r="G217" s="1">
        <f t="shared" ref="G217:G280" si="127">+C217-(C$7+F217*C$8)+T217*K$9</f>
        <v>-5.7835399995383341E-2</v>
      </c>
      <c r="K217" s="1">
        <f t="shared" si="125"/>
        <v>-5.7835399995383341E-2</v>
      </c>
      <c r="N217" s="1">
        <f t="shared" ca="1" si="104"/>
        <v>-5.8227382507567135E-2</v>
      </c>
      <c r="P217" s="26">
        <f t="shared" si="108"/>
        <v>39873.136400000003</v>
      </c>
      <c r="R217" s="1">
        <f t="shared" si="109"/>
        <v>3.3449334926259873E-3</v>
      </c>
      <c r="S217" s="11">
        <f t="shared" si="126"/>
        <v>1</v>
      </c>
      <c r="T217" s="143"/>
      <c r="AF217" s="1">
        <f t="shared" si="110"/>
        <v>27169</v>
      </c>
      <c r="AG217" s="1">
        <f t="shared" si="111"/>
        <v>-5.9129758393518125E-2</v>
      </c>
      <c r="AH217" s="1">
        <f t="shared" si="112"/>
        <v>-3.6807527256826317E-2</v>
      </c>
      <c r="AI217" s="1">
        <f t="shared" si="113"/>
        <v>-39873.194235399998</v>
      </c>
      <c r="AJ217" s="1">
        <f t="shared" si="114"/>
        <v>1.2943583981347845E-3</v>
      </c>
      <c r="AK217" s="1">
        <f t="shared" si="115"/>
        <v>1.6753636628220452E-6</v>
      </c>
      <c r="AL217" s="1">
        <f t="shared" si="116"/>
        <v>-39873.194235399998</v>
      </c>
      <c r="AM217" s="11">
        <f t="shared" si="117"/>
        <v>1.6753636628220452E-6</v>
      </c>
      <c r="AN217" s="1">
        <f t="shared" si="118"/>
        <v>-2.1027872738557028E-2</v>
      </c>
      <c r="AO217" s="1">
        <f t="shared" si="119"/>
        <v>0.79502994846077257</v>
      </c>
      <c r="AP217" s="1">
        <f t="shared" si="120"/>
        <v>-0.60084563486985076</v>
      </c>
      <c r="AQ217" s="1">
        <f t="shared" si="121"/>
        <v>0.31939796475140991</v>
      </c>
      <c r="AR217" s="1">
        <f t="shared" si="122"/>
        <v>2.1413420521823348</v>
      </c>
      <c r="AS217" s="1">
        <f t="shared" si="123"/>
        <v>1.8299427027861919</v>
      </c>
      <c r="AT217" s="1">
        <f t="shared" si="106"/>
        <v>8.0573625266311968</v>
      </c>
      <c r="AU217" s="1">
        <f t="shared" si="106"/>
        <v>8.0573625195846308</v>
      </c>
      <c r="AV217" s="1">
        <f t="shared" si="106"/>
        <v>8.0573626115114543</v>
      </c>
      <c r="AW217" s="1">
        <f t="shared" si="106"/>
        <v>8.0573614122656583</v>
      </c>
      <c r="AX217" s="1">
        <f t="shared" si="106"/>
        <v>8.057377056666823</v>
      </c>
      <c r="AY217" s="1">
        <f t="shared" si="106"/>
        <v>8.0571728790004933</v>
      </c>
      <c r="AZ217" s="1">
        <f t="shared" si="106"/>
        <v>8.0598219291157811</v>
      </c>
      <c r="BA217" s="1">
        <f t="shared" si="124"/>
        <v>7.6856745686274781</v>
      </c>
    </row>
    <row r="218" spans="1:53" x14ac:dyDescent="0.2">
      <c r="A218" s="29" t="s">
        <v>103</v>
      </c>
      <c r="B218" s="30" t="s">
        <v>51</v>
      </c>
      <c r="C218" s="31">
        <v>54912.6342</v>
      </c>
      <c r="D218" s="31">
        <v>2.9999999999999997E-4</v>
      </c>
      <c r="E218" s="1">
        <f t="shared" si="107"/>
        <v>27221.351665280788</v>
      </c>
      <c r="F218" s="1">
        <f t="shared" ref="F218:F249" si="128">ROUND(2*E218,0)/2</f>
        <v>27221.5</v>
      </c>
      <c r="G218" s="1">
        <f t="shared" si="127"/>
        <v>-5.9331899996323045E-2</v>
      </c>
      <c r="K218" s="1">
        <f t="shared" si="125"/>
        <v>-5.9331899996323045E-2</v>
      </c>
      <c r="N218" s="1">
        <f t="shared" ca="1" si="104"/>
        <v>-5.807429657066944E-2</v>
      </c>
      <c r="P218" s="26">
        <f t="shared" si="108"/>
        <v>39894.1342</v>
      </c>
      <c r="R218" s="1">
        <f t="shared" si="109"/>
        <v>3.5202743571736785E-3</v>
      </c>
      <c r="S218" s="11">
        <f t="shared" si="126"/>
        <v>1</v>
      </c>
      <c r="T218" s="143"/>
      <c r="U218" s="1">
        <v>2.0953583126387089E-10</v>
      </c>
      <c r="V218" s="1">
        <v>2.9029661817779768E-19</v>
      </c>
      <c r="W218" s="1">
        <v>7.2049912677962774E-29</v>
      </c>
      <c r="X218" s="1">
        <v>2.4483086307272345E-10</v>
      </c>
      <c r="Y218" s="1">
        <v>8.5567561658906476E-6</v>
      </c>
      <c r="Z218" s="1">
        <v>3.8987922124324224E-4</v>
      </c>
      <c r="AA218" s="1">
        <v>9.4217929693593344E-4</v>
      </c>
      <c r="AB218" s="1">
        <v>20.35638576891127</v>
      </c>
      <c r="AC218" s="1">
        <v>7.3497568366081816E-6</v>
      </c>
      <c r="AD218" s="1">
        <v>1.5337655694095246E-9</v>
      </c>
      <c r="AE218" s="1">
        <v>2.4030302281476477E-22</v>
      </c>
      <c r="AF218" s="1">
        <f t="shared" si="110"/>
        <v>27221.5</v>
      </c>
      <c r="AG218" s="1">
        <f t="shared" si="111"/>
        <v>-5.900587258653503E-2</v>
      </c>
      <c r="AH218" s="1">
        <f t="shared" si="112"/>
        <v>-3.8398566062927977E-2</v>
      </c>
      <c r="AI218" s="1">
        <f t="shared" si="113"/>
        <v>-39894.193531899997</v>
      </c>
      <c r="AJ218" s="1">
        <f t="shared" si="114"/>
        <v>-3.2602740978801559E-4</v>
      </c>
      <c r="AK218" s="1">
        <f t="shared" si="115"/>
        <v>1.0629387193308265E-7</v>
      </c>
      <c r="AL218" s="1">
        <f t="shared" si="116"/>
        <v>-39894.193531899997</v>
      </c>
      <c r="AM218" s="11">
        <f t="shared" si="117"/>
        <v>1.0629387193308265E-7</v>
      </c>
      <c r="AN218" s="1">
        <f t="shared" si="118"/>
        <v>-2.0933333933395068E-2</v>
      </c>
      <c r="AO218" s="1">
        <f t="shared" si="119"/>
        <v>0.7931827818588002</v>
      </c>
      <c r="AP218" s="1">
        <f t="shared" si="120"/>
        <v>-0.59620398963900612</v>
      </c>
      <c r="AQ218" s="1">
        <f t="shared" si="121"/>
        <v>0.31820499712555084</v>
      </c>
      <c r="AR218" s="1">
        <f t="shared" si="122"/>
        <v>2.1471361326516996</v>
      </c>
      <c r="AS218" s="1">
        <f t="shared" si="123"/>
        <v>1.8426082141388718</v>
      </c>
      <c r="AT218" s="1">
        <f t="shared" si="106"/>
        <v>8.0641130305046094</v>
      </c>
      <c r="AU218" s="1">
        <f t="shared" si="106"/>
        <v>8.0641130188851768</v>
      </c>
      <c r="AV218" s="1">
        <f t="shared" si="106"/>
        <v>8.0641131656667273</v>
      </c>
      <c r="AW218" s="1">
        <f t="shared" si="106"/>
        <v>8.0641113114530683</v>
      </c>
      <c r="AX218" s="1">
        <f t="shared" si="106"/>
        <v>8.0641347335688973</v>
      </c>
      <c r="AY218" s="1">
        <f t="shared" si="106"/>
        <v>8.0638386801173372</v>
      </c>
      <c r="AZ218" s="1">
        <f t="shared" si="106"/>
        <v>8.0675510264592507</v>
      </c>
      <c r="BA218" s="1">
        <f t="shared" si="124"/>
        <v>7.6929509904366977</v>
      </c>
    </row>
    <row r="219" spans="1:53" x14ac:dyDescent="0.2">
      <c r="A219" s="29" t="s">
        <v>104</v>
      </c>
      <c r="B219" s="30" t="s">
        <v>49</v>
      </c>
      <c r="C219" s="31">
        <v>55136.827299999997</v>
      </c>
      <c r="D219" s="31">
        <v>1E-3</v>
      </c>
      <c r="E219" s="1">
        <f t="shared" si="107"/>
        <v>27781.85319208193</v>
      </c>
      <c r="F219" s="1">
        <f t="shared" si="128"/>
        <v>27782</v>
      </c>
      <c r="G219" s="1">
        <f t="shared" si="127"/>
        <v>-5.8721200002764817E-2</v>
      </c>
      <c r="K219" s="1">
        <f t="shared" si="125"/>
        <v>-5.8721200002764817E-2</v>
      </c>
      <c r="N219" s="1">
        <f t="shared" ca="1" si="104"/>
        <v>-5.6439921949123506E-2</v>
      </c>
      <c r="P219" s="26">
        <f t="shared" si="108"/>
        <v>40118.327299999997</v>
      </c>
      <c r="R219" s="1">
        <f t="shared" si="109"/>
        <v>3.4481793297647069E-3</v>
      </c>
      <c r="S219" s="11">
        <f t="shared" si="126"/>
        <v>1</v>
      </c>
      <c r="T219" s="143"/>
      <c r="AF219" s="1">
        <f t="shared" si="110"/>
        <v>27782</v>
      </c>
      <c r="AG219" s="1">
        <f t="shared" si="111"/>
        <v>-5.762538427715011E-2</v>
      </c>
      <c r="AH219" s="1">
        <f t="shared" si="112"/>
        <v>-3.8841002059761695E-2</v>
      </c>
      <c r="AI219" s="1">
        <f t="shared" si="113"/>
        <v>-40118.3860212</v>
      </c>
      <c r="AJ219" s="1">
        <f t="shared" si="114"/>
        <v>-1.0958157256147072E-3</v>
      </c>
      <c r="AK219" s="1">
        <f t="shared" si="115"/>
        <v>1.2008121045044872E-6</v>
      </c>
      <c r="AL219" s="1">
        <f t="shared" si="116"/>
        <v>-40118.3860212</v>
      </c>
      <c r="AM219" s="11">
        <f t="shared" si="117"/>
        <v>1.2008121045044872E-6</v>
      </c>
      <c r="AN219" s="1">
        <f t="shared" si="118"/>
        <v>-1.9880197943003122E-2</v>
      </c>
      <c r="AO219" s="1">
        <f t="shared" si="119"/>
        <v>0.77439975345292411</v>
      </c>
      <c r="AP219" s="1">
        <f t="shared" si="120"/>
        <v>-0.54678613602554749</v>
      </c>
      <c r="AQ219" s="1">
        <f t="shared" si="121"/>
        <v>0.30517586843201583</v>
      </c>
      <c r="AR219" s="1">
        <f t="shared" si="122"/>
        <v>2.2073797119680827</v>
      </c>
      <c r="AS219" s="1">
        <f t="shared" si="123"/>
        <v>1.9828244382443794</v>
      </c>
      <c r="AT219" s="1">
        <f t="shared" si="106"/>
        <v>8.1352339263220657</v>
      </c>
      <c r="AU219" s="1">
        <f t="shared" si="106"/>
        <v>8.1352337273355051</v>
      </c>
      <c r="AV219" s="1">
        <f t="shared" si="106"/>
        <v>8.1352356163889574</v>
      </c>
      <c r="AW219" s="1">
        <f t="shared" si="106"/>
        <v>8.135217682403729</v>
      </c>
      <c r="AX219" s="1">
        <f t="shared" si="106"/>
        <v>8.1353878962664954</v>
      </c>
      <c r="AY219" s="1">
        <f t="shared" si="106"/>
        <v>8.1337683116158956</v>
      </c>
      <c r="AZ219" s="1">
        <f t="shared" si="106"/>
        <v>8.148827992821726</v>
      </c>
      <c r="BA219" s="1">
        <f t="shared" si="124"/>
        <v>7.7706354556570325</v>
      </c>
    </row>
    <row r="220" spans="1:53" x14ac:dyDescent="0.2">
      <c r="A220" s="29" t="s">
        <v>104</v>
      </c>
      <c r="B220" s="30" t="s">
        <v>49</v>
      </c>
      <c r="C220" s="31">
        <v>55147.831599999998</v>
      </c>
      <c r="D220" s="31">
        <v>4.0000000000000002E-4</v>
      </c>
      <c r="E220" s="1">
        <f t="shared" si="107"/>
        <v>27809.364863722931</v>
      </c>
      <c r="F220" s="1">
        <f t="shared" si="128"/>
        <v>27809.5</v>
      </c>
      <c r="G220" s="1">
        <f t="shared" si="127"/>
        <v>-5.4052700004831422E-2</v>
      </c>
      <c r="K220" s="1">
        <f t="shared" si="125"/>
        <v>-5.4052700004831422E-2</v>
      </c>
      <c r="N220" s="1">
        <f t="shared" ca="1" si="104"/>
        <v>-5.6359734077415194E-2</v>
      </c>
      <c r="P220" s="26">
        <f t="shared" si="108"/>
        <v>40129.331599999998</v>
      </c>
      <c r="R220" s="1">
        <f t="shared" si="109"/>
        <v>2.921694377812303E-3</v>
      </c>
      <c r="S220" s="11">
        <f t="shared" si="126"/>
        <v>1</v>
      </c>
      <c r="T220" s="143"/>
      <c r="AF220" s="1">
        <f t="shared" si="110"/>
        <v>27809.5</v>
      </c>
      <c r="AG220" s="1">
        <f t="shared" si="111"/>
        <v>-5.7555032830162278E-2</v>
      </c>
      <c r="AH220" s="1">
        <f t="shared" si="112"/>
        <v>-3.4226131843665866E-2</v>
      </c>
      <c r="AI220" s="1">
        <f t="shared" si="113"/>
        <v>-40129.385652700003</v>
      </c>
      <c r="AJ220" s="1">
        <f t="shared" si="114"/>
        <v>3.5023328253308561E-3</v>
      </c>
      <c r="AK220" s="1">
        <f t="shared" si="115"/>
        <v>1.2266335219390018E-5</v>
      </c>
      <c r="AL220" s="1">
        <f t="shared" si="116"/>
        <v>-40129.385652700003</v>
      </c>
      <c r="AM220" s="11">
        <f t="shared" si="117"/>
        <v>1.2266335219390018E-5</v>
      </c>
      <c r="AN220" s="1">
        <f t="shared" si="118"/>
        <v>-1.9826568161165552E-2</v>
      </c>
      <c r="AO220" s="1">
        <f t="shared" si="119"/>
        <v>0.77352088141167097</v>
      </c>
      <c r="AP220" s="1">
        <f t="shared" si="120"/>
        <v>-0.5443700418209465</v>
      </c>
      <c r="AQ220" s="1">
        <f t="shared" si="121"/>
        <v>0.30452420389648843</v>
      </c>
      <c r="AR220" s="1">
        <f t="shared" si="122"/>
        <v>2.2102626751574079</v>
      </c>
      <c r="AS220" s="1">
        <f t="shared" si="123"/>
        <v>1.9899536200304417</v>
      </c>
      <c r="AT220" s="1">
        <f t="shared" si="106"/>
        <v>8.1386802048347757</v>
      </c>
      <c r="AU220" s="1">
        <f t="shared" si="106"/>
        <v>8.1386799858573919</v>
      </c>
      <c r="AV220" s="1">
        <f t="shared" si="106"/>
        <v>8.1386820401977875</v>
      </c>
      <c r="AW220" s="1">
        <f t="shared" si="106"/>
        <v>8.1386627667982285</v>
      </c>
      <c r="AX220" s="1">
        <f t="shared" si="106"/>
        <v>8.1388435359947948</v>
      </c>
      <c r="AY220" s="1">
        <f t="shared" si="106"/>
        <v>8.1371436528749488</v>
      </c>
      <c r="AZ220" s="1">
        <f t="shared" si="106"/>
        <v>8.152757124126941</v>
      </c>
      <c r="BA220" s="1">
        <f t="shared" si="124"/>
        <v>7.7744469146999577</v>
      </c>
    </row>
    <row r="221" spans="1:53" x14ac:dyDescent="0.2">
      <c r="A221" s="29" t="s">
        <v>104</v>
      </c>
      <c r="B221" s="30" t="s">
        <v>49</v>
      </c>
      <c r="C221" s="31">
        <v>55154.827799999999</v>
      </c>
      <c r="D221" s="31">
        <v>1E-4</v>
      </c>
      <c r="E221" s="1">
        <f t="shared" si="107"/>
        <v>27826.855949674315</v>
      </c>
      <c r="F221" s="1">
        <f t="shared" si="128"/>
        <v>27827</v>
      </c>
      <c r="G221" s="1">
        <f t="shared" si="127"/>
        <v>-5.7618200000433717E-2</v>
      </c>
      <c r="K221" s="1">
        <f t="shared" si="125"/>
        <v>-5.7618200000433717E-2</v>
      </c>
      <c r="N221" s="1">
        <f t="shared" ca="1" si="104"/>
        <v>-5.6308705431782624E-2</v>
      </c>
      <c r="P221" s="26">
        <f t="shared" si="108"/>
        <v>40136.327799999999</v>
      </c>
      <c r="R221" s="1">
        <f t="shared" si="109"/>
        <v>3.3198569712899798E-3</v>
      </c>
      <c r="S221" s="11">
        <f t="shared" si="126"/>
        <v>1</v>
      </c>
      <c r="T221" s="143"/>
      <c r="AF221" s="1">
        <f t="shared" si="110"/>
        <v>27827</v>
      </c>
      <c r="AG221" s="1">
        <f t="shared" si="111"/>
        <v>-5.7510140719682482E-2</v>
      </c>
      <c r="AH221" s="1">
        <f t="shared" si="112"/>
        <v>-3.7825850714705941E-2</v>
      </c>
      <c r="AI221" s="1">
        <f t="shared" si="113"/>
        <v>-40136.3854182</v>
      </c>
      <c r="AJ221" s="1">
        <f t="shared" si="114"/>
        <v>-1.0805928075123539E-4</v>
      </c>
      <c r="AK221" s="1">
        <f t="shared" si="115"/>
        <v>1.1676808156474311E-8</v>
      </c>
      <c r="AL221" s="1">
        <f t="shared" si="116"/>
        <v>-40136.3854182</v>
      </c>
      <c r="AM221" s="11">
        <f t="shared" si="117"/>
        <v>1.1676808156474311E-8</v>
      </c>
      <c r="AN221" s="1">
        <f t="shared" si="118"/>
        <v>-1.9792349285727779E-2</v>
      </c>
      <c r="AO221" s="1">
        <f t="shared" si="119"/>
        <v>0.77296361334038333</v>
      </c>
      <c r="AP221" s="1">
        <f t="shared" si="120"/>
        <v>-0.5428330272950046</v>
      </c>
      <c r="AQ221" s="1">
        <f t="shared" si="121"/>
        <v>0.30410896245898683</v>
      </c>
      <c r="AR221" s="1">
        <f t="shared" si="122"/>
        <v>2.2120938862920201</v>
      </c>
      <c r="AS221" s="1">
        <f t="shared" si="123"/>
        <v>1.9945032369238183</v>
      </c>
      <c r="AT221" s="1">
        <f t="shared" ref="AT221:AZ230" si="129">$BA221+$AH$7*SIN(AU221)</f>
        <v>8.1408712570881434</v>
      </c>
      <c r="AU221" s="1">
        <f t="shared" si="129"/>
        <v>8.1408710246148868</v>
      </c>
      <c r="AV221" s="1">
        <f t="shared" si="129"/>
        <v>8.1408731893645658</v>
      </c>
      <c r="AW221" s="1">
        <f t="shared" si="129"/>
        <v>8.1408530309852498</v>
      </c>
      <c r="AX221" s="1">
        <f t="shared" si="129"/>
        <v>8.141040694683463</v>
      </c>
      <c r="AY221" s="1">
        <f t="shared" si="129"/>
        <v>8.1392890037588135</v>
      </c>
      <c r="AZ221" s="1">
        <f t="shared" si="129"/>
        <v>8.1552546190727799</v>
      </c>
      <c r="BA221" s="1">
        <f t="shared" si="124"/>
        <v>7.7768723886363631</v>
      </c>
    </row>
    <row r="222" spans="1:53" x14ac:dyDescent="0.2">
      <c r="A222" s="23" t="s">
        <v>159</v>
      </c>
      <c r="B222" s="23" t="s">
        <v>49</v>
      </c>
      <c r="C222" s="31">
        <v>55200.425600000002</v>
      </c>
      <c r="D222" s="31" t="s">
        <v>143</v>
      </c>
      <c r="E222" s="1">
        <f t="shared" si="107"/>
        <v>27940.854268618008</v>
      </c>
      <c r="F222" s="1">
        <f t="shared" si="128"/>
        <v>27941</v>
      </c>
      <c r="G222" s="1">
        <f t="shared" si="127"/>
        <v>-5.8290599998144899E-2</v>
      </c>
      <c r="K222" s="1">
        <f t="shared" si="125"/>
        <v>-5.8290599998144899E-2</v>
      </c>
      <c r="N222" s="1">
        <f t="shared" ca="1" si="104"/>
        <v>-5.5976290254519043E-2</v>
      </c>
      <c r="P222" s="26">
        <f t="shared" si="108"/>
        <v>40181.925600000002</v>
      </c>
      <c r="R222" s="1">
        <f t="shared" si="109"/>
        <v>3.3977940481437299E-3</v>
      </c>
      <c r="S222" s="11">
        <f t="shared" si="126"/>
        <v>1</v>
      </c>
      <c r="T222" s="143"/>
      <c r="AF222" s="1">
        <f t="shared" si="110"/>
        <v>27941</v>
      </c>
      <c r="AG222" s="1">
        <f t="shared" si="111"/>
        <v>-5.7215381279376795E-2</v>
      </c>
      <c r="AH222" s="1">
        <f t="shared" si="112"/>
        <v>-3.8722869153102399E-2</v>
      </c>
      <c r="AI222" s="1">
        <f t="shared" si="113"/>
        <v>-40181.9838906</v>
      </c>
      <c r="AJ222" s="1">
        <f t="shared" si="114"/>
        <v>-1.0752187187681034E-3</v>
      </c>
      <c r="AK222" s="1">
        <f t="shared" si="115"/>
        <v>1.1560952931893218E-6</v>
      </c>
      <c r="AL222" s="1">
        <f t="shared" si="116"/>
        <v>-40181.9838906</v>
      </c>
      <c r="AM222" s="11">
        <f t="shared" si="117"/>
        <v>1.1560952931893218E-6</v>
      </c>
      <c r="AN222" s="1">
        <f t="shared" si="118"/>
        <v>-1.95677308450425E-2</v>
      </c>
      <c r="AO222" s="1">
        <f t="shared" si="119"/>
        <v>0.76937143731104884</v>
      </c>
      <c r="AP222" s="1">
        <f t="shared" si="120"/>
        <v>-0.53283037493035657</v>
      </c>
      <c r="AQ222" s="1">
        <f t="shared" si="121"/>
        <v>0.30139384198646951</v>
      </c>
      <c r="AR222" s="1">
        <f t="shared" si="122"/>
        <v>2.2239588483085537</v>
      </c>
      <c r="AS222" s="1">
        <f t="shared" si="123"/>
        <v>2.0243893571611808</v>
      </c>
      <c r="AT222" s="1">
        <f t="shared" si="129"/>
        <v>8.1551060040437005</v>
      </c>
      <c r="AU222" s="1">
        <f t="shared" si="129"/>
        <v>8.1551056673670388</v>
      </c>
      <c r="AV222" s="1">
        <f t="shared" si="129"/>
        <v>8.1551086584306081</v>
      </c>
      <c r="AW222" s="1">
        <f t="shared" si="129"/>
        <v>8.1550820845632135</v>
      </c>
      <c r="AX222" s="1">
        <f t="shared" si="129"/>
        <v>8.1553180984013469</v>
      </c>
      <c r="AY222" s="1">
        <f t="shared" si="129"/>
        <v>8.1532156421262165</v>
      </c>
      <c r="AZ222" s="1">
        <f t="shared" si="129"/>
        <v>8.1714695155136656</v>
      </c>
      <c r="BA222" s="1">
        <f t="shared" si="124"/>
        <v>7.7926726188506699</v>
      </c>
    </row>
    <row r="223" spans="1:53" x14ac:dyDescent="0.2">
      <c r="A223" s="29" t="s">
        <v>105</v>
      </c>
      <c r="B223" s="30" t="s">
        <v>49</v>
      </c>
      <c r="C223" s="31">
        <v>55200.425660000001</v>
      </c>
      <c r="D223" s="31">
        <v>4.0000000000000002E-4</v>
      </c>
      <c r="E223" s="1">
        <f t="shared" si="107"/>
        <v>27940.854418623028</v>
      </c>
      <c r="F223" s="1">
        <f t="shared" si="128"/>
        <v>27941</v>
      </c>
      <c r="G223" s="1">
        <f t="shared" si="127"/>
        <v>-5.8230599999660626E-2</v>
      </c>
      <c r="K223" s="1">
        <f t="shared" si="125"/>
        <v>-5.8230599999660626E-2</v>
      </c>
      <c r="N223" s="1">
        <f t="shared" ca="1" si="104"/>
        <v>-5.5976290254519043E-2</v>
      </c>
      <c r="P223" s="26">
        <f t="shared" si="108"/>
        <v>40181.925660000001</v>
      </c>
      <c r="R223" s="1">
        <f t="shared" si="109"/>
        <v>3.3908027763204763E-3</v>
      </c>
      <c r="S223" s="11">
        <f t="shared" si="126"/>
        <v>1</v>
      </c>
      <c r="T223" s="143"/>
      <c r="AF223" s="1">
        <f t="shared" si="110"/>
        <v>27941</v>
      </c>
      <c r="AG223" s="1">
        <f t="shared" si="111"/>
        <v>-5.7215381279376795E-2</v>
      </c>
      <c r="AH223" s="1">
        <f t="shared" si="112"/>
        <v>-3.8662869154618126E-2</v>
      </c>
      <c r="AI223" s="1">
        <f t="shared" si="113"/>
        <v>-40181.9838906</v>
      </c>
      <c r="AJ223" s="1">
        <f t="shared" si="114"/>
        <v>-1.0152187202838309E-3</v>
      </c>
      <c r="AK223" s="1">
        <f t="shared" si="115"/>
        <v>1.0306690500147391E-6</v>
      </c>
      <c r="AL223" s="1">
        <f t="shared" si="116"/>
        <v>-40181.9838906</v>
      </c>
      <c r="AM223" s="11">
        <f t="shared" si="117"/>
        <v>1.0306690500147391E-6</v>
      </c>
      <c r="AN223" s="1">
        <f t="shared" si="118"/>
        <v>-1.95677308450425E-2</v>
      </c>
      <c r="AO223" s="1">
        <f t="shared" si="119"/>
        <v>0.76937143731104884</v>
      </c>
      <c r="AP223" s="1">
        <f t="shared" si="120"/>
        <v>-0.53283037493035657</v>
      </c>
      <c r="AQ223" s="1">
        <f t="shared" si="121"/>
        <v>0.30139384198646951</v>
      </c>
      <c r="AR223" s="1">
        <f t="shared" si="122"/>
        <v>2.2239588483085537</v>
      </c>
      <c r="AS223" s="1">
        <f t="shared" si="123"/>
        <v>2.0243893571611808</v>
      </c>
      <c r="AT223" s="1">
        <f t="shared" si="129"/>
        <v>8.1551060040437005</v>
      </c>
      <c r="AU223" s="1">
        <f t="shared" si="129"/>
        <v>8.1551056673670388</v>
      </c>
      <c r="AV223" s="1">
        <f t="shared" si="129"/>
        <v>8.1551086584306081</v>
      </c>
      <c r="AW223" s="1">
        <f t="shared" si="129"/>
        <v>8.1550820845632135</v>
      </c>
      <c r="AX223" s="1">
        <f t="shared" si="129"/>
        <v>8.1553180984013469</v>
      </c>
      <c r="AY223" s="1">
        <f t="shared" si="129"/>
        <v>8.1532156421262165</v>
      </c>
      <c r="AZ223" s="1">
        <f t="shared" si="129"/>
        <v>8.1714695155136656</v>
      </c>
      <c r="BA223" s="1">
        <f t="shared" si="124"/>
        <v>7.7926726188506699</v>
      </c>
    </row>
    <row r="224" spans="1:53" x14ac:dyDescent="0.2">
      <c r="A224" s="23" t="s">
        <v>159</v>
      </c>
      <c r="B224" s="23" t="s">
        <v>49</v>
      </c>
      <c r="C224" s="31">
        <v>55200.4257</v>
      </c>
      <c r="D224" s="31" t="s">
        <v>143</v>
      </c>
      <c r="E224" s="1">
        <f t="shared" si="107"/>
        <v>27940.854518626376</v>
      </c>
      <c r="F224" s="1">
        <f t="shared" si="128"/>
        <v>27941</v>
      </c>
      <c r="G224" s="1">
        <f t="shared" si="127"/>
        <v>-5.8190600000671111E-2</v>
      </c>
      <c r="K224" s="1">
        <f t="shared" si="125"/>
        <v>-5.8190600000671111E-2</v>
      </c>
      <c r="N224" s="1">
        <f t="shared" ca="1" si="104"/>
        <v>-5.5976290254519043E-2</v>
      </c>
      <c r="P224" s="26">
        <f t="shared" si="108"/>
        <v>40181.9257</v>
      </c>
      <c r="R224" s="1">
        <f t="shared" si="109"/>
        <v>3.3861459284381047E-3</v>
      </c>
      <c r="S224" s="11">
        <f t="shared" si="126"/>
        <v>1</v>
      </c>
      <c r="T224" s="143"/>
      <c r="AF224" s="1">
        <f t="shared" si="110"/>
        <v>27941</v>
      </c>
      <c r="AG224" s="1">
        <f t="shared" si="111"/>
        <v>-5.7215381279376795E-2</v>
      </c>
      <c r="AH224" s="1">
        <f t="shared" si="112"/>
        <v>-3.8622869155628611E-2</v>
      </c>
      <c r="AI224" s="1">
        <f t="shared" si="113"/>
        <v>-40181.9838906</v>
      </c>
      <c r="AJ224" s="1">
        <f t="shared" si="114"/>
        <v>-9.7521872129431586E-4</v>
      </c>
      <c r="AK224" s="1">
        <f t="shared" si="115"/>
        <v>9.5105155436292049E-7</v>
      </c>
      <c r="AL224" s="1">
        <f t="shared" si="116"/>
        <v>-40181.9838906</v>
      </c>
      <c r="AM224" s="11">
        <f t="shared" si="117"/>
        <v>9.5105155436292049E-7</v>
      </c>
      <c r="AN224" s="1">
        <f t="shared" si="118"/>
        <v>-1.95677308450425E-2</v>
      </c>
      <c r="AO224" s="1">
        <f t="shared" si="119"/>
        <v>0.76937143731104884</v>
      </c>
      <c r="AP224" s="1">
        <f t="shared" si="120"/>
        <v>-0.53283037493035657</v>
      </c>
      <c r="AQ224" s="1">
        <f t="shared" si="121"/>
        <v>0.30139384198646951</v>
      </c>
      <c r="AR224" s="1">
        <f t="shared" si="122"/>
        <v>2.2239588483085537</v>
      </c>
      <c r="AS224" s="1">
        <f t="shared" si="123"/>
        <v>2.0243893571611808</v>
      </c>
      <c r="AT224" s="1">
        <f t="shared" si="129"/>
        <v>8.1551060040437005</v>
      </c>
      <c r="AU224" s="1">
        <f t="shared" si="129"/>
        <v>8.1551056673670388</v>
      </c>
      <c r="AV224" s="1">
        <f t="shared" si="129"/>
        <v>8.1551086584306081</v>
      </c>
      <c r="AW224" s="1">
        <f t="shared" si="129"/>
        <v>8.1550820845632135</v>
      </c>
      <c r="AX224" s="1">
        <f t="shared" si="129"/>
        <v>8.1553180984013469</v>
      </c>
      <c r="AY224" s="1">
        <f t="shared" si="129"/>
        <v>8.1532156421262165</v>
      </c>
      <c r="AZ224" s="1">
        <f t="shared" si="129"/>
        <v>8.1714695155136656</v>
      </c>
      <c r="BA224" s="1">
        <f t="shared" si="124"/>
        <v>7.7926726188506699</v>
      </c>
    </row>
    <row r="225" spans="1:53" x14ac:dyDescent="0.2">
      <c r="A225" s="29" t="s">
        <v>105</v>
      </c>
      <c r="B225" s="30" t="s">
        <v>49</v>
      </c>
      <c r="C225" s="31">
        <v>55200.425759999998</v>
      </c>
      <c r="D225" s="31">
        <v>4.0000000000000002E-4</v>
      </c>
      <c r="E225" s="1">
        <f t="shared" si="107"/>
        <v>27940.854668631397</v>
      </c>
      <c r="F225" s="1">
        <f t="shared" si="128"/>
        <v>27941</v>
      </c>
      <c r="G225" s="1">
        <f t="shared" si="127"/>
        <v>-5.8130600002186839E-2</v>
      </c>
      <c r="K225" s="1">
        <f t="shared" si="125"/>
        <v>-5.8130600002186839E-2</v>
      </c>
      <c r="N225" s="1">
        <f t="shared" ca="1" si="104"/>
        <v>-5.5976290254519043E-2</v>
      </c>
      <c r="P225" s="26">
        <f t="shared" si="108"/>
        <v>40181.925759999998</v>
      </c>
      <c r="R225" s="1">
        <f t="shared" si="109"/>
        <v>3.3791666566142446E-3</v>
      </c>
      <c r="S225" s="11">
        <f t="shared" si="126"/>
        <v>1</v>
      </c>
      <c r="T225" s="143"/>
      <c r="AF225" s="1">
        <f t="shared" si="110"/>
        <v>27941</v>
      </c>
      <c r="AG225" s="1">
        <f t="shared" si="111"/>
        <v>-5.7215381279376795E-2</v>
      </c>
      <c r="AH225" s="1">
        <f t="shared" si="112"/>
        <v>-3.8562869157144339E-2</v>
      </c>
      <c r="AI225" s="1">
        <f t="shared" si="113"/>
        <v>-40181.9838906</v>
      </c>
      <c r="AJ225" s="1">
        <f t="shared" si="114"/>
        <v>-9.1521872281004335E-4</v>
      </c>
      <c r="AK225" s="1">
        <f t="shared" si="115"/>
        <v>8.37625310582047E-7</v>
      </c>
      <c r="AL225" s="1">
        <f t="shared" si="116"/>
        <v>-40181.9838906</v>
      </c>
      <c r="AM225" s="11">
        <f t="shared" si="117"/>
        <v>8.37625310582047E-7</v>
      </c>
      <c r="AN225" s="1">
        <f t="shared" si="118"/>
        <v>-1.95677308450425E-2</v>
      </c>
      <c r="AO225" s="1">
        <f t="shared" si="119"/>
        <v>0.76937143731104884</v>
      </c>
      <c r="AP225" s="1">
        <f t="shared" si="120"/>
        <v>-0.53283037493035657</v>
      </c>
      <c r="AQ225" s="1">
        <f t="shared" si="121"/>
        <v>0.30139384198646951</v>
      </c>
      <c r="AR225" s="1">
        <f t="shared" si="122"/>
        <v>2.2239588483085537</v>
      </c>
      <c r="AS225" s="1">
        <f t="shared" si="123"/>
        <v>2.0243893571611808</v>
      </c>
      <c r="AT225" s="1">
        <f t="shared" si="129"/>
        <v>8.1551060040437005</v>
      </c>
      <c r="AU225" s="1">
        <f t="shared" si="129"/>
        <v>8.1551056673670388</v>
      </c>
      <c r="AV225" s="1">
        <f t="shared" si="129"/>
        <v>8.1551086584306081</v>
      </c>
      <c r="AW225" s="1">
        <f t="shared" si="129"/>
        <v>8.1550820845632135</v>
      </c>
      <c r="AX225" s="1">
        <f t="shared" si="129"/>
        <v>8.1553180984013469</v>
      </c>
      <c r="AY225" s="1">
        <f t="shared" si="129"/>
        <v>8.1532156421262165</v>
      </c>
      <c r="AZ225" s="1">
        <f t="shared" si="129"/>
        <v>8.1714695155136656</v>
      </c>
      <c r="BA225" s="1">
        <f t="shared" si="124"/>
        <v>7.7926726188506699</v>
      </c>
    </row>
    <row r="226" spans="1:53" x14ac:dyDescent="0.2">
      <c r="A226" s="23" t="s">
        <v>160</v>
      </c>
      <c r="B226" s="30" t="s">
        <v>49</v>
      </c>
      <c r="C226" s="31">
        <v>55200.425799999997</v>
      </c>
      <c r="D226" s="23" t="s">
        <v>130</v>
      </c>
      <c r="E226" s="1">
        <f t="shared" si="107"/>
        <v>27940.854768634745</v>
      </c>
      <c r="F226" s="1">
        <f t="shared" si="128"/>
        <v>27941</v>
      </c>
      <c r="G226" s="1">
        <f t="shared" si="127"/>
        <v>-5.8090600003197324E-2</v>
      </c>
      <c r="K226" s="1">
        <f t="shared" si="125"/>
        <v>-5.8090600003197324E-2</v>
      </c>
      <c r="N226" s="1">
        <f t="shared" ca="1" si="104"/>
        <v>-5.5976290254519043E-2</v>
      </c>
      <c r="P226" s="26">
        <f t="shared" si="108"/>
        <v>40181.925799999997</v>
      </c>
      <c r="R226" s="1">
        <f t="shared" si="109"/>
        <v>3.374517808731469E-3</v>
      </c>
      <c r="S226" s="11">
        <f t="shared" si="126"/>
        <v>1</v>
      </c>
      <c r="T226" s="143"/>
      <c r="AF226" s="1">
        <f t="shared" si="110"/>
        <v>27941</v>
      </c>
      <c r="AG226" s="1">
        <f t="shared" si="111"/>
        <v>-5.7215381279376795E-2</v>
      </c>
      <c r="AH226" s="1">
        <f t="shared" si="112"/>
        <v>-3.8522869158154824E-2</v>
      </c>
      <c r="AI226" s="1">
        <f t="shared" si="113"/>
        <v>-40181.9838906</v>
      </c>
      <c r="AJ226" s="1">
        <f t="shared" si="114"/>
        <v>-8.7521872382052834E-4</v>
      </c>
      <c r="AK226" s="1">
        <f t="shared" si="115"/>
        <v>7.6600781452603427E-7</v>
      </c>
      <c r="AL226" s="1">
        <f t="shared" si="116"/>
        <v>-40181.9838906</v>
      </c>
      <c r="AM226" s="11">
        <f t="shared" si="117"/>
        <v>7.6600781452603427E-7</v>
      </c>
      <c r="AN226" s="1">
        <f t="shared" si="118"/>
        <v>-1.95677308450425E-2</v>
      </c>
      <c r="AO226" s="1">
        <f t="shared" si="119"/>
        <v>0.76937143731104884</v>
      </c>
      <c r="AP226" s="1">
        <f t="shared" si="120"/>
        <v>-0.53283037493035657</v>
      </c>
      <c r="AQ226" s="1">
        <f t="shared" si="121"/>
        <v>0.30139384198646951</v>
      </c>
      <c r="AR226" s="1">
        <f t="shared" si="122"/>
        <v>2.2239588483085537</v>
      </c>
      <c r="AS226" s="1">
        <f t="shared" si="123"/>
        <v>2.0243893571611808</v>
      </c>
      <c r="AT226" s="1">
        <f t="shared" si="129"/>
        <v>8.1551060040437005</v>
      </c>
      <c r="AU226" s="1">
        <f t="shared" si="129"/>
        <v>8.1551056673670388</v>
      </c>
      <c r="AV226" s="1">
        <f t="shared" si="129"/>
        <v>8.1551086584306081</v>
      </c>
      <c r="AW226" s="1">
        <f t="shared" si="129"/>
        <v>8.1550820845632135</v>
      </c>
      <c r="AX226" s="1">
        <f t="shared" si="129"/>
        <v>8.1553180984013469</v>
      </c>
      <c r="AY226" s="1">
        <f t="shared" si="129"/>
        <v>8.1532156421262165</v>
      </c>
      <c r="AZ226" s="1">
        <f t="shared" si="129"/>
        <v>8.1714695155136656</v>
      </c>
      <c r="BA226" s="1">
        <f t="shared" si="124"/>
        <v>7.7926726188506699</v>
      </c>
    </row>
    <row r="227" spans="1:53" x14ac:dyDescent="0.2">
      <c r="A227" s="23" t="s">
        <v>159</v>
      </c>
      <c r="B227" s="23" t="s">
        <v>49</v>
      </c>
      <c r="C227" s="31">
        <v>55200.426099999997</v>
      </c>
      <c r="D227" s="31" t="s">
        <v>143</v>
      </c>
      <c r="E227" s="1">
        <f t="shared" si="107"/>
        <v>27940.855518659871</v>
      </c>
      <c r="F227" s="1">
        <f t="shared" si="128"/>
        <v>27941</v>
      </c>
      <c r="G227" s="1">
        <f t="shared" si="127"/>
        <v>-5.7790600003500003E-2</v>
      </c>
      <c r="K227" s="1">
        <f t="shared" si="125"/>
        <v>-5.7790600003500003E-2</v>
      </c>
      <c r="N227" s="1">
        <f t="shared" ca="1" si="104"/>
        <v>-5.5976290254519043E-2</v>
      </c>
      <c r="P227" s="26">
        <f t="shared" si="108"/>
        <v>40181.926099999997</v>
      </c>
      <c r="R227" s="1">
        <f t="shared" si="109"/>
        <v>3.3397534487645346E-3</v>
      </c>
      <c r="S227" s="11">
        <f t="shared" si="126"/>
        <v>1</v>
      </c>
      <c r="T227" s="143"/>
      <c r="AF227" s="1">
        <f t="shared" si="110"/>
        <v>27941</v>
      </c>
      <c r="AG227" s="1">
        <f t="shared" si="111"/>
        <v>-5.7215381279376795E-2</v>
      </c>
      <c r="AH227" s="1">
        <f t="shared" si="112"/>
        <v>-3.8222869158457504E-2</v>
      </c>
      <c r="AI227" s="1">
        <f t="shared" si="113"/>
        <v>-40181.9838906</v>
      </c>
      <c r="AJ227" s="1">
        <f t="shared" si="114"/>
        <v>-5.7521872412320818E-4</v>
      </c>
      <c r="AK227" s="1">
        <f t="shared" si="115"/>
        <v>3.3087658058193148E-7</v>
      </c>
      <c r="AL227" s="1">
        <f t="shared" si="116"/>
        <v>-40181.9838906</v>
      </c>
      <c r="AM227" s="11">
        <f t="shared" si="117"/>
        <v>3.3087658058193148E-7</v>
      </c>
      <c r="AN227" s="1">
        <f t="shared" si="118"/>
        <v>-1.95677308450425E-2</v>
      </c>
      <c r="AO227" s="1">
        <f t="shared" si="119"/>
        <v>0.76937143731104884</v>
      </c>
      <c r="AP227" s="1">
        <f t="shared" si="120"/>
        <v>-0.53283037493035657</v>
      </c>
      <c r="AQ227" s="1">
        <f t="shared" si="121"/>
        <v>0.30139384198646951</v>
      </c>
      <c r="AR227" s="1">
        <f t="shared" si="122"/>
        <v>2.2239588483085537</v>
      </c>
      <c r="AS227" s="1">
        <f t="shared" si="123"/>
        <v>2.0243893571611808</v>
      </c>
      <c r="AT227" s="1">
        <f t="shared" si="129"/>
        <v>8.1551060040437005</v>
      </c>
      <c r="AU227" s="1">
        <f t="shared" si="129"/>
        <v>8.1551056673670388</v>
      </c>
      <c r="AV227" s="1">
        <f t="shared" si="129"/>
        <v>8.1551086584306081</v>
      </c>
      <c r="AW227" s="1">
        <f t="shared" si="129"/>
        <v>8.1550820845632135</v>
      </c>
      <c r="AX227" s="1">
        <f t="shared" si="129"/>
        <v>8.1553180984013469</v>
      </c>
      <c r="AY227" s="1">
        <f t="shared" si="129"/>
        <v>8.1532156421262165</v>
      </c>
      <c r="AZ227" s="1">
        <f t="shared" si="129"/>
        <v>8.1714695155136656</v>
      </c>
      <c r="BA227" s="1">
        <f t="shared" si="124"/>
        <v>7.7926726188506699</v>
      </c>
    </row>
    <row r="228" spans="1:53" x14ac:dyDescent="0.2">
      <c r="A228" s="29" t="s">
        <v>105</v>
      </c>
      <c r="B228" s="30" t="s">
        <v>49</v>
      </c>
      <c r="C228" s="31">
        <v>55200.426160000003</v>
      </c>
      <c r="D228" s="31">
        <v>4.0000000000000002E-4</v>
      </c>
      <c r="E228" s="1">
        <f t="shared" si="107"/>
        <v>27940.85566866491</v>
      </c>
      <c r="F228" s="1">
        <f t="shared" si="128"/>
        <v>27941</v>
      </c>
      <c r="G228" s="1">
        <f t="shared" si="127"/>
        <v>-5.7730599997739773E-2</v>
      </c>
      <c r="K228" s="1">
        <f t="shared" si="125"/>
        <v>-5.7730599997739773E-2</v>
      </c>
      <c r="N228" s="1">
        <f t="shared" ca="1" si="104"/>
        <v>-5.5976290254519043E-2</v>
      </c>
      <c r="P228" s="26">
        <f t="shared" si="108"/>
        <v>40181.926160000003</v>
      </c>
      <c r="R228" s="1">
        <f t="shared" si="109"/>
        <v>3.3328221760990317E-3</v>
      </c>
      <c r="S228" s="11">
        <f t="shared" si="126"/>
        <v>1</v>
      </c>
      <c r="T228" s="143"/>
      <c r="U228" s="1">
        <v>2.1127510750512843E-10</v>
      </c>
      <c r="V228" s="1">
        <v>2.3290387502395045E-19</v>
      </c>
      <c r="W228" s="1">
        <v>7.6886685064159861E-28</v>
      </c>
      <c r="X228" s="1">
        <v>1.0411535570820499E-10</v>
      </c>
      <c r="Y228" s="1">
        <v>8.9061591181193856E-6</v>
      </c>
      <c r="Z228" s="1">
        <v>2.1024128004293704E-4</v>
      </c>
      <c r="AA228" s="1">
        <v>3.2801008566881247E-3</v>
      </c>
      <c r="AB228" s="1">
        <v>18.242471350621518</v>
      </c>
      <c r="AC228" s="1">
        <v>3.1255150507103101E-6</v>
      </c>
      <c r="AD228" s="1">
        <v>5.2090536392820672E-10</v>
      </c>
      <c r="AE228" s="1">
        <v>2.564347706810582E-21</v>
      </c>
      <c r="AF228" s="1">
        <f t="shared" si="110"/>
        <v>27941</v>
      </c>
      <c r="AG228" s="1">
        <f t="shared" si="111"/>
        <v>-5.7215381279376795E-2</v>
      </c>
      <c r="AH228" s="1">
        <f t="shared" si="112"/>
        <v>-3.8162869152697274E-2</v>
      </c>
      <c r="AI228" s="1">
        <f t="shared" si="113"/>
        <v>-40181.9838906</v>
      </c>
      <c r="AJ228" s="1">
        <f t="shared" si="114"/>
        <v>-5.1521871836297806E-4</v>
      </c>
      <c r="AK228" s="1">
        <f t="shared" si="115"/>
        <v>2.654503277515897E-7</v>
      </c>
      <c r="AL228" s="1">
        <f t="shared" si="116"/>
        <v>-40181.9838906</v>
      </c>
      <c r="AM228" s="11">
        <f t="shared" si="117"/>
        <v>2.654503277515897E-7</v>
      </c>
      <c r="AN228" s="1">
        <f t="shared" si="118"/>
        <v>-1.95677308450425E-2</v>
      </c>
      <c r="AO228" s="1">
        <f t="shared" si="119"/>
        <v>0.76937143731104884</v>
      </c>
      <c r="AP228" s="1">
        <f t="shared" si="120"/>
        <v>-0.53283037493035657</v>
      </c>
      <c r="AQ228" s="1">
        <f t="shared" si="121"/>
        <v>0.30139384198646951</v>
      </c>
      <c r="AR228" s="1">
        <f t="shared" si="122"/>
        <v>2.2239588483085537</v>
      </c>
      <c r="AS228" s="1">
        <f t="shared" si="123"/>
        <v>2.0243893571611808</v>
      </c>
      <c r="AT228" s="1">
        <f t="shared" si="129"/>
        <v>8.1551060040437005</v>
      </c>
      <c r="AU228" s="1">
        <f t="shared" si="129"/>
        <v>8.1551056673670388</v>
      </c>
      <c r="AV228" s="1">
        <f t="shared" si="129"/>
        <v>8.1551086584306081</v>
      </c>
      <c r="AW228" s="1">
        <f t="shared" si="129"/>
        <v>8.1550820845632135</v>
      </c>
      <c r="AX228" s="1">
        <f t="shared" si="129"/>
        <v>8.1553180984013469</v>
      </c>
      <c r="AY228" s="1">
        <f t="shared" si="129"/>
        <v>8.1532156421262165</v>
      </c>
      <c r="AZ228" s="1">
        <f t="shared" si="129"/>
        <v>8.1714695155136656</v>
      </c>
      <c r="BA228" s="1">
        <f t="shared" si="124"/>
        <v>7.7926726188506699</v>
      </c>
    </row>
    <row r="229" spans="1:53" x14ac:dyDescent="0.2">
      <c r="A229" s="23" t="s">
        <v>160</v>
      </c>
      <c r="B229" s="30" t="s">
        <v>49</v>
      </c>
      <c r="C229" s="31">
        <v>55200.426200000002</v>
      </c>
      <c r="D229" s="23" t="s">
        <v>130</v>
      </c>
      <c r="E229" s="1">
        <f t="shared" si="107"/>
        <v>27940.855768668258</v>
      </c>
      <c r="F229" s="1">
        <f t="shared" si="128"/>
        <v>27941</v>
      </c>
      <c r="G229" s="1">
        <f t="shared" si="127"/>
        <v>-5.7690599998750258E-2</v>
      </c>
      <c r="K229" s="1">
        <f t="shared" si="125"/>
        <v>-5.7690599998750258E-2</v>
      </c>
      <c r="N229" s="1">
        <f t="shared" ca="1" si="104"/>
        <v>-5.5976290254519043E-2</v>
      </c>
      <c r="P229" s="26">
        <f t="shared" si="108"/>
        <v>40181.926200000002</v>
      </c>
      <c r="R229" s="1">
        <f t="shared" si="109"/>
        <v>3.3282053282158034E-3</v>
      </c>
      <c r="S229" s="11">
        <f t="shared" si="126"/>
        <v>1</v>
      </c>
      <c r="T229" s="143"/>
      <c r="AF229" s="1">
        <f t="shared" si="110"/>
        <v>27941</v>
      </c>
      <c r="AG229" s="1">
        <f t="shared" si="111"/>
        <v>-5.7215381279376795E-2</v>
      </c>
      <c r="AH229" s="1">
        <f t="shared" si="112"/>
        <v>-3.8122869153707759E-2</v>
      </c>
      <c r="AI229" s="1">
        <f t="shared" si="113"/>
        <v>-40181.9838906</v>
      </c>
      <c r="AJ229" s="1">
        <f t="shared" si="114"/>
        <v>-4.7521871937346305E-4</v>
      </c>
      <c r="AK229" s="1">
        <f t="shared" si="115"/>
        <v>2.2583283124295423E-7</v>
      </c>
      <c r="AL229" s="1">
        <f t="shared" si="116"/>
        <v>-40181.9838906</v>
      </c>
      <c r="AM229" s="11">
        <f t="shared" si="117"/>
        <v>2.2583283124295423E-7</v>
      </c>
      <c r="AN229" s="1">
        <f t="shared" si="118"/>
        <v>-1.95677308450425E-2</v>
      </c>
      <c r="AO229" s="1">
        <f t="shared" si="119"/>
        <v>0.76937143731104884</v>
      </c>
      <c r="AP229" s="1">
        <f t="shared" si="120"/>
        <v>-0.53283037493035657</v>
      </c>
      <c r="AQ229" s="1">
        <f t="shared" si="121"/>
        <v>0.30139384198646951</v>
      </c>
      <c r="AR229" s="1">
        <f t="shared" si="122"/>
        <v>2.2239588483085537</v>
      </c>
      <c r="AS229" s="1">
        <f t="shared" si="123"/>
        <v>2.0243893571611808</v>
      </c>
      <c r="AT229" s="1">
        <f t="shared" si="129"/>
        <v>8.1551060040437005</v>
      </c>
      <c r="AU229" s="1">
        <f t="shared" si="129"/>
        <v>8.1551056673670388</v>
      </c>
      <c r="AV229" s="1">
        <f t="shared" si="129"/>
        <v>8.1551086584306081</v>
      </c>
      <c r="AW229" s="1">
        <f t="shared" si="129"/>
        <v>8.1550820845632135</v>
      </c>
      <c r="AX229" s="1">
        <f t="shared" si="129"/>
        <v>8.1553180984013469</v>
      </c>
      <c r="AY229" s="1">
        <f t="shared" si="129"/>
        <v>8.1532156421262165</v>
      </c>
      <c r="AZ229" s="1">
        <f t="shared" si="129"/>
        <v>8.1714695155136656</v>
      </c>
      <c r="BA229" s="1">
        <f t="shared" si="124"/>
        <v>7.7926726188506699</v>
      </c>
    </row>
    <row r="230" spans="1:53" x14ac:dyDescent="0.2">
      <c r="A230" s="29" t="s">
        <v>104</v>
      </c>
      <c r="B230" s="30" t="s">
        <v>49</v>
      </c>
      <c r="C230" s="31">
        <v>55210.626499999998</v>
      </c>
      <c r="D230" s="31">
        <v>2.0000000000000001E-4</v>
      </c>
      <c r="E230" s="1">
        <f t="shared" si="107"/>
        <v>27966.357372971994</v>
      </c>
      <c r="F230" s="1">
        <f t="shared" si="128"/>
        <v>27966.5</v>
      </c>
      <c r="G230" s="1">
        <f t="shared" si="127"/>
        <v>-5.7048900001973379E-2</v>
      </c>
      <c r="K230" s="1">
        <f t="shared" si="125"/>
        <v>-5.7048900001973379E-2</v>
      </c>
      <c r="N230" s="1">
        <f t="shared" ca="1" si="104"/>
        <v>-5.5901934228025876E-2</v>
      </c>
      <c r="P230" s="26">
        <f t="shared" si="108"/>
        <v>40192.126499999998</v>
      </c>
      <c r="R230" s="1">
        <f t="shared" si="109"/>
        <v>3.2545769914351583E-3</v>
      </c>
      <c r="S230" s="11">
        <f t="shared" si="126"/>
        <v>1</v>
      </c>
      <c r="T230" s="143"/>
      <c r="AF230" s="1">
        <f t="shared" si="110"/>
        <v>27966.5</v>
      </c>
      <c r="AG230" s="1">
        <f t="shared" si="111"/>
        <v>-5.7148903024990413E-2</v>
      </c>
      <c r="AH230" s="1">
        <f t="shared" si="112"/>
        <v>-3.75318126363091E-2</v>
      </c>
      <c r="AI230" s="1">
        <f t="shared" si="113"/>
        <v>-40192.1835489</v>
      </c>
      <c r="AJ230" s="1">
        <f t="shared" si="114"/>
        <v>1.0000302301703401E-4</v>
      </c>
      <c r="AK230" s="1">
        <f t="shared" si="115"/>
        <v>1.0000604612545434E-8</v>
      </c>
      <c r="AL230" s="1">
        <f t="shared" si="116"/>
        <v>-40192.1835489</v>
      </c>
      <c r="AM230" s="11">
        <f t="shared" si="117"/>
        <v>1.0000604612545434E-8</v>
      </c>
      <c r="AN230" s="1">
        <f t="shared" si="118"/>
        <v>-1.9517087365664283E-2</v>
      </c>
      <c r="AO230" s="1">
        <f t="shared" si="119"/>
        <v>0.76857687484433379</v>
      </c>
      <c r="AP230" s="1">
        <f t="shared" si="120"/>
        <v>-0.5305953755414109</v>
      </c>
      <c r="AQ230" s="1">
        <f t="shared" si="121"/>
        <v>0.30078417355060644</v>
      </c>
      <c r="AR230" s="1">
        <f t="shared" si="122"/>
        <v>2.2265978088321714</v>
      </c>
      <c r="AS230" s="1">
        <f t="shared" si="123"/>
        <v>2.031134289036169</v>
      </c>
      <c r="AT230" s="1">
        <f t="shared" si="129"/>
        <v>8.1582810579154437</v>
      </c>
      <c r="AU230" s="1">
        <f t="shared" si="129"/>
        <v>8.158280693684171</v>
      </c>
      <c r="AV230" s="1">
        <f t="shared" si="129"/>
        <v>8.1582838968139946</v>
      </c>
      <c r="AW230" s="1">
        <f t="shared" si="129"/>
        <v>8.1582557266669369</v>
      </c>
      <c r="AX230" s="1">
        <f t="shared" si="129"/>
        <v>8.1585033844324837</v>
      </c>
      <c r="AY230" s="1">
        <f t="shared" si="129"/>
        <v>8.1563193697975525</v>
      </c>
      <c r="AZ230" s="1">
        <f t="shared" si="129"/>
        <v>8.1750835930987904</v>
      </c>
      <c r="BA230" s="1">
        <f t="shared" si="124"/>
        <v>7.7962068808722904</v>
      </c>
    </row>
    <row r="231" spans="1:53" x14ac:dyDescent="0.2">
      <c r="A231" s="23" t="s">
        <v>161</v>
      </c>
      <c r="B231" s="23" t="s">
        <v>51</v>
      </c>
      <c r="C231" s="31">
        <v>55221.029000000002</v>
      </c>
      <c r="D231" s="31" t="s">
        <v>143</v>
      </c>
      <c r="E231" s="1">
        <f t="shared" si="107"/>
        <v>27992.364494210564</v>
      </c>
      <c r="F231" s="1">
        <f t="shared" si="128"/>
        <v>27992.5</v>
      </c>
      <c r="G231" s="1">
        <f t="shared" si="127"/>
        <v>-5.4200499995204154E-2</v>
      </c>
      <c r="K231" s="1">
        <f t="shared" si="125"/>
        <v>-5.4200499995204154E-2</v>
      </c>
      <c r="N231" s="1">
        <f t="shared" ref="N231:N262" ca="1" si="130">+C$11+C$12*F231</f>
        <v>-5.5826120240228927E-2</v>
      </c>
      <c r="P231" s="26">
        <f t="shared" si="108"/>
        <v>40202.529000000002</v>
      </c>
      <c r="R231" s="1">
        <f t="shared" si="109"/>
        <v>2.9376941997301255E-3</v>
      </c>
      <c r="S231" s="11">
        <f t="shared" si="126"/>
        <v>1</v>
      </c>
      <c r="T231" s="143"/>
      <c r="AF231" s="1">
        <f t="shared" si="110"/>
        <v>27992.5</v>
      </c>
      <c r="AG231" s="1">
        <f t="shared" si="111"/>
        <v>-5.7080918074526643E-2</v>
      </c>
      <c r="AH231" s="1">
        <f t="shared" si="112"/>
        <v>-3.4735197610814991E-2</v>
      </c>
      <c r="AI231" s="1">
        <f t="shared" si="113"/>
        <v>-40202.583200499997</v>
      </c>
      <c r="AJ231" s="1">
        <f t="shared" si="114"/>
        <v>2.8804180793224887E-3</v>
      </c>
      <c r="AK231" s="1">
        <f t="shared" si="115"/>
        <v>8.2968083116878552E-6</v>
      </c>
      <c r="AL231" s="1">
        <f t="shared" si="116"/>
        <v>-40202.583200499997</v>
      </c>
      <c r="AM231" s="11">
        <f t="shared" si="117"/>
        <v>8.2968083116878552E-6</v>
      </c>
      <c r="AN231" s="1">
        <f t="shared" si="118"/>
        <v>-1.9465302384389163E-2</v>
      </c>
      <c r="AO231" s="1">
        <f t="shared" si="119"/>
        <v>0.76777007310358125</v>
      </c>
      <c r="AP231" s="1">
        <f t="shared" si="120"/>
        <v>-0.52831750311122538</v>
      </c>
      <c r="AQ231" s="1">
        <f t="shared" si="121"/>
        <v>0.30016169470640397</v>
      </c>
      <c r="AR231" s="1">
        <f t="shared" si="122"/>
        <v>2.2292829134268781</v>
      </c>
      <c r="AS231" s="1">
        <f t="shared" si="123"/>
        <v>2.0380343695658896</v>
      </c>
      <c r="AT231" s="1">
        <f t="shared" ref="AT231:AZ240" si="131">$BA231+$AH$7*SIN(AU231)</f>
        <v>8.161514997145348</v>
      </c>
      <c r="AU231" s="1">
        <f t="shared" si="131"/>
        <v>8.1615146030621784</v>
      </c>
      <c r="AV231" s="1">
        <f t="shared" si="131"/>
        <v>8.1615180334096546</v>
      </c>
      <c r="AW231" s="1">
        <f t="shared" si="131"/>
        <v>8.1614881722677453</v>
      </c>
      <c r="AX231" s="1">
        <f t="shared" si="131"/>
        <v>8.1617480191410969</v>
      </c>
      <c r="AY231" s="1">
        <f t="shared" si="131"/>
        <v>8.1594797021365331</v>
      </c>
      <c r="AZ231" s="1">
        <f t="shared" si="131"/>
        <v>8.1787636622944309</v>
      </c>
      <c r="BA231" s="1">
        <f t="shared" si="124"/>
        <v>7.7998104421492371</v>
      </c>
    </row>
    <row r="232" spans="1:53" x14ac:dyDescent="0.2">
      <c r="A232" s="23" t="s">
        <v>161</v>
      </c>
      <c r="B232" s="23" t="s">
        <v>51</v>
      </c>
      <c r="C232" s="31">
        <v>55223.025999999998</v>
      </c>
      <c r="D232" s="31" t="s">
        <v>143</v>
      </c>
      <c r="E232" s="1">
        <f t="shared" si="107"/>
        <v>27997.357161464904</v>
      </c>
      <c r="F232" s="1">
        <f t="shared" si="128"/>
        <v>27997.5</v>
      </c>
      <c r="G232" s="1">
        <f t="shared" si="127"/>
        <v>-5.7133499998599291E-2</v>
      </c>
      <c r="K232" s="1">
        <f t="shared" si="125"/>
        <v>-5.7133499998599291E-2</v>
      </c>
      <c r="N232" s="1">
        <f t="shared" ca="1" si="130"/>
        <v>-5.5811540627191042E-2</v>
      </c>
      <c r="P232" s="26">
        <f t="shared" si="108"/>
        <v>40204.525999999998</v>
      </c>
      <c r="R232" s="1">
        <f t="shared" si="109"/>
        <v>3.264236822089945E-3</v>
      </c>
      <c r="S232" s="11">
        <f t="shared" si="126"/>
        <v>1</v>
      </c>
      <c r="T232" s="143"/>
      <c r="AF232" s="1">
        <f t="shared" si="110"/>
        <v>27997.5</v>
      </c>
      <c r="AG232" s="1">
        <f t="shared" si="111"/>
        <v>-5.7067820602980712E-2</v>
      </c>
      <c r="AH232" s="1">
        <f t="shared" si="112"/>
        <v>-3.7678173374129875E-2</v>
      </c>
      <c r="AI232" s="1">
        <f t="shared" si="113"/>
        <v>-40204.583133499997</v>
      </c>
      <c r="AJ232" s="1">
        <f t="shared" si="114"/>
        <v>-6.5679395618578607E-5</v>
      </c>
      <c r="AK232" s="1">
        <f t="shared" si="115"/>
        <v>4.313783008821763E-9</v>
      </c>
      <c r="AL232" s="1">
        <f t="shared" si="116"/>
        <v>-40204.583133499997</v>
      </c>
      <c r="AM232" s="11">
        <f t="shared" si="117"/>
        <v>4.313783008821763E-9</v>
      </c>
      <c r="AN232" s="1">
        <f t="shared" si="118"/>
        <v>-1.9455326624469419E-2</v>
      </c>
      <c r="AO232" s="1">
        <f t="shared" si="119"/>
        <v>0.76761530447086568</v>
      </c>
      <c r="AP232" s="1">
        <f t="shared" si="120"/>
        <v>-0.52787956203576825</v>
      </c>
      <c r="AQ232" s="1">
        <f t="shared" si="121"/>
        <v>0.30004188907412244</v>
      </c>
      <c r="AR232" s="1">
        <f t="shared" si="122"/>
        <v>2.229798633870633</v>
      </c>
      <c r="AS232" s="1">
        <f t="shared" si="123"/>
        <v>2.0393639726763224</v>
      </c>
      <c r="AT232" s="1">
        <f t="shared" si="131"/>
        <v>8.1621365195405264</v>
      </c>
      <c r="AU232" s="1">
        <f t="shared" si="131"/>
        <v>8.1621361195066662</v>
      </c>
      <c r="AV232" s="1">
        <f t="shared" si="131"/>
        <v>8.1621395948523965</v>
      </c>
      <c r="AW232" s="1">
        <f t="shared" si="131"/>
        <v>8.1621094010710369</v>
      </c>
      <c r="AX232" s="1">
        <f t="shared" si="131"/>
        <v>8.1623716288669428</v>
      </c>
      <c r="AY232" s="1">
        <f t="shared" si="131"/>
        <v>8.1600869681991668</v>
      </c>
      <c r="AZ232" s="1">
        <f t="shared" si="131"/>
        <v>8.1794708037763915</v>
      </c>
      <c r="BA232" s="1">
        <f t="shared" si="124"/>
        <v>7.8005034347024953</v>
      </c>
    </row>
    <row r="233" spans="1:53" x14ac:dyDescent="0.2">
      <c r="A233" s="29" t="s">
        <v>106</v>
      </c>
      <c r="B233" s="30" t="s">
        <v>49</v>
      </c>
      <c r="C233" s="31">
        <v>55257.625</v>
      </c>
      <c r="D233" s="31">
        <v>2.9999999999999997E-4</v>
      </c>
      <c r="E233" s="1">
        <f t="shared" si="107"/>
        <v>28083.857559228236</v>
      </c>
      <c r="F233" s="1">
        <f t="shared" si="128"/>
        <v>28084</v>
      </c>
      <c r="G233" s="1">
        <f t="shared" si="127"/>
        <v>-5.697439999494236E-2</v>
      </c>
      <c r="K233" s="1">
        <f t="shared" si="125"/>
        <v>-5.697439999494236E-2</v>
      </c>
      <c r="N233" s="1">
        <f t="shared" ca="1" si="130"/>
        <v>-5.5559313321635787E-2</v>
      </c>
      <c r="P233" s="26">
        <f t="shared" si="108"/>
        <v>40239.125</v>
      </c>
      <c r="R233" s="1">
        <f t="shared" si="109"/>
        <v>3.246082254783688E-3</v>
      </c>
      <c r="S233" s="11">
        <f t="shared" si="126"/>
        <v>1</v>
      </c>
      <c r="T233" s="143"/>
      <c r="AF233" s="1">
        <f t="shared" si="110"/>
        <v>28084</v>
      </c>
      <c r="AG233" s="1">
        <f t="shared" si="111"/>
        <v>-5.6840045686510687E-2</v>
      </c>
      <c r="AH233" s="1">
        <f t="shared" si="112"/>
        <v>-3.7692519297708921E-2</v>
      </c>
      <c r="AI233" s="1">
        <f t="shared" si="113"/>
        <v>-40239.181974399995</v>
      </c>
      <c r="AJ233" s="1">
        <f t="shared" si="114"/>
        <v>-1.3435430843167229E-4</v>
      </c>
      <c r="AK233" s="1">
        <f t="shared" si="115"/>
        <v>1.8051080194152928E-8</v>
      </c>
      <c r="AL233" s="1">
        <f t="shared" si="116"/>
        <v>-40239.181974399995</v>
      </c>
      <c r="AM233" s="11">
        <f t="shared" si="117"/>
        <v>1.8051080194152928E-8</v>
      </c>
      <c r="AN233" s="1">
        <f t="shared" si="118"/>
        <v>-1.9281880697233442E-2</v>
      </c>
      <c r="AO233" s="1">
        <f t="shared" si="119"/>
        <v>0.76495737530211638</v>
      </c>
      <c r="AP233" s="1">
        <f t="shared" si="120"/>
        <v>-0.52030899939347985</v>
      </c>
      <c r="AQ233" s="1">
        <f t="shared" si="121"/>
        <v>0.29796433761520236</v>
      </c>
      <c r="AR233" s="1">
        <f t="shared" si="122"/>
        <v>2.2386878779886215</v>
      </c>
      <c r="AS233" s="1">
        <f t="shared" si="123"/>
        <v>2.0625036974522319</v>
      </c>
      <c r="AT233" s="1">
        <f t="shared" si="131"/>
        <v>8.1728691182527378</v>
      </c>
      <c r="AU233" s="1">
        <f t="shared" si="131"/>
        <v>8.1728686038307607</v>
      </c>
      <c r="AV233" s="1">
        <f t="shared" si="131"/>
        <v>8.1728729273994123</v>
      </c>
      <c r="AW233" s="1">
        <f t="shared" si="131"/>
        <v>8.1728365872872555</v>
      </c>
      <c r="AX233" s="1">
        <f t="shared" si="131"/>
        <v>8.1731419059067232</v>
      </c>
      <c r="AY233" s="1">
        <f t="shared" si="131"/>
        <v>8.1705678685507017</v>
      </c>
      <c r="AZ233" s="1">
        <f t="shared" si="131"/>
        <v>8.191675537069079</v>
      </c>
      <c r="BA233" s="1">
        <f t="shared" si="124"/>
        <v>7.8124922058738768</v>
      </c>
    </row>
    <row r="234" spans="1:53" x14ac:dyDescent="0.2">
      <c r="A234" s="29" t="s">
        <v>106</v>
      </c>
      <c r="B234" s="30" t="s">
        <v>49</v>
      </c>
      <c r="C234" s="31">
        <v>55261.625099999997</v>
      </c>
      <c r="D234" s="31">
        <v>4.0000000000000002E-4</v>
      </c>
      <c r="E234" s="1">
        <f t="shared" si="107"/>
        <v>28093.858144247828</v>
      </c>
      <c r="F234" s="1">
        <f t="shared" si="128"/>
        <v>28094</v>
      </c>
      <c r="G234" s="1">
        <f t="shared" si="127"/>
        <v>-5.6740400003036484E-2</v>
      </c>
      <c r="K234" s="1">
        <f t="shared" si="125"/>
        <v>-5.6740400003036484E-2</v>
      </c>
      <c r="N234" s="1">
        <f t="shared" ca="1" si="130"/>
        <v>-5.553015409556003E-2</v>
      </c>
      <c r="P234" s="26">
        <f t="shared" si="108"/>
        <v>40243.125099999997</v>
      </c>
      <c r="R234" s="1">
        <f t="shared" si="109"/>
        <v>3.2194729925045826E-3</v>
      </c>
      <c r="S234" s="11">
        <f t="shared" si="126"/>
        <v>1</v>
      </c>
      <c r="T234" s="143"/>
      <c r="AF234" s="1">
        <f t="shared" si="110"/>
        <v>28094</v>
      </c>
      <c r="AG234" s="1">
        <f t="shared" si="111"/>
        <v>-5.6813569278234471E-2</v>
      </c>
      <c r="AH234" s="1">
        <f t="shared" si="112"/>
        <v>-3.7478675478441144E-2</v>
      </c>
      <c r="AI234" s="1">
        <f t="shared" si="113"/>
        <v>-40243.181840400001</v>
      </c>
      <c r="AJ234" s="1">
        <f t="shared" si="114"/>
        <v>7.3169275197987327E-5</v>
      </c>
      <c r="AK234" s="1">
        <f t="shared" si="115"/>
        <v>5.3537428329988033E-9</v>
      </c>
      <c r="AL234" s="1">
        <f t="shared" si="116"/>
        <v>-40243.181840400001</v>
      </c>
      <c r="AM234" s="11">
        <f t="shared" si="117"/>
        <v>5.3537428329988033E-9</v>
      </c>
      <c r="AN234" s="1">
        <f t="shared" si="118"/>
        <v>-1.926172452459534E-2</v>
      </c>
      <c r="AO234" s="1">
        <f t="shared" si="119"/>
        <v>0.7646524736215502</v>
      </c>
      <c r="AP234" s="1">
        <f t="shared" si="120"/>
        <v>-0.51943451300965604</v>
      </c>
      <c r="AQ234" s="1">
        <f t="shared" si="121"/>
        <v>0.29772356934391558</v>
      </c>
      <c r="AR234" s="1">
        <f t="shared" si="122"/>
        <v>2.2397115739555105</v>
      </c>
      <c r="AS234" s="1">
        <f t="shared" si="123"/>
        <v>2.0651957487805515</v>
      </c>
      <c r="AT234" s="1">
        <f t="shared" si="131"/>
        <v>8.1741074875288895</v>
      </c>
      <c r="AU234" s="1">
        <f t="shared" si="131"/>
        <v>8.1741069584096007</v>
      </c>
      <c r="AV234" s="1">
        <f t="shared" si="131"/>
        <v>8.1741113888897416</v>
      </c>
      <c r="AW234" s="1">
        <f t="shared" si="131"/>
        <v>8.1740742892754845</v>
      </c>
      <c r="AX234" s="1">
        <f t="shared" si="131"/>
        <v>8.1743848231142131</v>
      </c>
      <c r="AY234" s="1">
        <f t="shared" si="131"/>
        <v>8.1717765331180487</v>
      </c>
      <c r="AZ234" s="1">
        <f t="shared" si="131"/>
        <v>8.1930829749471634</v>
      </c>
      <c r="BA234" s="1">
        <f t="shared" si="124"/>
        <v>7.8138781909803949</v>
      </c>
    </row>
    <row r="235" spans="1:53" x14ac:dyDescent="0.2">
      <c r="A235" s="35" t="s">
        <v>107</v>
      </c>
      <c r="B235" s="41" t="s">
        <v>49</v>
      </c>
      <c r="C235" s="35">
        <v>55481.618499999997</v>
      </c>
      <c r="D235" s="35">
        <v>2.0000000000000001E-4</v>
      </c>
      <c r="E235" s="1">
        <f t="shared" si="107"/>
        <v>28643.860069312315</v>
      </c>
      <c r="F235" s="1">
        <f t="shared" si="128"/>
        <v>28644</v>
      </c>
      <c r="G235" s="1">
        <f t="shared" si="127"/>
        <v>-5.5970400004298426E-2</v>
      </c>
      <c r="K235" s="1">
        <f t="shared" si="125"/>
        <v>-5.5970400004298426E-2</v>
      </c>
      <c r="N235" s="1">
        <f t="shared" ca="1" si="130"/>
        <v>-5.392639666139365E-2</v>
      </c>
      <c r="P235" s="26">
        <f t="shared" si="108"/>
        <v>40463.118499999997</v>
      </c>
      <c r="R235" s="1">
        <f t="shared" si="109"/>
        <v>3.1326856766411694E-3</v>
      </c>
      <c r="S235" s="11">
        <f t="shared" si="126"/>
        <v>1</v>
      </c>
      <c r="T235" s="143"/>
      <c r="AF235" s="1">
        <f t="shared" si="110"/>
        <v>28644</v>
      </c>
      <c r="AG235" s="1">
        <f t="shared" si="111"/>
        <v>-5.5313124052918439E-2</v>
      </c>
      <c r="AH235" s="1">
        <f t="shared" si="112"/>
        <v>-3.7848923588110289E-2</v>
      </c>
      <c r="AI235" s="1">
        <f t="shared" si="113"/>
        <v>-40463.174470400001</v>
      </c>
      <c r="AJ235" s="1">
        <f t="shared" si="114"/>
        <v>-6.5727595137998751E-4</v>
      </c>
      <c r="AK235" s="1">
        <f t="shared" si="115"/>
        <v>4.3201167626246772E-7</v>
      </c>
      <c r="AL235" s="1">
        <f t="shared" si="116"/>
        <v>-40463.174470400001</v>
      </c>
      <c r="AM235" s="11">
        <f t="shared" si="117"/>
        <v>4.3201167626246772E-7</v>
      </c>
      <c r="AN235" s="1">
        <f t="shared" si="118"/>
        <v>-1.8121476416188137E-2</v>
      </c>
      <c r="AO235" s="1">
        <f t="shared" si="119"/>
        <v>0.74861576094856042</v>
      </c>
      <c r="AP235" s="1">
        <f t="shared" si="120"/>
        <v>-0.47159392075018114</v>
      </c>
      <c r="AQ235" s="1">
        <f t="shared" si="121"/>
        <v>0.28431276135950201</v>
      </c>
      <c r="AR235" s="1">
        <f t="shared" si="122"/>
        <v>2.2948031741094344</v>
      </c>
      <c r="AS235" s="1">
        <f t="shared" si="123"/>
        <v>2.2190145787936539</v>
      </c>
      <c r="AT235" s="1">
        <f t="shared" si="131"/>
        <v>8.2414797148968848</v>
      </c>
      <c r="AU235" s="1">
        <f t="shared" si="131"/>
        <v>8.2414777237615588</v>
      </c>
      <c r="AV235" s="1">
        <f t="shared" si="131"/>
        <v>8.2414916081355845</v>
      </c>
      <c r="AW235" s="1">
        <f t="shared" si="131"/>
        <v>8.2413947812499959</v>
      </c>
      <c r="AX235" s="1">
        <f t="shared" si="131"/>
        <v>8.2420695550757674</v>
      </c>
      <c r="AY235" s="1">
        <f t="shared" si="131"/>
        <v>8.2373436938161007</v>
      </c>
      <c r="AZ235" s="1">
        <f t="shared" si="131"/>
        <v>8.269369678806747</v>
      </c>
      <c r="BA235" s="1">
        <f t="shared" si="124"/>
        <v>7.8901073718388854</v>
      </c>
    </row>
    <row r="236" spans="1:53" x14ac:dyDescent="0.2">
      <c r="A236" s="23" t="s">
        <v>161</v>
      </c>
      <c r="B236" s="23" t="s">
        <v>51</v>
      </c>
      <c r="C236" s="31">
        <v>55551.016900000002</v>
      </c>
      <c r="D236" s="31" t="s">
        <v>143</v>
      </c>
      <c r="E236" s="1">
        <f t="shared" si="107"/>
        <v>28817.361881623041</v>
      </c>
      <c r="F236" s="1">
        <f t="shared" si="128"/>
        <v>28817.5</v>
      </c>
      <c r="G236" s="1">
        <f t="shared" si="127"/>
        <v>-5.5245499999728054E-2</v>
      </c>
      <c r="K236" s="1">
        <f t="shared" si="125"/>
        <v>-5.5245499999728054E-2</v>
      </c>
      <c r="N236" s="1">
        <f t="shared" ca="1" si="130"/>
        <v>-5.3420484088979342E-2</v>
      </c>
      <c r="P236" s="26">
        <f t="shared" si="108"/>
        <v>40532.516900000002</v>
      </c>
      <c r="R236" s="1">
        <f t="shared" si="109"/>
        <v>3.0520652702199524E-3</v>
      </c>
      <c r="S236" s="11">
        <f t="shared" si="126"/>
        <v>1</v>
      </c>
      <c r="T236" s="143"/>
      <c r="AF236" s="1">
        <f t="shared" si="110"/>
        <v>28817.5</v>
      </c>
      <c r="AG236" s="1">
        <f t="shared" si="111"/>
        <v>-5.4822542419529427E-2</v>
      </c>
      <c r="AH236" s="1">
        <f t="shared" si="112"/>
        <v>-3.7495850650444668E-2</v>
      </c>
      <c r="AI236" s="1">
        <f t="shared" si="113"/>
        <v>-40532.572145500002</v>
      </c>
      <c r="AJ236" s="1">
        <f t="shared" si="114"/>
        <v>-4.2295758019862684E-4</v>
      </c>
      <c r="AK236" s="1">
        <f t="shared" si="115"/>
        <v>1.7889311464747786E-7</v>
      </c>
      <c r="AL236" s="1">
        <f t="shared" si="116"/>
        <v>-40532.572145500002</v>
      </c>
      <c r="AM236" s="11">
        <f t="shared" si="117"/>
        <v>1.7889311464747786E-7</v>
      </c>
      <c r="AN236" s="1">
        <f t="shared" si="118"/>
        <v>-1.774964934928339E-2</v>
      </c>
      <c r="AO236" s="1">
        <f t="shared" si="119"/>
        <v>0.74384462051659495</v>
      </c>
      <c r="AP236" s="1">
        <f t="shared" si="120"/>
        <v>-0.45661703164498291</v>
      </c>
      <c r="AQ236" s="1">
        <f t="shared" si="121"/>
        <v>0.28002179107535397</v>
      </c>
      <c r="AR236" s="1">
        <f t="shared" si="122"/>
        <v>2.3117116789649237</v>
      </c>
      <c r="AS236" s="1">
        <f t="shared" si="123"/>
        <v>2.2700565566153519</v>
      </c>
      <c r="AT236" s="1">
        <f t="shared" si="131"/>
        <v>8.2624433805144601</v>
      </c>
      <c r="AU236" s="1">
        <f t="shared" si="131"/>
        <v>8.2624405633156428</v>
      </c>
      <c r="AV236" s="1">
        <f t="shared" si="131"/>
        <v>8.2624592520829765</v>
      </c>
      <c r="AW236" s="1">
        <f t="shared" si="131"/>
        <v>8.2623352592297739</v>
      </c>
      <c r="AX236" s="1">
        <f t="shared" si="131"/>
        <v>8.2631572417614301</v>
      </c>
      <c r="AY236" s="1">
        <f t="shared" si="131"/>
        <v>8.2576786249057292</v>
      </c>
      <c r="AZ236" s="1">
        <f t="shared" si="131"/>
        <v>8.292977290806995</v>
      </c>
      <c r="BA236" s="1">
        <f t="shared" si="124"/>
        <v>7.9141542134369729</v>
      </c>
    </row>
    <row r="237" spans="1:53" x14ac:dyDescent="0.2">
      <c r="A237" s="35" t="s">
        <v>109</v>
      </c>
      <c r="B237" s="41" t="s">
        <v>51</v>
      </c>
      <c r="C237" s="35">
        <v>55582.618399999999</v>
      </c>
      <c r="D237" s="35">
        <v>1E-3</v>
      </c>
      <c r="E237" s="1">
        <f t="shared" si="107"/>
        <v>28896.368278337326</v>
      </c>
      <c r="F237" s="1">
        <f t="shared" si="128"/>
        <v>28896.5</v>
      </c>
      <c r="G237" s="1">
        <f t="shared" si="127"/>
        <v>-5.2686900002299808E-2</v>
      </c>
      <c r="K237" s="1">
        <f t="shared" si="125"/>
        <v>-5.2686900002299808E-2</v>
      </c>
      <c r="N237" s="1">
        <f t="shared" ca="1" si="130"/>
        <v>-5.31901262029809E-2</v>
      </c>
      <c r="P237" s="26">
        <f t="shared" si="108"/>
        <v>40564.118399999999</v>
      </c>
      <c r="R237" s="1">
        <f t="shared" si="109"/>
        <v>2.7759094318523395E-3</v>
      </c>
      <c r="S237" s="11">
        <f t="shared" si="126"/>
        <v>1</v>
      </c>
      <c r="T237" s="143"/>
      <c r="AF237" s="1">
        <f t="shared" si="110"/>
        <v>28896.5</v>
      </c>
      <c r="AG237" s="1">
        <f t="shared" si="111"/>
        <v>-5.4596551883681538E-2</v>
      </c>
      <c r="AH237" s="1">
        <f t="shared" si="112"/>
        <v>-3.5108353496400194E-2</v>
      </c>
      <c r="AI237" s="1">
        <f t="shared" si="113"/>
        <v>-40564.171086900002</v>
      </c>
      <c r="AJ237" s="1">
        <f t="shared" si="114"/>
        <v>1.9096518813817298E-3</v>
      </c>
      <c r="AK237" s="1">
        <f t="shared" si="115"/>
        <v>3.6467703080647801E-6</v>
      </c>
      <c r="AL237" s="1">
        <f t="shared" si="116"/>
        <v>-40564.171086900002</v>
      </c>
      <c r="AM237" s="11">
        <f t="shared" si="117"/>
        <v>3.6467703080647801E-6</v>
      </c>
      <c r="AN237" s="1">
        <f t="shared" si="118"/>
        <v>-1.7578546505899618E-2</v>
      </c>
      <c r="AO237" s="1">
        <f t="shared" si="119"/>
        <v>0.74171605290646836</v>
      </c>
      <c r="AP237" s="1">
        <f t="shared" si="120"/>
        <v>-0.44981735036530246</v>
      </c>
      <c r="AQ237" s="1">
        <f t="shared" si="121"/>
        <v>0.27805967810727633</v>
      </c>
      <c r="AR237" s="1">
        <f t="shared" si="122"/>
        <v>2.3193398028363763</v>
      </c>
      <c r="AS237" s="1">
        <f t="shared" si="123"/>
        <v>2.2937301617311272</v>
      </c>
      <c r="AT237" s="1">
        <f t="shared" si="131"/>
        <v>8.2719447935911177</v>
      </c>
      <c r="AU237" s="1">
        <f t="shared" si="131"/>
        <v>8.2719415229752933</v>
      </c>
      <c r="AV237" s="1">
        <f t="shared" si="131"/>
        <v>8.2719627544610326</v>
      </c>
      <c r="AW237" s="1">
        <f t="shared" si="131"/>
        <v>8.2718249103371253</v>
      </c>
      <c r="AX237" s="1">
        <f t="shared" si="131"/>
        <v>8.2727190934980896</v>
      </c>
      <c r="AY237" s="1">
        <f t="shared" si="131"/>
        <v>8.2668861748784241</v>
      </c>
      <c r="AZ237" s="1">
        <f t="shared" si="131"/>
        <v>8.3036539824802773</v>
      </c>
      <c r="BA237" s="1">
        <f t="shared" si="124"/>
        <v>7.9251034957784654</v>
      </c>
    </row>
    <row r="238" spans="1:53" x14ac:dyDescent="0.2">
      <c r="A238" s="31" t="s">
        <v>110</v>
      </c>
      <c r="B238" s="30" t="s">
        <v>51</v>
      </c>
      <c r="C238" s="31">
        <v>55602.616000000002</v>
      </c>
      <c r="D238" s="31">
        <v>1E-4</v>
      </c>
      <c r="E238" s="1">
        <f t="shared" si="107"/>
        <v>28946.363953192438</v>
      </c>
      <c r="F238" s="1">
        <f t="shared" si="128"/>
        <v>28946.5</v>
      </c>
      <c r="G238" s="1">
        <f t="shared" si="127"/>
        <v>-5.4416899998614099E-2</v>
      </c>
      <c r="K238" s="1">
        <f t="shared" si="125"/>
        <v>-5.4416899998614099E-2</v>
      </c>
      <c r="N238" s="1">
        <f t="shared" ca="1" si="130"/>
        <v>-5.3044330072602133E-2</v>
      </c>
      <c r="P238" s="26">
        <f t="shared" si="108"/>
        <v>40584.116000000002</v>
      </c>
      <c r="R238" s="1">
        <f t="shared" si="109"/>
        <v>2.9611990054591673E-3</v>
      </c>
      <c r="S238" s="11">
        <f t="shared" si="126"/>
        <v>1</v>
      </c>
      <c r="T238" s="143"/>
      <c r="AF238" s="1">
        <f t="shared" si="110"/>
        <v>28946.5</v>
      </c>
      <c r="AG238" s="1">
        <f t="shared" si="111"/>
        <v>-5.4452690061985456E-2</v>
      </c>
      <c r="AH238" s="1">
        <f t="shared" si="112"/>
        <v>-3.6947212736691867E-2</v>
      </c>
      <c r="AI238" s="1">
        <f t="shared" si="113"/>
        <v>-40584.1704169</v>
      </c>
      <c r="AJ238" s="1">
        <f t="shared" si="114"/>
        <v>3.5790063371357594E-5</v>
      </c>
      <c r="AK238" s="1">
        <f t="shared" si="115"/>
        <v>1.2809286361257925E-9</v>
      </c>
      <c r="AL238" s="1">
        <f t="shared" si="116"/>
        <v>-40584.1704169</v>
      </c>
      <c r="AM238" s="11">
        <f t="shared" si="117"/>
        <v>1.2809286361257925E-9</v>
      </c>
      <c r="AN238" s="1">
        <f t="shared" si="118"/>
        <v>-1.7469687261922235E-2</v>
      </c>
      <c r="AO238" s="1">
        <f t="shared" si="119"/>
        <v>0.74038283241502501</v>
      </c>
      <c r="AP238" s="1">
        <f t="shared" si="120"/>
        <v>-0.44552030777338886</v>
      </c>
      <c r="AQ238" s="1">
        <f t="shared" si="121"/>
        <v>0.27681529620035716</v>
      </c>
      <c r="AR238" s="1">
        <f t="shared" si="122"/>
        <v>2.3241452742940987</v>
      </c>
      <c r="AS238" s="1">
        <f t="shared" si="123"/>
        <v>2.3088575656771346</v>
      </c>
      <c r="AT238" s="1">
        <f t="shared" si="131"/>
        <v>8.2779443488933069</v>
      </c>
      <c r="AU238" s="1">
        <f t="shared" si="131"/>
        <v>8.2779407637113369</v>
      </c>
      <c r="AV238" s="1">
        <f t="shared" si="131"/>
        <v>8.2779637274179567</v>
      </c>
      <c r="AW238" s="1">
        <f t="shared" si="131"/>
        <v>8.2778166206994257</v>
      </c>
      <c r="AX238" s="1">
        <f t="shared" si="131"/>
        <v>8.278758165449851</v>
      </c>
      <c r="AY238" s="1">
        <f t="shared" si="131"/>
        <v>8.2726975159708065</v>
      </c>
      <c r="AZ238" s="1">
        <f t="shared" si="131"/>
        <v>8.3103879287134035</v>
      </c>
      <c r="BA238" s="1">
        <f t="shared" si="124"/>
        <v>7.9320334213110559</v>
      </c>
    </row>
    <row r="239" spans="1:53" x14ac:dyDescent="0.2">
      <c r="A239" s="31" t="s">
        <v>110</v>
      </c>
      <c r="B239" s="30" t="s">
        <v>51</v>
      </c>
      <c r="C239" s="31">
        <v>55631.6152</v>
      </c>
      <c r="D239" s="31">
        <v>1E-4</v>
      </c>
      <c r="E239" s="1">
        <f t="shared" si="107"/>
        <v>29018.864381956799</v>
      </c>
      <c r="F239" s="1">
        <f t="shared" si="128"/>
        <v>29019</v>
      </c>
      <c r="G239" s="1">
        <f t="shared" si="127"/>
        <v>-5.4245399995124899E-2</v>
      </c>
      <c r="K239" s="1">
        <f t="shared" si="125"/>
        <v>-5.4245399995124899E-2</v>
      </c>
      <c r="N239" s="1">
        <f t="shared" ca="1" si="130"/>
        <v>-5.2832925683552925E-2</v>
      </c>
      <c r="P239" s="26">
        <f t="shared" si="108"/>
        <v>40613.1152</v>
      </c>
      <c r="R239" s="1">
        <f t="shared" si="109"/>
        <v>2.9425634206310964E-3</v>
      </c>
      <c r="S239" s="11">
        <f t="shared" si="126"/>
        <v>1</v>
      </c>
      <c r="T239" s="143"/>
      <c r="U239" s="1">
        <v>2.7073336721425068E-10</v>
      </c>
      <c r="V239" s="1">
        <v>1.4134427758597455E-20</v>
      </c>
      <c r="W239" s="1">
        <v>4.7204548818012492E-27</v>
      </c>
      <c r="X239" s="1">
        <v>5.7401688021623983E-11</v>
      </c>
      <c r="Y239" s="1">
        <v>4.5629115671453027E-6</v>
      </c>
      <c r="Z239" s="1">
        <v>3.2179902546070593E-5</v>
      </c>
      <c r="AA239" s="1">
        <v>4.28134075136112E-2</v>
      </c>
      <c r="AB239" s="1">
        <v>403.13589880757866</v>
      </c>
      <c r="AC239" s="1">
        <v>1.7231832771193083E-6</v>
      </c>
      <c r="AD239" s="1">
        <v>6.4806914337471131E-10</v>
      </c>
      <c r="AE239" s="1">
        <v>1.5743802247616155E-20</v>
      </c>
      <c r="AF239" s="1">
        <f t="shared" si="110"/>
        <v>29019</v>
      </c>
      <c r="AG239" s="1">
        <f t="shared" si="111"/>
        <v>-5.4242961473206106E-2</v>
      </c>
      <c r="AH239" s="1">
        <f t="shared" si="112"/>
        <v>-3.6934324717268166E-2</v>
      </c>
      <c r="AI239" s="1">
        <f t="shared" si="113"/>
        <v>-40613.169445399995</v>
      </c>
      <c r="AJ239" s="1">
        <f t="shared" si="114"/>
        <v>-2.438521918793346E-6</v>
      </c>
      <c r="AK239" s="1">
        <f t="shared" si="115"/>
        <v>5.9463891484355817E-12</v>
      </c>
      <c r="AL239" s="1">
        <f t="shared" si="116"/>
        <v>-40613.169445399995</v>
      </c>
      <c r="AM239" s="11">
        <f t="shared" si="117"/>
        <v>5.9463891484355817E-12</v>
      </c>
      <c r="AN239" s="1">
        <f t="shared" si="118"/>
        <v>-1.7311075277856733E-2</v>
      </c>
      <c r="AO239" s="1">
        <f t="shared" si="119"/>
        <v>0.73846871048204155</v>
      </c>
      <c r="AP239" s="1">
        <f t="shared" si="120"/>
        <v>-0.43929875753922526</v>
      </c>
      <c r="AQ239" s="1">
        <f t="shared" si="121"/>
        <v>0.27500757538367965</v>
      </c>
      <c r="AR239" s="1">
        <f t="shared" si="122"/>
        <v>2.3310826969877403</v>
      </c>
      <c r="AS239" s="1">
        <f t="shared" si="123"/>
        <v>2.3309947442937871</v>
      </c>
      <c r="AT239" s="1">
        <f t="shared" si="131"/>
        <v>8.2866246394870693</v>
      </c>
      <c r="AU239" s="1">
        <f t="shared" si="131"/>
        <v>8.2866205577168905</v>
      </c>
      <c r="AV239" s="1">
        <f t="shared" si="131"/>
        <v>8.2866462097382669</v>
      </c>
      <c r="AW239" s="1">
        <f t="shared" si="131"/>
        <v>8.2864849750831819</v>
      </c>
      <c r="AX239" s="1">
        <f t="shared" si="131"/>
        <v>8.287497475268907</v>
      </c>
      <c r="AY239" s="1">
        <f t="shared" si="131"/>
        <v>8.2811020399034962</v>
      </c>
      <c r="AZ239" s="1">
        <f t="shared" si="131"/>
        <v>8.3201198790429807</v>
      </c>
      <c r="BA239" s="1">
        <f t="shared" si="124"/>
        <v>7.94208181333331</v>
      </c>
    </row>
    <row r="240" spans="1:53" x14ac:dyDescent="0.2">
      <c r="A240" s="23" t="s">
        <v>162</v>
      </c>
      <c r="B240" s="23" t="s">
        <v>51</v>
      </c>
      <c r="C240" s="31">
        <v>55866.208599999998</v>
      </c>
      <c r="D240" s="31" t="s">
        <v>143</v>
      </c>
      <c r="E240" s="1">
        <f t="shared" si="107"/>
        <v>29605.367529812247</v>
      </c>
      <c r="F240" s="1">
        <f t="shared" si="128"/>
        <v>29605.5</v>
      </c>
      <c r="G240" s="1">
        <f t="shared" si="127"/>
        <v>-5.2986299997428432E-2</v>
      </c>
      <c r="K240" s="1">
        <f t="shared" si="125"/>
        <v>-5.2986299997428432E-2</v>
      </c>
      <c r="N240" s="1">
        <f t="shared" ca="1" si="130"/>
        <v>-5.1122737074210056E-2</v>
      </c>
      <c r="P240" s="26">
        <f t="shared" si="108"/>
        <v>40847.708599999998</v>
      </c>
      <c r="R240" s="1">
        <f t="shared" si="109"/>
        <v>2.8075479874174842E-3</v>
      </c>
      <c r="S240" s="11">
        <f t="shared" si="126"/>
        <v>1</v>
      </c>
      <c r="T240" s="143"/>
      <c r="AF240" s="1">
        <f t="shared" si="110"/>
        <v>29605.5</v>
      </c>
      <c r="AG240" s="1">
        <f t="shared" si="111"/>
        <v>-5.2499223941144216E-2</v>
      </c>
      <c r="AH240" s="1">
        <f t="shared" si="112"/>
        <v>-3.6989654920418044E-2</v>
      </c>
      <c r="AI240" s="1">
        <f t="shared" si="113"/>
        <v>-40847.761586299996</v>
      </c>
      <c r="AJ240" s="1">
        <f t="shared" si="114"/>
        <v>-4.8707605628421635E-4</v>
      </c>
      <c r="AK240" s="1">
        <f t="shared" si="115"/>
        <v>2.372430846053851E-7</v>
      </c>
      <c r="AL240" s="1">
        <f t="shared" si="116"/>
        <v>-40847.761586299996</v>
      </c>
      <c r="AM240" s="11">
        <f t="shared" si="117"/>
        <v>2.372430846053851E-7</v>
      </c>
      <c r="AN240" s="1">
        <f t="shared" si="118"/>
        <v>-1.5996645077010391E-2</v>
      </c>
      <c r="AO240" s="1">
        <f t="shared" si="119"/>
        <v>0.72378449227082986</v>
      </c>
      <c r="AP240" s="1">
        <f t="shared" si="120"/>
        <v>-0.38938551730812904</v>
      </c>
      <c r="AQ240" s="1">
        <f t="shared" si="121"/>
        <v>0.26025521167740945</v>
      </c>
      <c r="AR240" s="1">
        <f t="shared" si="122"/>
        <v>2.385936262075516</v>
      </c>
      <c r="AS240" s="1">
        <f t="shared" si="123"/>
        <v>2.5195477425609787</v>
      </c>
      <c r="AT240" s="1">
        <f t="shared" si="131"/>
        <v>8.3560465835601683</v>
      </c>
      <c r="AU240" s="1">
        <f t="shared" si="131"/>
        <v>8.3560363246698515</v>
      </c>
      <c r="AV240" s="1">
        <f t="shared" si="131"/>
        <v>8.3560924946703583</v>
      </c>
      <c r="AW240" s="1">
        <f t="shared" si="131"/>
        <v>8.3557848793660838</v>
      </c>
      <c r="AX240" s="1">
        <f t="shared" si="131"/>
        <v>8.3574674292855171</v>
      </c>
      <c r="AY240" s="1">
        <f t="shared" si="131"/>
        <v>8.3482004360458753</v>
      </c>
      <c r="AZ240" s="1">
        <f t="shared" si="131"/>
        <v>8.3974482502529337</v>
      </c>
      <c r="BA240" s="1">
        <f t="shared" si="124"/>
        <v>8.0233698398305915</v>
      </c>
    </row>
    <row r="241" spans="1:53" x14ac:dyDescent="0.2">
      <c r="A241" s="23" t="s">
        <v>164</v>
      </c>
      <c r="B241" s="23" t="s">
        <v>49</v>
      </c>
      <c r="C241" s="31">
        <v>55932.002699999997</v>
      </c>
      <c r="D241" s="31" t="s">
        <v>143</v>
      </c>
      <c r="E241" s="1">
        <f t="shared" si="107"/>
        <v>29769.85829025272</v>
      </c>
      <c r="F241" s="1">
        <f t="shared" si="128"/>
        <v>29770</v>
      </c>
      <c r="G241" s="1">
        <f t="shared" si="127"/>
        <v>-5.6682000002183486E-2</v>
      </c>
      <c r="K241" s="1">
        <f t="shared" si="125"/>
        <v>-5.6682000002183486E-2</v>
      </c>
      <c r="N241" s="1">
        <f t="shared" ca="1" si="130"/>
        <v>-5.0643067805263925E-2</v>
      </c>
      <c r="P241" s="26">
        <f t="shared" si="108"/>
        <v>40913.502699999997</v>
      </c>
      <c r="R241" s="1">
        <f t="shared" si="109"/>
        <v>3.2128491242475288E-3</v>
      </c>
      <c r="S241" s="11">
        <f t="shared" si="126"/>
        <v>1</v>
      </c>
      <c r="T241" s="143"/>
      <c r="AF241" s="1">
        <f t="shared" si="110"/>
        <v>29770</v>
      </c>
      <c r="AG241" s="1">
        <f t="shared" si="111"/>
        <v>-5.1995812494631997E-2</v>
      </c>
      <c r="AH241" s="1">
        <f t="shared" si="112"/>
        <v>-4.1063307830140311E-2</v>
      </c>
      <c r="AI241" s="1">
        <f t="shared" si="113"/>
        <v>-40913.559381999999</v>
      </c>
      <c r="AJ241" s="1">
        <f t="shared" si="114"/>
        <v>-4.6861875075514883E-3</v>
      </c>
      <c r="AK241" s="1">
        <f t="shared" si="115"/>
        <v>2.1960353355931629E-5</v>
      </c>
      <c r="AL241" s="1">
        <f t="shared" si="116"/>
        <v>-40913.559381999999</v>
      </c>
      <c r="AM241" s="11">
        <f t="shared" si="117"/>
        <v>2.1960353355931629E-5</v>
      </c>
      <c r="AN241" s="1">
        <f t="shared" si="118"/>
        <v>-1.5618692172043177E-2</v>
      </c>
      <c r="AO241" s="1">
        <f t="shared" si="119"/>
        <v>0.71991156249698807</v>
      </c>
      <c r="AP241" s="1">
        <f t="shared" si="120"/>
        <v>-0.37552494316306279</v>
      </c>
      <c r="AQ241" s="1">
        <f t="shared" si="121"/>
        <v>0.25608250446381103</v>
      </c>
      <c r="AR241" s="1">
        <f t="shared" si="122"/>
        <v>2.4009375181252093</v>
      </c>
      <c r="AS241" s="1">
        <f t="shared" si="123"/>
        <v>2.5757259841958526</v>
      </c>
      <c r="AT241" s="1">
        <f t="shared" ref="AT241:AZ250" si="132">$BA241+$AH$7*SIN(AU241)</f>
        <v>8.3752737756304239</v>
      </c>
      <c r="AU241" s="1">
        <f t="shared" si="132"/>
        <v>8.3752609409065428</v>
      </c>
      <c r="AV241" s="1">
        <f t="shared" si="132"/>
        <v>8.3753288483137638</v>
      </c>
      <c r="AW241" s="1">
        <f t="shared" si="132"/>
        <v>8.3749694649272595</v>
      </c>
      <c r="AX241" s="1">
        <f t="shared" si="132"/>
        <v>8.3768688671590628</v>
      </c>
      <c r="AY241" s="1">
        <f t="shared" si="132"/>
        <v>8.3667578974507961</v>
      </c>
      <c r="AZ241" s="1">
        <f t="shared" si="132"/>
        <v>8.4186919571304983</v>
      </c>
      <c r="BA241" s="1">
        <f t="shared" si="124"/>
        <v>8.0461692948328132</v>
      </c>
    </row>
    <row r="242" spans="1:53" x14ac:dyDescent="0.2">
      <c r="A242" s="23" t="s">
        <v>165</v>
      </c>
      <c r="B242" s="23" t="s">
        <v>49</v>
      </c>
      <c r="C242" s="31">
        <v>55937.6057</v>
      </c>
      <c r="D242" s="31" t="s">
        <v>143</v>
      </c>
      <c r="E242" s="1">
        <f t="shared" si="107"/>
        <v>29783.866259519695</v>
      </c>
      <c r="F242" s="1">
        <f t="shared" si="128"/>
        <v>29784</v>
      </c>
      <c r="G242" s="1">
        <f t="shared" si="127"/>
        <v>-5.3494399995543063E-2</v>
      </c>
      <c r="K242" s="1">
        <f t="shared" si="125"/>
        <v>-5.3494399995543063E-2</v>
      </c>
      <c r="N242" s="1">
        <f t="shared" ca="1" si="130"/>
        <v>-5.0602244888757864E-2</v>
      </c>
      <c r="P242" s="26">
        <f t="shared" si="108"/>
        <v>40919.1057</v>
      </c>
      <c r="R242" s="1">
        <f t="shared" si="109"/>
        <v>2.8616508308831577E-3</v>
      </c>
      <c r="S242" s="11">
        <f t="shared" si="126"/>
        <v>1</v>
      </c>
      <c r="T242" s="143"/>
      <c r="AF242" s="1">
        <f t="shared" si="110"/>
        <v>29784</v>
      </c>
      <c r="AG242" s="1">
        <f t="shared" si="111"/>
        <v>-5.1952692171974263E-2</v>
      </c>
      <c r="AH242" s="1">
        <f t="shared" si="112"/>
        <v>-3.7908048720200614E-2</v>
      </c>
      <c r="AI242" s="1">
        <f t="shared" si="113"/>
        <v>-40919.159194399996</v>
      </c>
      <c r="AJ242" s="1">
        <f t="shared" si="114"/>
        <v>-1.5417078235687998E-3</v>
      </c>
      <c r="AK242" s="1">
        <f t="shared" si="115"/>
        <v>2.3768630132532455E-6</v>
      </c>
      <c r="AL242" s="1">
        <f t="shared" si="116"/>
        <v>-40919.159194399996</v>
      </c>
      <c r="AM242" s="11">
        <f t="shared" si="117"/>
        <v>2.3768630132532455E-6</v>
      </c>
      <c r="AN242" s="1">
        <f t="shared" si="118"/>
        <v>-1.5586351275342447E-2</v>
      </c>
      <c r="AO242" s="1">
        <f t="shared" si="119"/>
        <v>0.71958673763964387</v>
      </c>
      <c r="AP242" s="1">
        <f t="shared" si="120"/>
        <v>-0.3743482198215739</v>
      </c>
      <c r="AQ242" s="1">
        <f t="shared" si="121"/>
        <v>0.25572677647786224</v>
      </c>
      <c r="AR242" s="1">
        <f t="shared" si="122"/>
        <v>2.4022068378731207</v>
      </c>
      <c r="AS242" s="1">
        <f t="shared" si="123"/>
        <v>2.5805791430678</v>
      </c>
      <c r="AT242" s="1">
        <f t="shared" si="132"/>
        <v>8.3769053983377493</v>
      </c>
      <c r="AU242" s="1">
        <f t="shared" si="132"/>
        <v>8.3768923244376747</v>
      </c>
      <c r="AV242" s="1">
        <f t="shared" si="132"/>
        <v>8.3769613013962125</v>
      </c>
      <c r="AW242" s="1">
        <f t="shared" si="132"/>
        <v>8.3765972907595785</v>
      </c>
      <c r="AX242" s="1">
        <f t="shared" si="132"/>
        <v>8.3785156899975686</v>
      </c>
      <c r="AY242" s="1">
        <f t="shared" si="132"/>
        <v>8.3683323717002498</v>
      </c>
      <c r="AZ242" s="1">
        <f t="shared" si="132"/>
        <v>8.4204909790322251</v>
      </c>
      <c r="BA242" s="1">
        <f t="shared" si="124"/>
        <v>8.0481096739819389</v>
      </c>
    </row>
    <row r="243" spans="1:53" x14ac:dyDescent="0.2">
      <c r="A243" s="23" t="s">
        <v>164</v>
      </c>
      <c r="B243" s="23" t="s">
        <v>49</v>
      </c>
      <c r="C243" s="31">
        <v>55940.0052</v>
      </c>
      <c r="D243" s="31" t="s">
        <v>143</v>
      </c>
      <c r="E243" s="1">
        <f t="shared" si="107"/>
        <v>29789.865210484553</v>
      </c>
      <c r="F243" s="1">
        <f t="shared" si="128"/>
        <v>29790</v>
      </c>
      <c r="G243" s="1">
        <f t="shared" si="127"/>
        <v>-5.3914000003715046E-2</v>
      </c>
      <c r="K243" s="1">
        <f t="shared" si="125"/>
        <v>-5.3914000003715046E-2</v>
      </c>
      <c r="N243" s="1">
        <f t="shared" ca="1" si="130"/>
        <v>-5.0584749353112413E-2</v>
      </c>
      <c r="P243" s="26">
        <f t="shared" si="108"/>
        <v>40921.5052</v>
      </c>
      <c r="R243" s="1">
        <f t="shared" si="109"/>
        <v>2.9067193964005858E-3</v>
      </c>
      <c r="S243" s="11">
        <f t="shared" si="126"/>
        <v>1</v>
      </c>
      <c r="T243" s="143"/>
      <c r="AF243" s="1">
        <f t="shared" si="110"/>
        <v>29790</v>
      </c>
      <c r="AG243" s="1">
        <f t="shared" si="111"/>
        <v>-5.1934198889321874E-2</v>
      </c>
      <c r="AH243" s="1">
        <f t="shared" si="112"/>
        <v>-3.8341517354125186E-2</v>
      </c>
      <c r="AI243" s="1">
        <f t="shared" si="113"/>
        <v>-40921.559114000003</v>
      </c>
      <c r="AJ243" s="1">
        <f t="shared" si="114"/>
        <v>-1.9798011143931718E-3</v>
      </c>
      <c r="AK243" s="1">
        <f t="shared" si="115"/>
        <v>3.9196124525524446E-6</v>
      </c>
      <c r="AL243" s="1">
        <f t="shared" si="116"/>
        <v>-40921.559114000003</v>
      </c>
      <c r="AM243" s="11">
        <f t="shared" si="117"/>
        <v>3.9196124525524446E-6</v>
      </c>
      <c r="AN243" s="1">
        <f t="shared" si="118"/>
        <v>-1.5572482649589861E-2</v>
      </c>
      <c r="AO243" s="1">
        <f t="shared" si="119"/>
        <v>0.71944775477597189</v>
      </c>
      <c r="AP243" s="1">
        <f t="shared" si="120"/>
        <v>-0.3738440499296789</v>
      </c>
      <c r="AQ243" s="1">
        <f t="shared" si="121"/>
        <v>0.2555742937290314</v>
      </c>
      <c r="AR243" s="1">
        <f t="shared" si="122"/>
        <v>2.402750481797796</v>
      </c>
      <c r="AS243" s="1">
        <f t="shared" si="123"/>
        <v>2.5826625946435176</v>
      </c>
      <c r="AT243" s="1">
        <f t="shared" si="132"/>
        <v>8.3776044401787537</v>
      </c>
      <c r="AU243" s="1">
        <f t="shared" si="132"/>
        <v>8.3775912627831737</v>
      </c>
      <c r="AV243" s="1">
        <f t="shared" si="132"/>
        <v>8.3776607015763283</v>
      </c>
      <c r="AW243" s="1">
        <f t="shared" si="132"/>
        <v>8.377294697185155</v>
      </c>
      <c r="AX243" s="1">
        <f t="shared" si="132"/>
        <v>8.3792212633939727</v>
      </c>
      <c r="AY243" s="1">
        <f t="shared" si="132"/>
        <v>8.3690069165765948</v>
      </c>
      <c r="AZ243" s="1">
        <f t="shared" si="132"/>
        <v>8.42126155919102</v>
      </c>
      <c r="BA243" s="1">
        <f t="shared" si="124"/>
        <v>8.0489412650458494</v>
      </c>
    </row>
    <row r="244" spans="1:53" x14ac:dyDescent="0.2">
      <c r="A244" s="23" t="s">
        <v>160</v>
      </c>
      <c r="B244" s="30" t="s">
        <v>51</v>
      </c>
      <c r="C244" s="31">
        <v>55957.407800000001</v>
      </c>
      <c r="D244" s="23" t="s">
        <v>130</v>
      </c>
      <c r="E244" s="1">
        <f t="shared" si="107"/>
        <v>29833.373168001133</v>
      </c>
      <c r="F244" s="1">
        <f t="shared" si="128"/>
        <v>29833.5</v>
      </c>
      <c r="G244" s="1">
        <f t="shared" si="127"/>
        <v>-5.0731099996482953E-2</v>
      </c>
      <c r="K244" s="1">
        <f t="shared" si="125"/>
        <v>-5.0731099996482953E-2</v>
      </c>
      <c r="N244" s="1">
        <f t="shared" ca="1" si="130"/>
        <v>-5.0457906719682893E-2</v>
      </c>
      <c r="P244" s="26">
        <f t="shared" si="108"/>
        <v>40938.907800000001</v>
      </c>
      <c r="R244" s="1">
        <f t="shared" si="109"/>
        <v>2.5736445068531527E-3</v>
      </c>
      <c r="S244" s="11">
        <f t="shared" si="126"/>
        <v>1</v>
      </c>
      <c r="T244" s="143"/>
      <c r="AF244" s="1">
        <f t="shared" si="110"/>
        <v>29833.5</v>
      </c>
      <c r="AG244" s="1">
        <f t="shared" si="111"/>
        <v>-5.1799887630778294E-2</v>
      </c>
      <c r="AH244" s="1">
        <f t="shared" si="112"/>
        <v>-3.5259311866173884E-2</v>
      </c>
      <c r="AI244" s="1">
        <f t="shared" si="113"/>
        <v>-40938.958531099997</v>
      </c>
      <c r="AJ244" s="1">
        <f t="shared" si="114"/>
        <v>1.0687876342953401E-3</v>
      </c>
      <c r="AK244" s="1">
        <f t="shared" si="115"/>
        <v>1.1423070072226297E-6</v>
      </c>
      <c r="AL244" s="1">
        <f t="shared" si="116"/>
        <v>-40938.958531099997</v>
      </c>
      <c r="AM244" s="11">
        <f t="shared" si="117"/>
        <v>1.1423070072226297E-6</v>
      </c>
      <c r="AN244" s="1">
        <f t="shared" si="118"/>
        <v>-1.5471788130309073E-2</v>
      </c>
      <c r="AO244" s="1">
        <f t="shared" si="119"/>
        <v>0.7184442039620873</v>
      </c>
      <c r="AP244" s="1">
        <f t="shared" si="120"/>
        <v>-0.37019133733765108</v>
      </c>
      <c r="AQ244" s="1">
        <f t="shared" si="121"/>
        <v>0.25446829985833935</v>
      </c>
      <c r="AR244" s="1">
        <f t="shared" si="122"/>
        <v>2.4066856414549016</v>
      </c>
      <c r="AS244" s="1">
        <f t="shared" si="123"/>
        <v>2.5978313202402803</v>
      </c>
      <c r="AT244" s="1">
        <f t="shared" si="132"/>
        <v>8.3826684696224341</v>
      </c>
      <c r="AU244" s="1">
        <f t="shared" si="132"/>
        <v>8.3826545238920342</v>
      </c>
      <c r="AV244" s="1">
        <f t="shared" si="132"/>
        <v>8.382727373367155</v>
      </c>
      <c r="AW244" s="1">
        <f t="shared" si="132"/>
        <v>8.3823467232005164</v>
      </c>
      <c r="AX244" s="1">
        <f t="shared" si="132"/>
        <v>8.3843329517478207</v>
      </c>
      <c r="AY244" s="1">
        <f t="shared" si="132"/>
        <v>8.3738932724295321</v>
      </c>
      <c r="AZ244" s="1">
        <f t="shared" si="132"/>
        <v>8.4268405678628824</v>
      </c>
      <c r="BA244" s="1">
        <f t="shared" si="124"/>
        <v>8.0549703002592032</v>
      </c>
    </row>
    <row r="245" spans="1:53" x14ac:dyDescent="0.2">
      <c r="A245" s="23" t="s">
        <v>166</v>
      </c>
      <c r="B245" s="23" t="s">
        <v>51</v>
      </c>
      <c r="C245" s="31">
        <v>55957.407829999996</v>
      </c>
      <c r="D245" s="31" t="s">
        <v>143</v>
      </c>
      <c r="E245" s="1">
        <f t="shared" si="107"/>
        <v>29833.373243003633</v>
      </c>
      <c r="F245" s="1">
        <f t="shared" si="128"/>
        <v>29833.5</v>
      </c>
      <c r="G245" s="1">
        <f t="shared" si="127"/>
        <v>-5.0701100000878796E-2</v>
      </c>
      <c r="K245" s="1">
        <f t="shared" si="125"/>
        <v>-5.0701100000878796E-2</v>
      </c>
      <c r="N245" s="1">
        <f t="shared" ca="1" si="130"/>
        <v>-5.0457906719682893E-2</v>
      </c>
      <c r="P245" s="26">
        <f t="shared" si="108"/>
        <v>40938.907829999996</v>
      </c>
      <c r="R245" s="1">
        <f t="shared" si="109"/>
        <v>2.5706015412991119E-3</v>
      </c>
      <c r="S245" s="11">
        <f t="shared" si="126"/>
        <v>1</v>
      </c>
      <c r="T245" s="143"/>
      <c r="AF245" s="1">
        <f t="shared" si="110"/>
        <v>29833.5</v>
      </c>
      <c r="AG245" s="1">
        <f t="shared" si="111"/>
        <v>-5.1799887630778294E-2</v>
      </c>
      <c r="AH245" s="1">
        <f t="shared" si="112"/>
        <v>-3.5229311870569727E-2</v>
      </c>
      <c r="AI245" s="1">
        <f t="shared" si="113"/>
        <v>-40938.958531099997</v>
      </c>
      <c r="AJ245" s="1">
        <f t="shared" si="114"/>
        <v>1.0987876298994975E-3</v>
      </c>
      <c r="AK245" s="1">
        <f t="shared" si="115"/>
        <v>1.2073342556201551E-6</v>
      </c>
      <c r="AL245" s="1">
        <f t="shared" si="116"/>
        <v>-40938.958531099997</v>
      </c>
      <c r="AM245" s="11">
        <f t="shared" si="117"/>
        <v>1.2073342556201551E-6</v>
      </c>
      <c r="AN245" s="1">
        <f t="shared" si="118"/>
        <v>-1.5471788130309073E-2</v>
      </c>
      <c r="AO245" s="1">
        <f t="shared" si="119"/>
        <v>0.7184442039620873</v>
      </c>
      <c r="AP245" s="1">
        <f t="shared" si="120"/>
        <v>-0.37019133733765108</v>
      </c>
      <c r="AQ245" s="1">
        <f t="shared" si="121"/>
        <v>0.25446829985833935</v>
      </c>
      <c r="AR245" s="1">
        <f t="shared" si="122"/>
        <v>2.4066856414549016</v>
      </c>
      <c r="AS245" s="1">
        <f t="shared" si="123"/>
        <v>2.5978313202402803</v>
      </c>
      <c r="AT245" s="1">
        <f t="shared" si="132"/>
        <v>8.3826684696224341</v>
      </c>
      <c r="AU245" s="1">
        <f t="shared" si="132"/>
        <v>8.3826545238920342</v>
      </c>
      <c r="AV245" s="1">
        <f t="shared" si="132"/>
        <v>8.382727373367155</v>
      </c>
      <c r="AW245" s="1">
        <f t="shared" si="132"/>
        <v>8.3823467232005164</v>
      </c>
      <c r="AX245" s="1">
        <f t="shared" si="132"/>
        <v>8.3843329517478207</v>
      </c>
      <c r="AY245" s="1">
        <f t="shared" si="132"/>
        <v>8.3738932724295321</v>
      </c>
      <c r="AZ245" s="1">
        <f t="shared" si="132"/>
        <v>8.4268405678628824</v>
      </c>
      <c r="BA245" s="1">
        <f t="shared" si="124"/>
        <v>8.0549703002592032</v>
      </c>
    </row>
    <row r="246" spans="1:53" x14ac:dyDescent="0.2">
      <c r="A246" s="23" t="s">
        <v>165</v>
      </c>
      <c r="B246" s="23" t="s">
        <v>51</v>
      </c>
      <c r="C246" s="31">
        <v>55962.606699999997</v>
      </c>
      <c r="D246" s="31" t="s">
        <v>143</v>
      </c>
      <c r="E246" s="1">
        <f t="shared" si="107"/>
        <v>29846.370853423585</v>
      </c>
      <c r="F246" s="1">
        <f t="shared" si="128"/>
        <v>29846.5</v>
      </c>
      <c r="G246" s="1">
        <f t="shared" si="127"/>
        <v>-5.1656900002853945E-2</v>
      </c>
      <c r="K246" s="1">
        <f t="shared" si="125"/>
        <v>-5.1656900002853945E-2</v>
      </c>
      <c r="N246" s="1">
        <f t="shared" ca="1" si="130"/>
        <v>-5.0419999725784412E-2</v>
      </c>
      <c r="P246" s="26">
        <f t="shared" si="108"/>
        <v>40944.106699999997</v>
      </c>
      <c r="R246" s="1">
        <f t="shared" si="109"/>
        <v>2.668435317904852E-3</v>
      </c>
      <c r="S246" s="11">
        <f t="shared" si="126"/>
        <v>1</v>
      </c>
      <c r="T246" s="143"/>
      <c r="AF246" s="1">
        <f t="shared" si="110"/>
        <v>29846.5</v>
      </c>
      <c r="AG246" s="1">
        <f t="shared" si="111"/>
        <v>-5.1759668787670958E-2</v>
      </c>
      <c r="AH246" s="1">
        <f t="shared" si="112"/>
        <v>-3.6215254323858186E-2</v>
      </c>
      <c r="AI246" s="1">
        <f t="shared" si="113"/>
        <v>-40944.158356899999</v>
      </c>
      <c r="AJ246" s="1">
        <f t="shared" si="114"/>
        <v>1.0276878481701307E-4</v>
      </c>
      <c r="AK246" s="1">
        <f t="shared" si="115"/>
        <v>1.0561423132765536E-8</v>
      </c>
      <c r="AL246" s="1">
        <f t="shared" si="116"/>
        <v>-40944.158356899999</v>
      </c>
      <c r="AM246" s="11">
        <f t="shared" si="117"/>
        <v>1.0561423132765536E-8</v>
      </c>
      <c r="AN246" s="1">
        <f t="shared" si="118"/>
        <v>-1.5441645678995759E-2</v>
      </c>
      <c r="AO246" s="1">
        <f t="shared" si="119"/>
        <v>0.71814567807569651</v>
      </c>
      <c r="AP246" s="1">
        <f t="shared" si="120"/>
        <v>-0.36910058302994581</v>
      </c>
      <c r="AQ246" s="1">
        <f t="shared" si="121"/>
        <v>0.25413760667781454</v>
      </c>
      <c r="AR246" s="1">
        <f t="shared" si="122"/>
        <v>2.4078595399420117</v>
      </c>
      <c r="AS246" s="1">
        <f t="shared" si="123"/>
        <v>2.6023863760751107</v>
      </c>
      <c r="AT246" s="1">
        <f t="shared" si="132"/>
        <v>8.3841804898308769</v>
      </c>
      <c r="AU246" s="1">
        <f t="shared" si="132"/>
        <v>8.3841663082780027</v>
      </c>
      <c r="AV246" s="1">
        <f t="shared" si="132"/>
        <v>8.3842401984404376</v>
      </c>
      <c r="AW246" s="1">
        <f t="shared" si="132"/>
        <v>8.383855106212609</v>
      </c>
      <c r="AX246" s="1">
        <f t="shared" si="132"/>
        <v>8.3858593176654495</v>
      </c>
      <c r="AY246" s="1">
        <f t="shared" si="132"/>
        <v>8.3753521757150153</v>
      </c>
      <c r="AZ246" s="1">
        <f t="shared" si="132"/>
        <v>8.4285052336284458</v>
      </c>
      <c r="BA246" s="1">
        <f t="shared" si="124"/>
        <v>8.0567720808976766</v>
      </c>
    </row>
    <row r="247" spans="1:53" x14ac:dyDescent="0.2">
      <c r="A247" s="23" t="s">
        <v>167</v>
      </c>
      <c r="B247" s="23" t="s">
        <v>49</v>
      </c>
      <c r="C247" s="31">
        <v>56203.6</v>
      </c>
      <c r="D247" s="31" t="s">
        <v>143</v>
      </c>
      <c r="E247" s="1">
        <f t="shared" si="107"/>
        <v>30448.874287288621</v>
      </c>
      <c r="F247" s="1">
        <f t="shared" si="128"/>
        <v>30449</v>
      </c>
      <c r="G247" s="1">
        <f t="shared" si="127"/>
        <v>-5.0283399999898393E-2</v>
      </c>
      <c r="K247" s="1">
        <f t="shared" ref="K247:K278" si="133">G247</f>
        <v>-5.0283399999898393E-2</v>
      </c>
      <c r="N247" s="1">
        <f t="shared" ca="1" si="130"/>
        <v>-4.8663156354720336E-2</v>
      </c>
      <c r="P247" s="26">
        <f t="shared" si="108"/>
        <v>41185.1</v>
      </c>
      <c r="R247" s="1">
        <f t="shared" si="109"/>
        <v>2.5284203155497816E-3</v>
      </c>
      <c r="S247" s="11">
        <f t="shared" ref="S247:S278" si="134">Q$13</f>
        <v>1</v>
      </c>
      <c r="T247" s="143"/>
      <c r="AF247" s="1">
        <f t="shared" si="110"/>
        <v>30449</v>
      </c>
      <c r="AG247" s="1">
        <f t="shared" si="111"/>
        <v>-4.9856927473994075E-2</v>
      </c>
      <c r="AH247" s="1">
        <f t="shared" si="112"/>
        <v>-3.6262342029687186E-2</v>
      </c>
      <c r="AI247" s="1">
        <f t="shared" si="113"/>
        <v>-41185.150283399998</v>
      </c>
      <c r="AJ247" s="1">
        <f t="shared" si="114"/>
        <v>-4.2647252590431728E-4</v>
      </c>
      <c r="AK247" s="1">
        <f t="shared" si="115"/>
        <v>1.8187881535120858E-7</v>
      </c>
      <c r="AL247" s="1">
        <f t="shared" si="116"/>
        <v>-41185.150283399998</v>
      </c>
      <c r="AM247" s="11">
        <f t="shared" si="117"/>
        <v>1.8187881535120858E-7</v>
      </c>
      <c r="AN247" s="1">
        <f t="shared" si="118"/>
        <v>-1.4021057970211203E-2</v>
      </c>
      <c r="AO247" s="1">
        <f t="shared" si="119"/>
        <v>0.70498842051472344</v>
      </c>
      <c r="AP247" s="1">
        <f t="shared" si="120"/>
        <v>-0.31899037404764741</v>
      </c>
      <c r="AQ247" s="1">
        <f t="shared" si="121"/>
        <v>0.2387382455429771</v>
      </c>
      <c r="AR247" s="1">
        <f t="shared" si="122"/>
        <v>2.461236606313526</v>
      </c>
      <c r="AS247" s="1">
        <f t="shared" si="123"/>
        <v>2.8253600561298726</v>
      </c>
      <c r="AT247" s="1">
        <f t="shared" si="132"/>
        <v>8.4535906256994888</v>
      </c>
      <c r="AU247" s="1">
        <f t="shared" si="132"/>
        <v>8.453562039754722</v>
      </c>
      <c r="AV247" s="1">
        <f t="shared" si="132"/>
        <v>8.4536955086154588</v>
      </c>
      <c r="AW247" s="1">
        <f t="shared" si="132"/>
        <v>8.4530721140296912</v>
      </c>
      <c r="AX247" s="1">
        <f t="shared" si="132"/>
        <v>8.4559789560447189</v>
      </c>
      <c r="AY247" s="1">
        <f t="shared" si="132"/>
        <v>8.4423170105585363</v>
      </c>
      <c r="AZ247" s="1">
        <f t="shared" si="132"/>
        <v>8.5043402068174476</v>
      </c>
      <c r="BA247" s="1">
        <f t="shared" si="124"/>
        <v>8.1402776835653867</v>
      </c>
    </row>
    <row r="248" spans="1:53" x14ac:dyDescent="0.2">
      <c r="A248" s="51" t="s">
        <v>168</v>
      </c>
      <c r="B248" s="52" t="s">
        <v>49</v>
      </c>
      <c r="C248" s="53">
        <v>56258.799899999998</v>
      </c>
      <c r="D248" s="53">
        <v>2.3E-3</v>
      </c>
      <c r="E248" s="1">
        <f t="shared" si="107"/>
        <v>30586.878660435123</v>
      </c>
      <c r="F248" s="1">
        <f t="shared" si="128"/>
        <v>30587</v>
      </c>
      <c r="G248" s="1">
        <f t="shared" si="127"/>
        <v>-4.8534200002904981E-2</v>
      </c>
      <c r="K248" s="1">
        <f t="shared" si="133"/>
        <v>-4.8534200002904981E-2</v>
      </c>
      <c r="N248" s="1">
        <f t="shared" ca="1" si="130"/>
        <v>-4.826075903487495E-2</v>
      </c>
      <c r="P248" s="26">
        <f t="shared" si="108"/>
        <v>41240.299899999998</v>
      </c>
      <c r="R248" s="1">
        <f t="shared" si="109"/>
        <v>2.3555685699219817E-3</v>
      </c>
      <c r="S248" s="11">
        <f t="shared" si="134"/>
        <v>1</v>
      </c>
      <c r="T248" s="143"/>
      <c r="AF248" s="1">
        <f t="shared" si="110"/>
        <v>30587</v>
      </c>
      <c r="AG248" s="1">
        <f t="shared" si="111"/>
        <v>-4.9410910318696322E-2</v>
      </c>
      <c r="AH248" s="1">
        <f t="shared" si="112"/>
        <v>-3.4844548802860975E-2</v>
      </c>
      <c r="AI248" s="1">
        <f t="shared" si="113"/>
        <v>-41240.348434200001</v>
      </c>
      <c r="AJ248" s="1">
        <f t="shared" si="114"/>
        <v>8.7671031579134029E-4</v>
      </c>
      <c r="AK248" s="1">
        <f t="shared" si="115"/>
        <v>7.6862097781495158E-7</v>
      </c>
      <c r="AL248" s="1">
        <f t="shared" si="116"/>
        <v>-41240.348434200001</v>
      </c>
      <c r="AM248" s="11">
        <f t="shared" si="117"/>
        <v>7.6862097781495158E-7</v>
      </c>
      <c r="AN248" s="1">
        <f t="shared" si="118"/>
        <v>-1.3689651200044003E-2</v>
      </c>
      <c r="AO248" s="1">
        <f t="shared" si="119"/>
        <v>0.70215523313155204</v>
      </c>
      <c r="AP248" s="1">
        <f t="shared" si="120"/>
        <v>-0.30763650752260452</v>
      </c>
      <c r="AQ248" s="1">
        <f t="shared" si="121"/>
        <v>0.23519412570133702</v>
      </c>
      <c r="AR248" s="1">
        <f t="shared" si="122"/>
        <v>2.4731925468904605</v>
      </c>
      <c r="AS248" s="1">
        <f t="shared" si="123"/>
        <v>2.8799813268761993</v>
      </c>
      <c r="AT248" s="1">
        <f t="shared" si="132"/>
        <v>8.4693126299132686</v>
      </c>
      <c r="AU248" s="1">
        <f t="shared" si="132"/>
        <v>8.4692796890230628</v>
      </c>
      <c r="AV248" s="1">
        <f t="shared" si="132"/>
        <v>8.4694300510682776</v>
      </c>
      <c r="AW248" s="1">
        <f t="shared" si="132"/>
        <v>8.4687434477704784</v>
      </c>
      <c r="AX248" s="1">
        <f t="shared" si="132"/>
        <v>8.4718732996611159</v>
      </c>
      <c r="AY248" s="1">
        <f t="shared" si="132"/>
        <v>8.4574914368699545</v>
      </c>
      <c r="AZ248" s="1">
        <f t="shared" si="132"/>
        <v>8.5213504632457955</v>
      </c>
      <c r="BA248" s="1">
        <f t="shared" si="124"/>
        <v>8.1594042780353355</v>
      </c>
    </row>
    <row r="249" spans="1:53" x14ac:dyDescent="0.2">
      <c r="A249" s="23" t="s">
        <v>169</v>
      </c>
      <c r="B249" s="23" t="s">
        <v>51</v>
      </c>
      <c r="C249" s="31">
        <v>56300.995999999999</v>
      </c>
      <c r="D249" s="31" t="s">
        <v>143</v>
      </c>
      <c r="E249" s="1">
        <f t="shared" si="107"/>
        <v>30692.372444476889</v>
      </c>
      <c r="F249" s="1">
        <f t="shared" si="128"/>
        <v>30692.5</v>
      </c>
      <c r="G249" s="1">
        <f t="shared" si="127"/>
        <v>-5.1020500002778135E-2</v>
      </c>
      <c r="K249" s="1">
        <f t="shared" si="133"/>
        <v>-5.1020500002778135E-2</v>
      </c>
      <c r="N249" s="1">
        <f t="shared" ca="1" si="130"/>
        <v>-4.7953129199775762E-2</v>
      </c>
      <c r="P249" s="26">
        <f t="shared" si="108"/>
        <v>41282.495999999999</v>
      </c>
      <c r="R249" s="1">
        <f t="shared" si="109"/>
        <v>2.6030914205334836E-3</v>
      </c>
      <c r="S249" s="11">
        <f t="shared" si="134"/>
        <v>1</v>
      </c>
      <c r="T249" s="143"/>
      <c r="U249" s="1">
        <v>1.4274489702044645E-10</v>
      </c>
      <c r="V249" s="1">
        <v>3.2640211041149739E-22</v>
      </c>
      <c r="W249" s="1">
        <v>4.6348703112161939E-27</v>
      </c>
      <c r="X249" s="1">
        <v>2.0314455155401223E-10</v>
      </c>
      <c r="Y249" s="1">
        <v>1.3671891157803372E-6</v>
      </c>
      <c r="Z249" s="1">
        <v>2.1875173066588952E-4</v>
      </c>
      <c r="AA249" s="1">
        <v>9.3563311259518236E-2</v>
      </c>
      <c r="AB249" s="1">
        <v>897.28669416946889</v>
      </c>
      <c r="AC249" s="1">
        <v>6.0983449466509972E-6</v>
      </c>
      <c r="AD249" s="1">
        <v>1.6814631728022267E-9</v>
      </c>
      <c r="AE249" s="1">
        <v>1.5458358029109492E-20</v>
      </c>
      <c r="AF249" s="1">
        <f t="shared" si="110"/>
        <v>30692.5</v>
      </c>
      <c r="AG249" s="1">
        <f t="shared" si="111"/>
        <v>-4.9067498514153408E-2</v>
      </c>
      <c r="AH249" s="1">
        <f t="shared" si="112"/>
        <v>-3.7585592195918387E-2</v>
      </c>
      <c r="AI249" s="1">
        <f t="shared" si="113"/>
        <v>-41282.547020500002</v>
      </c>
      <c r="AJ249" s="1">
        <f t="shared" si="114"/>
        <v>-1.9530014886247268E-3</v>
      </c>
      <c r="AK249" s="1">
        <f t="shared" si="115"/>
        <v>3.8142148145703992E-6</v>
      </c>
      <c r="AL249" s="1">
        <f t="shared" si="116"/>
        <v>-41282.547020500002</v>
      </c>
      <c r="AM249" s="11">
        <f t="shared" si="117"/>
        <v>3.8142148145703992E-6</v>
      </c>
      <c r="AN249" s="1">
        <f t="shared" si="118"/>
        <v>-1.3434907806859749E-2</v>
      </c>
      <c r="AO249" s="1">
        <f t="shared" si="119"/>
        <v>0.7000328901425803</v>
      </c>
      <c r="AP249" s="1">
        <f t="shared" si="120"/>
        <v>-0.29898803332619189</v>
      </c>
      <c r="AQ249" s="1">
        <f t="shared" si="121"/>
        <v>0.23248121412089012</v>
      </c>
      <c r="AR249" s="1">
        <f t="shared" si="122"/>
        <v>2.48226862270293</v>
      </c>
      <c r="AS249" s="1">
        <f t="shared" si="123"/>
        <v>2.9227180173210394</v>
      </c>
      <c r="AT249" s="1">
        <f t="shared" si="132"/>
        <v>8.4812897737073261</v>
      </c>
      <c r="AU249" s="1">
        <f t="shared" si="132"/>
        <v>8.4812532142296639</v>
      </c>
      <c r="AV249" s="1">
        <f t="shared" si="132"/>
        <v>8.4814173244081967</v>
      </c>
      <c r="AW249" s="1">
        <f t="shared" si="132"/>
        <v>8.4806803665163493</v>
      </c>
      <c r="AX249" s="1">
        <f t="shared" si="132"/>
        <v>8.4839839244997197</v>
      </c>
      <c r="AY249" s="1">
        <f t="shared" si="132"/>
        <v>8.4690552715387888</v>
      </c>
      <c r="AZ249" s="1">
        <f t="shared" si="132"/>
        <v>8.5342653345832122</v>
      </c>
      <c r="BA249" s="1">
        <f t="shared" si="124"/>
        <v>8.1740264209090991</v>
      </c>
    </row>
    <row r="250" spans="1:53" x14ac:dyDescent="0.2">
      <c r="A250" s="23" t="s">
        <v>169</v>
      </c>
      <c r="B250" s="23" t="s">
        <v>51</v>
      </c>
      <c r="C250" s="31">
        <v>56300.996200000001</v>
      </c>
      <c r="D250" s="31" t="s">
        <v>143</v>
      </c>
      <c r="E250" s="1">
        <f t="shared" si="107"/>
        <v>30692.372944493647</v>
      </c>
      <c r="F250" s="1">
        <f t="shared" ref="F250:F281" si="135">ROUND(2*E250,0)/2</f>
        <v>30692.5</v>
      </c>
      <c r="G250" s="1">
        <f t="shared" si="127"/>
        <v>-5.0820500000554603E-2</v>
      </c>
      <c r="K250" s="1">
        <f t="shared" si="133"/>
        <v>-5.0820500000554603E-2</v>
      </c>
      <c r="N250" s="1">
        <f t="shared" ca="1" si="130"/>
        <v>-4.7953129199775762E-2</v>
      </c>
      <c r="P250" s="26">
        <f t="shared" si="108"/>
        <v>41282.496200000001</v>
      </c>
      <c r="R250" s="1">
        <f t="shared" si="109"/>
        <v>2.5827232203063702E-3</v>
      </c>
      <c r="S250" s="11">
        <f t="shared" si="134"/>
        <v>1</v>
      </c>
      <c r="T250" s="143"/>
      <c r="AF250" s="1">
        <f t="shared" si="110"/>
        <v>30692.5</v>
      </c>
      <c r="AG250" s="1">
        <f t="shared" si="111"/>
        <v>-4.9067498514153408E-2</v>
      </c>
      <c r="AH250" s="1">
        <f t="shared" si="112"/>
        <v>-3.7385592193694854E-2</v>
      </c>
      <c r="AI250" s="1">
        <f t="shared" si="113"/>
        <v>-41282.547020500002</v>
      </c>
      <c r="AJ250" s="1">
        <f t="shared" si="114"/>
        <v>-1.7530014864011942E-3</v>
      </c>
      <c r="AK250" s="1">
        <f t="shared" si="115"/>
        <v>3.0730142113247961E-6</v>
      </c>
      <c r="AL250" s="1">
        <f t="shared" si="116"/>
        <v>-41282.547020500002</v>
      </c>
      <c r="AM250" s="11">
        <f t="shared" si="117"/>
        <v>3.0730142113247961E-6</v>
      </c>
      <c r="AN250" s="1">
        <f t="shared" si="118"/>
        <v>-1.3434907806859749E-2</v>
      </c>
      <c r="AO250" s="1">
        <f t="shared" si="119"/>
        <v>0.7000328901425803</v>
      </c>
      <c r="AP250" s="1">
        <f t="shared" si="120"/>
        <v>-0.29898803332619189</v>
      </c>
      <c r="AQ250" s="1">
        <f t="shared" si="121"/>
        <v>0.23248121412089012</v>
      </c>
      <c r="AR250" s="1">
        <f t="shared" si="122"/>
        <v>2.48226862270293</v>
      </c>
      <c r="AS250" s="1">
        <f t="shared" si="123"/>
        <v>2.9227180173210394</v>
      </c>
      <c r="AT250" s="1">
        <f t="shared" si="132"/>
        <v>8.4812897737073261</v>
      </c>
      <c r="AU250" s="1">
        <f t="shared" si="132"/>
        <v>8.4812532142296639</v>
      </c>
      <c r="AV250" s="1">
        <f t="shared" si="132"/>
        <v>8.4814173244081967</v>
      </c>
      <c r="AW250" s="1">
        <f t="shared" si="132"/>
        <v>8.4806803665163493</v>
      </c>
      <c r="AX250" s="1">
        <f t="shared" si="132"/>
        <v>8.4839839244997197</v>
      </c>
      <c r="AY250" s="1">
        <f t="shared" si="132"/>
        <v>8.4690552715387888</v>
      </c>
      <c r="AZ250" s="1">
        <f t="shared" si="132"/>
        <v>8.5342653345832122</v>
      </c>
      <c r="BA250" s="1">
        <f t="shared" si="124"/>
        <v>8.1740264209090991</v>
      </c>
    </row>
    <row r="251" spans="1:53" x14ac:dyDescent="0.2">
      <c r="A251" s="23" t="s">
        <v>169</v>
      </c>
      <c r="B251" s="23" t="s">
        <v>49</v>
      </c>
      <c r="C251" s="31">
        <v>56301.996800000001</v>
      </c>
      <c r="D251" s="31" t="s">
        <v>143</v>
      </c>
      <c r="E251" s="1">
        <f t="shared" si="107"/>
        <v>30694.874528296703</v>
      </c>
      <c r="F251" s="1">
        <f t="shared" si="135"/>
        <v>30695</v>
      </c>
      <c r="G251" s="1">
        <f t="shared" si="127"/>
        <v>-5.0187000000732951E-2</v>
      </c>
      <c r="K251" s="1">
        <f t="shared" si="133"/>
        <v>-5.0187000000732951E-2</v>
      </c>
      <c r="N251" s="1">
        <f t="shared" ca="1" si="130"/>
        <v>-4.794583939325682E-2</v>
      </c>
      <c r="P251" s="26">
        <f t="shared" si="108"/>
        <v>41283.496800000001</v>
      </c>
      <c r="R251" s="1">
        <f t="shared" si="109"/>
        <v>2.5187349690735691E-3</v>
      </c>
      <c r="S251" s="11">
        <f t="shared" si="134"/>
        <v>1</v>
      </c>
      <c r="T251" s="143"/>
      <c r="AF251" s="1">
        <f t="shared" si="110"/>
        <v>30695</v>
      </c>
      <c r="AG251" s="1">
        <f t="shared" si="111"/>
        <v>-4.9059335586013171E-2</v>
      </c>
      <c r="AH251" s="1">
        <f t="shared" si="112"/>
        <v>-3.6758142943258812E-2</v>
      </c>
      <c r="AI251" s="1">
        <f t="shared" si="113"/>
        <v>-41283.546987000002</v>
      </c>
      <c r="AJ251" s="1">
        <f t="shared" si="114"/>
        <v>-1.1276644147197798E-3</v>
      </c>
      <c r="AK251" s="1">
        <f t="shared" si="115"/>
        <v>1.2716270322253036E-6</v>
      </c>
      <c r="AL251" s="1">
        <f t="shared" si="116"/>
        <v>-41283.546987000002</v>
      </c>
      <c r="AM251" s="11">
        <f t="shared" si="117"/>
        <v>1.2716270322253036E-6</v>
      </c>
      <c r="AN251" s="1">
        <f t="shared" si="118"/>
        <v>-1.3428857057474141E-2</v>
      </c>
      <c r="AO251" s="1">
        <f t="shared" si="119"/>
        <v>0.69998305087814361</v>
      </c>
      <c r="AP251" s="1">
        <f t="shared" si="120"/>
        <v>-0.29878342480560427</v>
      </c>
      <c r="AQ251" s="1">
        <f t="shared" si="121"/>
        <v>0.23241689300683346</v>
      </c>
      <c r="AR251" s="1">
        <f t="shared" si="122"/>
        <v>2.4824830321121389</v>
      </c>
      <c r="AS251" s="1">
        <f t="shared" si="123"/>
        <v>2.9237413153279426</v>
      </c>
      <c r="AT251" s="1">
        <f t="shared" ref="AT251:AZ260" si="136">$BA251+$AH$7*SIN(AU251)</f>
        <v>8.4815731546825859</v>
      </c>
      <c r="AU251" s="1">
        <f t="shared" si="136"/>
        <v>8.4815365063572496</v>
      </c>
      <c r="AV251" s="1">
        <f t="shared" si="136"/>
        <v>8.4817009510784782</v>
      </c>
      <c r="AW251" s="1">
        <f t="shared" si="136"/>
        <v>8.4809627791577231</v>
      </c>
      <c r="AX251" s="1">
        <f t="shared" si="136"/>
        <v>8.4842704843173635</v>
      </c>
      <c r="AY251" s="1">
        <f t="shared" si="136"/>
        <v>8.4693289206163112</v>
      </c>
      <c r="AZ251" s="1">
        <f t="shared" si="136"/>
        <v>8.5345704385276804</v>
      </c>
      <c r="BA251" s="1">
        <f t="shared" si="124"/>
        <v>8.17437291718573</v>
      </c>
    </row>
    <row r="252" spans="1:53" x14ac:dyDescent="0.2">
      <c r="A252" s="23" t="s">
        <v>170</v>
      </c>
      <c r="B252" s="23" t="s">
        <v>51</v>
      </c>
      <c r="C252" s="31">
        <v>56340.594899999996</v>
      </c>
      <c r="D252" s="31" t="s">
        <v>143</v>
      </c>
      <c r="E252" s="1">
        <f t="shared" si="107"/>
        <v>30791.37301099586</v>
      </c>
      <c r="F252" s="1">
        <f t="shared" si="135"/>
        <v>30791.5</v>
      </c>
      <c r="G252" s="1">
        <f t="shared" si="127"/>
        <v>-5.0793900001735892E-2</v>
      </c>
      <c r="K252" s="1">
        <f t="shared" si="133"/>
        <v>-5.0793900001735892E-2</v>
      </c>
      <c r="N252" s="1">
        <f t="shared" ca="1" si="130"/>
        <v>-4.7664452861625808E-2</v>
      </c>
      <c r="P252" s="26">
        <f t="shared" si="108"/>
        <v>41322.094899999996</v>
      </c>
      <c r="R252" s="1">
        <f t="shared" si="109"/>
        <v>2.5800202773863454E-3</v>
      </c>
      <c r="S252" s="11">
        <f t="shared" si="134"/>
        <v>1</v>
      </c>
      <c r="T252" s="143"/>
      <c r="AF252" s="1">
        <f t="shared" si="110"/>
        <v>30791.5</v>
      </c>
      <c r="AG252" s="1">
        <f t="shared" si="111"/>
        <v>-4.8743365774807035E-2</v>
      </c>
      <c r="AH252" s="1">
        <f t="shared" si="112"/>
        <v>-3.7599092321960847E-2</v>
      </c>
      <c r="AI252" s="1">
        <f t="shared" si="113"/>
        <v>-41322.145693899998</v>
      </c>
      <c r="AJ252" s="1">
        <f t="shared" si="114"/>
        <v>-2.0505342269288573E-3</v>
      </c>
      <c r="AK252" s="1">
        <f t="shared" si="115"/>
        <v>4.204690615806727E-6</v>
      </c>
      <c r="AL252" s="1">
        <f t="shared" si="116"/>
        <v>-41322.145693899998</v>
      </c>
      <c r="AM252" s="11">
        <f t="shared" si="117"/>
        <v>4.204690615806727E-6</v>
      </c>
      <c r="AN252" s="1">
        <f t="shared" si="118"/>
        <v>-1.3194807679775045E-2</v>
      </c>
      <c r="AO252" s="1">
        <f t="shared" si="119"/>
        <v>0.69807514424774597</v>
      </c>
      <c r="AP252" s="1">
        <f t="shared" si="120"/>
        <v>-0.29089729025027278</v>
      </c>
      <c r="AQ252" s="1">
        <f t="shared" si="121"/>
        <v>0.22993295412862644</v>
      </c>
      <c r="AR252" s="1">
        <f t="shared" si="122"/>
        <v>2.4907360717219604</v>
      </c>
      <c r="AS252" s="1">
        <f t="shared" si="123"/>
        <v>2.963623816677579</v>
      </c>
      <c r="AT252" s="1">
        <f t="shared" si="136"/>
        <v>8.4924963535661551</v>
      </c>
      <c r="AU252" s="1">
        <f t="shared" si="136"/>
        <v>8.4924561645267005</v>
      </c>
      <c r="AV252" s="1">
        <f t="shared" si="136"/>
        <v>8.4926338317270229</v>
      </c>
      <c r="AW252" s="1">
        <f t="shared" si="136"/>
        <v>8.4918480809128987</v>
      </c>
      <c r="AX252" s="1">
        <f t="shared" si="136"/>
        <v>8.4953168737481306</v>
      </c>
      <c r="AY252" s="1">
        <f t="shared" si="136"/>
        <v>8.4798788507462266</v>
      </c>
      <c r="AZ252" s="1">
        <f t="shared" si="136"/>
        <v>8.5463144474540176</v>
      </c>
      <c r="BA252" s="1">
        <f t="shared" si="124"/>
        <v>8.1877476734636279</v>
      </c>
    </row>
    <row r="253" spans="1:53" x14ac:dyDescent="0.2">
      <c r="A253" s="23" t="s">
        <v>170</v>
      </c>
      <c r="B253" s="23" t="s">
        <v>51</v>
      </c>
      <c r="C253" s="31">
        <v>56340.595399999998</v>
      </c>
      <c r="D253" s="31" t="s">
        <v>143</v>
      </c>
      <c r="E253" s="1">
        <f t="shared" si="107"/>
        <v>30791.374261037741</v>
      </c>
      <c r="F253" s="1">
        <f t="shared" si="135"/>
        <v>30791.5</v>
      </c>
      <c r="G253" s="1">
        <f t="shared" si="127"/>
        <v>-5.0293899999815039E-2</v>
      </c>
      <c r="K253" s="1">
        <f t="shared" si="133"/>
        <v>-5.0293899999815039E-2</v>
      </c>
      <c r="N253" s="1">
        <f t="shared" ca="1" si="130"/>
        <v>-4.7664452861625808E-2</v>
      </c>
      <c r="P253" s="26">
        <f t="shared" si="108"/>
        <v>41322.095399999998</v>
      </c>
      <c r="R253" s="1">
        <f t="shared" si="109"/>
        <v>2.5294763771913954E-3</v>
      </c>
      <c r="S253" s="11">
        <f t="shared" si="134"/>
        <v>1</v>
      </c>
      <c r="T253" s="143"/>
      <c r="AF253" s="1">
        <f t="shared" si="110"/>
        <v>30791.5</v>
      </c>
      <c r="AG253" s="1">
        <f t="shared" si="111"/>
        <v>-4.8743365774807035E-2</v>
      </c>
      <c r="AH253" s="1">
        <f t="shared" si="112"/>
        <v>-3.7099092320039995E-2</v>
      </c>
      <c r="AI253" s="1">
        <f t="shared" si="113"/>
        <v>-41322.145693899998</v>
      </c>
      <c r="AJ253" s="1">
        <f t="shared" si="114"/>
        <v>-1.5505342250080045E-3</v>
      </c>
      <c r="AK253" s="1">
        <f t="shared" si="115"/>
        <v>2.4041563829211731E-6</v>
      </c>
      <c r="AL253" s="1">
        <f t="shared" si="116"/>
        <v>-41322.145693899998</v>
      </c>
      <c r="AM253" s="11">
        <f t="shared" si="117"/>
        <v>2.4041563829211731E-6</v>
      </c>
      <c r="AN253" s="1">
        <f t="shared" si="118"/>
        <v>-1.3194807679775045E-2</v>
      </c>
      <c r="AO253" s="1">
        <f t="shared" si="119"/>
        <v>0.69807514424774597</v>
      </c>
      <c r="AP253" s="1">
        <f t="shared" si="120"/>
        <v>-0.29089729025027278</v>
      </c>
      <c r="AQ253" s="1">
        <f t="shared" si="121"/>
        <v>0.22993295412862644</v>
      </c>
      <c r="AR253" s="1">
        <f t="shared" si="122"/>
        <v>2.4907360717219604</v>
      </c>
      <c r="AS253" s="1">
        <f t="shared" si="123"/>
        <v>2.963623816677579</v>
      </c>
      <c r="AT253" s="1">
        <f t="shared" si="136"/>
        <v>8.4924963535661551</v>
      </c>
      <c r="AU253" s="1">
        <f t="shared" si="136"/>
        <v>8.4924561645267005</v>
      </c>
      <c r="AV253" s="1">
        <f t="shared" si="136"/>
        <v>8.4926338317270229</v>
      </c>
      <c r="AW253" s="1">
        <f t="shared" si="136"/>
        <v>8.4918480809128987</v>
      </c>
      <c r="AX253" s="1">
        <f t="shared" si="136"/>
        <v>8.4953168737481306</v>
      </c>
      <c r="AY253" s="1">
        <f t="shared" si="136"/>
        <v>8.4798788507462266</v>
      </c>
      <c r="AZ253" s="1">
        <f t="shared" si="136"/>
        <v>8.5463144474540176</v>
      </c>
      <c r="BA253" s="1">
        <f t="shared" si="124"/>
        <v>8.1877476734636279</v>
      </c>
    </row>
    <row r="254" spans="1:53" x14ac:dyDescent="0.2">
      <c r="A254" s="23" t="s">
        <v>170</v>
      </c>
      <c r="B254" s="23" t="s">
        <v>49</v>
      </c>
      <c r="C254" s="31">
        <v>56355.594299999997</v>
      </c>
      <c r="D254" s="31" t="s">
        <v>143</v>
      </c>
      <c r="E254" s="1">
        <f t="shared" si="107"/>
        <v>30828.872767237695</v>
      </c>
      <c r="F254" s="1">
        <f t="shared" si="135"/>
        <v>30829</v>
      </c>
      <c r="G254" s="1">
        <f t="shared" si="127"/>
        <v>-5.0891400002001319E-2</v>
      </c>
      <c r="K254" s="1">
        <f t="shared" si="133"/>
        <v>-5.0891400002001319E-2</v>
      </c>
      <c r="N254" s="1">
        <f t="shared" ca="1" si="130"/>
        <v>-4.755510576384174E-2</v>
      </c>
      <c r="P254" s="26">
        <f t="shared" si="108"/>
        <v>41337.094299999997</v>
      </c>
      <c r="R254" s="1">
        <f t="shared" si="109"/>
        <v>2.5899345941636999E-3</v>
      </c>
      <c r="S254" s="11">
        <f t="shared" si="134"/>
        <v>1</v>
      </c>
      <c r="T254" s="143"/>
      <c r="AF254" s="1">
        <f t="shared" si="110"/>
        <v>30829</v>
      </c>
      <c r="AG254" s="1">
        <f t="shared" si="111"/>
        <v>-4.8620120176119899E-2</v>
      </c>
      <c r="AH254" s="1">
        <f t="shared" si="112"/>
        <v>-3.7787798245859691E-2</v>
      </c>
      <c r="AI254" s="1">
        <f t="shared" si="113"/>
        <v>-41337.145191399999</v>
      </c>
      <c r="AJ254" s="1">
        <f t="shared" si="114"/>
        <v>-2.2712798258814199E-3</v>
      </c>
      <c r="AK254" s="1">
        <f t="shared" si="115"/>
        <v>5.1587120474559329E-6</v>
      </c>
      <c r="AL254" s="1">
        <f t="shared" si="116"/>
        <v>-41337.145191399999</v>
      </c>
      <c r="AM254" s="11">
        <f t="shared" si="117"/>
        <v>5.1587120474559329E-6</v>
      </c>
      <c r="AN254" s="1">
        <f t="shared" si="118"/>
        <v>-1.3103601756141631E-2</v>
      </c>
      <c r="AO254" s="1">
        <f t="shared" si="119"/>
        <v>0.69734203597054523</v>
      </c>
      <c r="AP254" s="1">
        <f t="shared" si="120"/>
        <v>-0.28783891900202496</v>
      </c>
      <c r="AQ254" s="1">
        <f t="shared" si="121"/>
        <v>0.22896711275832105</v>
      </c>
      <c r="AR254" s="1">
        <f t="shared" si="122"/>
        <v>2.4939311362096008</v>
      </c>
      <c r="AS254" s="1">
        <f t="shared" si="123"/>
        <v>2.9793269398119722</v>
      </c>
      <c r="AT254" s="1">
        <f t="shared" si="136"/>
        <v>8.4967331304394325</v>
      </c>
      <c r="AU254" s="1">
        <f t="shared" si="136"/>
        <v>8.4966915065014614</v>
      </c>
      <c r="AV254" s="1">
        <f t="shared" si="136"/>
        <v>8.4968744741359927</v>
      </c>
      <c r="AW254" s="1">
        <f t="shared" si="136"/>
        <v>8.4960698636330818</v>
      </c>
      <c r="AX254" s="1">
        <f t="shared" si="136"/>
        <v>8.4996017536039812</v>
      </c>
      <c r="AY254" s="1">
        <f t="shared" si="136"/>
        <v>8.4839718915727182</v>
      </c>
      <c r="AZ254" s="1">
        <f t="shared" si="136"/>
        <v>8.5508608594711326</v>
      </c>
      <c r="BA254" s="1">
        <f t="shared" si="124"/>
        <v>8.1929451176130712</v>
      </c>
    </row>
    <row r="255" spans="1:53" x14ac:dyDescent="0.2">
      <c r="A255" s="23" t="s">
        <v>169</v>
      </c>
      <c r="B255" s="23" t="s">
        <v>51</v>
      </c>
      <c r="C255" s="31">
        <v>56612.187400000003</v>
      </c>
      <c r="D255" s="31" t="s">
        <v>143</v>
      </c>
      <c r="E255" s="1">
        <f t="shared" si="107"/>
        <v>31470.377007629762</v>
      </c>
      <c r="F255" s="1">
        <f t="shared" si="135"/>
        <v>31470.5</v>
      </c>
      <c r="G255" s="1">
        <f t="shared" si="127"/>
        <v>-4.9195299994607922E-2</v>
      </c>
      <c r="K255" s="1">
        <f t="shared" si="133"/>
        <v>-4.9195299994607922E-2</v>
      </c>
      <c r="N255" s="1">
        <f t="shared" ca="1" si="130"/>
        <v>-4.5684541411082219E-2</v>
      </c>
      <c r="P255" s="26">
        <f t="shared" si="108"/>
        <v>41593.687400000003</v>
      </c>
      <c r="R255" s="1">
        <f t="shared" si="109"/>
        <v>2.4201775415594704E-3</v>
      </c>
      <c r="S255" s="11">
        <f t="shared" si="134"/>
        <v>1</v>
      </c>
      <c r="T255" s="143"/>
      <c r="AF255" s="1">
        <f t="shared" si="110"/>
        <v>31470.5</v>
      </c>
      <c r="AG255" s="1">
        <f t="shared" si="111"/>
        <v>-4.6473831952840654E-2</v>
      </c>
      <c r="AH255" s="1">
        <f t="shared" si="112"/>
        <v>-3.7672097705725806E-2</v>
      </c>
      <c r="AI255" s="1">
        <f t="shared" si="113"/>
        <v>-41593.736595299997</v>
      </c>
      <c r="AJ255" s="1">
        <f t="shared" si="114"/>
        <v>-2.7214680417672679E-3</v>
      </c>
      <c r="AK255" s="1">
        <f t="shared" si="115"/>
        <v>7.4063883023605676E-6</v>
      </c>
      <c r="AL255" s="1">
        <f t="shared" si="116"/>
        <v>-41593.736595299997</v>
      </c>
      <c r="AM255" s="11">
        <f t="shared" si="117"/>
        <v>7.4063883023605676E-6</v>
      </c>
      <c r="AN255" s="1">
        <f t="shared" si="118"/>
        <v>-1.1523202288882118E-2</v>
      </c>
      <c r="AO255" s="1">
        <f t="shared" si="119"/>
        <v>0.68549682541281221</v>
      </c>
      <c r="AP255" s="1">
        <f t="shared" si="120"/>
        <v>-0.23605857225502624</v>
      </c>
      <c r="AQ255" s="1">
        <f t="shared" si="121"/>
        <v>0.21240417860747771</v>
      </c>
      <c r="AR255" s="1">
        <f t="shared" si="122"/>
        <v>2.547592841075462</v>
      </c>
      <c r="AS255" s="1">
        <f t="shared" si="123"/>
        <v>3.2674173478107433</v>
      </c>
      <c r="AT255" s="1">
        <f t="shared" si="136"/>
        <v>8.5685472554338293</v>
      </c>
      <c r="AU255" s="1">
        <f t="shared" si="136"/>
        <v>8.5684758257869653</v>
      </c>
      <c r="AV255" s="1">
        <f t="shared" si="136"/>
        <v>8.5687630269040511</v>
      </c>
      <c r="AW255" s="1">
        <f t="shared" si="136"/>
        <v>8.5676076833618922</v>
      </c>
      <c r="AX255" s="1">
        <f t="shared" si="136"/>
        <v>8.5722460552563753</v>
      </c>
      <c r="AY255" s="1">
        <f t="shared" si="136"/>
        <v>8.5534710504544531</v>
      </c>
      <c r="AZ255" s="1">
        <f t="shared" si="136"/>
        <v>8.6271530841430373</v>
      </c>
      <c r="BA255" s="1">
        <f t="shared" si="124"/>
        <v>8.2818560621962014</v>
      </c>
    </row>
    <row r="256" spans="1:53" x14ac:dyDescent="0.2">
      <c r="A256" s="29" t="s">
        <v>171</v>
      </c>
      <c r="B256" s="30" t="s">
        <v>51</v>
      </c>
      <c r="C256" s="31">
        <v>56618.988499999999</v>
      </c>
      <c r="D256" s="31">
        <v>2.0000000000000001E-4</v>
      </c>
      <c r="E256" s="1">
        <f t="shared" si="107"/>
        <v>31487.380327240964</v>
      </c>
      <c r="F256" s="1">
        <f t="shared" si="135"/>
        <v>31487.5</v>
      </c>
      <c r="G256" s="1">
        <f t="shared" si="127"/>
        <v>-4.7867499997664709E-2</v>
      </c>
      <c r="K256" s="1">
        <f t="shared" si="133"/>
        <v>-4.7867499997664709E-2</v>
      </c>
      <c r="N256" s="1">
        <f t="shared" ca="1" si="130"/>
        <v>-4.5634970726753432E-2</v>
      </c>
      <c r="P256" s="26">
        <f t="shared" si="108"/>
        <v>41600.488499999999</v>
      </c>
      <c r="R256" s="1">
        <f t="shared" si="109"/>
        <v>2.2912975560264309E-3</v>
      </c>
      <c r="S256" s="11">
        <f t="shared" si="134"/>
        <v>1</v>
      </c>
      <c r="T256" s="143"/>
      <c r="AF256" s="1">
        <f t="shared" si="110"/>
        <v>31487.5</v>
      </c>
      <c r="AG256" s="1">
        <f t="shared" si="111"/>
        <v>-4.6416020288576387E-2</v>
      </c>
      <c r="AH256" s="1">
        <f t="shared" si="112"/>
        <v>-3.6386655719493725E-2</v>
      </c>
      <c r="AI256" s="1">
        <f t="shared" si="113"/>
        <v>-41600.536367499997</v>
      </c>
      <c r="AJ256" s="1">
        <f t="shared" si="114"/>
        <v>-1.4514797090883214E-3</v>
      </c>
      <c r="AK256" s="1">
        <f t="shared" si="115"/>
        <v>2.1067933458951179E-6</v>
      </c>
      <c r="AL256" s="1">
        <f t="shared" si="116"/>
        <v>-41600.536367499997</v>
      </c>
      <c r="AM256" s="11">
        <f t="shared" si="117"/>
        <v>2.1067933458951179E-6</v>
      </c>
      <c r="AN256" s="1">
        <f t="shared" si="118"/>
        <v>-1.1480844278170982E-2</v>
      </c>
      <c r="AO256" s="1">
        <f t="shared" si="119"/>
        <v>0.68520027136856476</v>
      </c>
      <c r="AP256" s="1">
        <f t="shared" si="120"/>
        <v>-0.23470021603561356</v>
      </c>
      <c r="AQ256" s="1">
        <f t="shared" si="121"/>
        <v>0.21196441392109006</v>
      </c>
      <c r="AR256" s="1">
        <f t="shared" si="122"/>
        <v>2.5489904656932851</v>
      </c>
      <c r="AS256" s="1">
        <f t="shared" si="123"/>
        <v>3.275595365891411</v>
      </c>
      <c r="AT256" s="1">
        <f t="shared" si="136"/>
        <v>8.5704339817988799</v>
      </c>
      <c r="AU256" s="1">
        <f t="shared" si="136"/>
        <v>8.5703616260813114</v>
      </c>
      <c r="AV256" s="1">
        <f t="shared" si="136"/>
        <v>8.5706519197429891</v>
      </c>
      <c r="AW256" s="1">
        <f t="shared" si="136"/>
        <v>8.5694866659604134</v>
      </c>
      <c r="AX256" s="1">
        <f t="shared" si="136"/>
        <v>8.574154670885374</v>
      </c>
      <c r="AY256" s="1">
        <f t="shared" si="136"/>
        <v>8.555300777295777</v>
      </c>
      <c r="AZ256" s="1">
        <f t="shared" si="136"/>
        <v>8.6291372667827861</v>
      </c>
      <c r="BA256" s="1">
        <f t="shared" si="124"/>
        <v>8.2842122368772806</v>
      </c>
    </row>
    <row r="257" spans="1:53" x14ac:dyDescent="0.2">
      <c r="A257" s="51" t="s">
        <v>172</v>
      </c>
      <c r="B257" s="52" t="s">
        <v>49</v>
      </c>
      <c r="C257" s="53">
        <v>56620.787900000003</v>
      </c>
      <c r="D257" s="53">
        <v>1E-4</v>
      </c>
      <c r="E257" s="1">
        <f t="shared" si="107"/>
        <v>31491.878977945769</v>
      </c>
      <c r="F257" s="1">
        <f t="shared" si="135"/>
        <v>31492</v>
      </c>
      <c r="G257" s="1">
        <f t="shared" si="127"/>
        <v>-4.8407199996290728E-2</v>
      </c>
      <c r="K257" s="1">
        <f t="shared" si="133"/>
        <v>-4.8407199996290728E-2</v>
      </c>
      <c r="N257" s="1">
        <f t="shared" ca="1" si="130"/>
        <v>-4.5621849075019344E-2</v>
      </c>
      <c r="P257" s="26">
        <f t="shared" si="108"/>
        <v>41602.287900000003</v>
      </c>
      <c r="R257" s="1">
        <f t="shared" si="109"/>
        <v>2.3432570114808892E-3</v>
      </c>
      <c r="S257" s="11">
        <f t="shared" si="134"/>
        <v>1</v>
      </c>
      <c r="T257" s="143"/>
      <c r="AF257" s="1">
        <f t="shared" si="110"/>
        <v>31492</v>
      </c>
      <c r="AG257" s="1">
        <f t="shared" si="111"/>
        <v>-4.6400709460821123E-2</v>
      </c>
      <c r="AH257" s="1">
        <f t="shared" si="112"/>
        <v>-3.6937571919897813E-2</v>
      </c>
      <c r="AI257" s="1">
        <f t="shared" si="113"/>
        <v>-41602.336307199999</v>
      </c>
      <c r="AJ257" s="1">
        <f t="shared" si="114"/>
        <v>-2.0064905354696058E-3</v>
      </c>
      <c r="AK257" s="1">
        <f t="shared" si="115"/>
        <v>4.0260042689291052E-6</v>
      </c>
      <c r="AL257" s="1">
        <f t="shared" si="116"/>
        <v>-41602.336307199999</v>
      </c>
      <c r="AM257" s="11">
        <f t="shared" si="117"/>
        <v>4.0260042689291052E-6</v>
      </c>
      <c r="AN257" s="1">
        <f t="shared" si="118"/>
        <v>-1.1469628076392917E-2</v>
      </c>
      <c r="AO257" s="1">
        <f t="shared" si="119"/>
        <v>0.68512191747177231</v>
      </c>
      <c r="AP257" s="1">
        <f t="shared" si="120"/>
        <v>-0.23434077070139359</v>
      </c>
      <c r="AQ257" s="1">
        <f t="shared" si="121"/>
        <v>0.21184799989304376</v>
      </c>
      <c r="AR257" s="1">
        <f t="shared" si="122"/>
        <v>2.5493602231300465</v>
      </c>
      <c r="AS257" s="1">
        <f t="shared" si="123"/>
        <v>3.2777652195025753</v>
      </c>
      <c r="AT257" s="1">
        <f t="shared" si="136"/>
        <v>8.5709332731699259</v>
      </c>
      <c r="AU257" s="1">
        <f t="shared" si="136"/>
        <v>8.5708606711486492</v>
      </c>
      <c r="AV257" s="1">
        <f t="shared" si="136"/>
        <v>8.5711517860805326</v>
      </c>
      <c r="AW257" s="1">
        <f t="shared" si="136"/>
        <v>8.5699839046540465</v>
      </c>
      <c r="AX257" s="1">
        <f t="shared" si="136"/>
        <v>8.5746597530424236</v>
      </c>
      <c r="AY257" s="1">
        <f t="shared" si="136"/>
        <v>8.5557850232179486</v>
      </c>
      <c r="AZ257" s="1">
        <f t="shared" si="136"/>
        <v>8.6296621709887003</v>
      </c>
      <c r="BA257" s="1">
        <f t="shared" si="124"/>
        <v>8.2848359301752144</v>
      </c>
    </row>
    <row r="258" spans="1:53" x14ac:dyDescent="0.2">
      <c r="A258" s="54" t="s">
        <v>173</v>
      </c>
      <c r="B258" s="55" t="s">
        <v>49</v>
      </c>
      <c r="C258" s="54">
        <v>56663.986500000115</v>
      </c>
      <c r="D258" s="54" t="s">
        <v>174</v>
      </c>
      <c r="E258" s="1">
        <f t="shared" si="107"/>
        <v>31599.879095950004</v>
      </c>
      <c r="F258" s="1">
        <f t="shared" si="135"/>
        <v>31600</v>
      </c>
      <c r="G258" s="1">
        <f t="shared" si="127"/>
        <v>-4.83599998842692E-2</v>
      </c>
      <c r="K258" s="1">
        <f t="shared" si="133"/>
        <v>-4.83599998842692E-2</v>
      </c>
      <c r="N258" s="1">
        <f t="shared" ca="1" si="130"/>
        <v>-4.5306929433401213E-2</v>
      </c>
      <c r="P258" s="26">
        <f t="shared" si="108"/>
        <v>41645.486500000115</v>
      </c>
      <c r="R258" s="1">
        <f t="shared" si="109"/>
        <v>2.3386895888065171E-3</v>
      </c>
      <c r="S258" s="11">
        <f t="shared" si="134"/>
        <v>1</v>
      </c>
      <c r="T258" s="143"/>
      <c r="AF258" s="1">
        <f t="shared" si="110"/>
        <v>31600</v>
      </c>
      <c r="AG258" s="1">
        <f t="shared" si="111"/>
        <v>-4.6032285540116714E-2</v>
      </c>
      <c r="AH258" s="1">
        <f t="shared" si="112"/>
        <v>-3.7160028284656407E-2</v>
      </c>
      <c r="AI258" s="1">
        <f t="shared" si="113"/>
        <v>-41645.53486</v>
      </c>
      <c r="AJ258" s="1">
        <f t="shared" si="114"/>
        <v>-2.3277143441524858E-3</v>
      </c>
      <c r="AK258" s="1">
        <f t="shared" si="115"/>
        <v>5.4182540679732373E-6</v>
      </c>
      <c r="AL258" s="1">
        <f t="shared" si="116"/>
        <v>-41645.53486</v>
      </c>
      <c r="AM258" s="11">
        <f t="shared" si="117"/>
        <v>5.4182540679732373E-6</v>
      </c>
      <c r="AN258" s="1">
        <f t="shared" si="118"/>
        <v>-1.1199971599612795E-2</v>
      </c>
      <c r="AO258" s="1">
        <f t="shared" si="119"/>
        <v>0.68325962198202228</v>
      </c>
      <c r="AP258" s="1">
        <f t="shared" si="120"/>
        <v>-0.22572908868532648</v>
      </c>
      <c r="AQ258" s="1">
        <f t="shared" si="121"/>
        <v>0.20905337798840995</v>
      </c>
      <c r="AR258" s="1">
        <f t="shared" si="122"/>
        <v>2.5582092477961895</v>
      </c>
      <c r="AS258" s="1">
        <f t="shared" si="123"/>
        <v>3.3304905572918062</v>
      </c>
      <c r="AT258" s="1">
        <f t="shared" si="136"/>
        <v>8.5828992898972487</v>
      </c>
      <c r="AU258" s="1">
        <f t="shared" si="136"/>
        <v>8.5828206307578121</v>
      </c>
      <c r="AV258" s="1">
        <f t="shared" si="136"/>
        <v>8.5831317834270404</v>
      </c>
      <c r="AW258" s="1">
        <f t="shared" si="136"/>
        <v>8.5819003193098133</v>
      </c>
      <c r="AX258" s="1">
        <f t="shared" si="136"/>
        <v>8.5867642569900848</v>
      </c>
      <c r="AY258" s="1">
        <f t="shared" si="136"/>
        <v>8.5673954236513659</v>
      </c>
      <c r="AZ258" s="1">
        <f t="shared" si="136"/>
        <v>8.6422197205637445</v>
      </c>
      <c r="BA258" s="1">
        <f t="shared" si="124"/>
        <v>8.2998045693256088</v>
      </c>
    </row>
    <row r="259" spans="1:53" x14ac:dyDescent="0.2">
      <c r="A259" s="54" t="s">
        <v>173</v>
      </c>
      <c r="B259" s="55" t="s">
        <v>49</v>
      </c>
      <c r="C259" s="54">
        <v>56663.987100000028</v>
      </c>
      <c r="D259" s="54" t="s">
        <v>56</v>
      </c>
      <c r="E259" s="1">
        <f t="shared" si="107"/>
        <v>31599.880596000035</v>
      </c>
      <c r="F259" s="1">
        <f t="shared" si="135"/>
        <v>31600</v>
      </c>
      <c r="G259" s="1">
        <f t="shared" si="127"/>
        <v>-4.7759999972186051E-2</v>
      </c>
      <c r="K259" s="1">
        <f t="shared" si="133"/>
        <v>-4.7759999972186051E-2</v>
      </c>
      <c r="N259" s="1">
        <f t="shared" ca="1" si="130"/>
        <v>-4.5306929433401213E-2</v>
      </c>
      <c r="P259" s="26">
        <f t="shared" si="108"/>
        <v>41645.487100000028</v>
      </c>
      <c r="R259" s="1">
        <f t="shared" si="109"/>
        <v>2.2810175973432116E-3</v>
      </c>
      <c r="S259" s="11">
        <f t="shared" si="134"/>
        <v>1</v>
      </c>
      <c r="T259" s="143"/>
      <c r="AF259" s="1">
        <f t="shared" si="110"/>
        <v>31600</v>
      </c>
      <c r="AG259" s="1">
        <f t="shared" si="111"/>
        <v>-4.6032285540116714E-2</v>
      </c>
      <c r="AH259" s="1">
        <f t="shared" si="112"/>
        <v>-3.6560028372573258E-2</v>
      </c>
      <c r="AI259" s="1">
        <f t="shared" si="113"/>
        <v>-41645.53486</v>
      </c>
      <c r="AJ259" s="1">
        <f t="shared" si="114"/>
        <v>-1.7277144320693369E-3</v>
      </c>
      <c r="AK259" s="1">
        <f t="shared" si="115"/>
        <v>2.9849971587806712E-6</v>
      </c>
      <c r="AL259" s="1">
        <f t="shared" si="116"/>
        <v>-41645.53486</v>
      </c>
      <c r="AM259" s="11">
        <f t="shared" si="117"/>
        <v>2.9849971587806712E-6</v>
      </c>
      <c r="AN259" s="1">
        <f t="shared" si="118"/>
        <v>-1.1199971599612795E-2</v>
      </c>
      <c r="AO259" s="1">
        <f t="shared" si="119"/>
        <v>0.68325962198202228</v>
      </c>
      <c r="AP259" s="1">
        <f t="shared" si="120"/>
        <v>-0.22572908868532648</v>
      </c>
      <c r="AQ259" s="1">
        <f t="shared" si="121"/>
        <v>0.20905337798840995</v>
      </c>
      <c r="AR259" s="1">
        <f t="shared" si="122"/>
        <v>2.5582092477961895</v>
      </c>
      <c r="AS259" s="1">
        <f t="shared" si="123"/>
        <v>3.3304905572918062</v>
      </c>
      <c r="AT259" s="1">
        <f t="shared" si="136"/>
        <v>8.5828992898972487</v>
      </c>
      <c r="AU259" s="1">
        <f t="shared" si="136"/>
        <v>8.5828206307578121</v>
      </c>
      <c r="AV259" s="1">
        <f t="shared" si="136"/>
        <v>8.5831317834270404</v>
      </c>
      <c r="AW259" s="1">
        <f t="shared" si="136"/>
        <v>8.5819003193098133</v>
      </c>
      <c r="AX259" s="1">
        <f t="shared" si="136"/>
        <v>8.5867642569900848</v>
      </c>
      <c r="AY259" s="1">
        <f t="shared" si="136"/>
        <v>8.5673954236513659</v>
      </c>
      <c r="AZ259" s="1">
        <f t="shared" si="136"/>
        <v>8.6422197205637445</v>
      </c>
      <c r="BA259" s="1">
        <f t="shared" si="124"/>
        <v>8.2998045693256088</v>
      </c>
    </row>
    <row r="260" spans="1:53" x14ac:dyDescent="0.2">
      <c r="A260" s="54" t="s">
        <v>173</v>
      </c>
      <c r="B260" s="55" t="s">
        <v>49</v>
      </c>
      <c r="C260" s="54">
        <v>56663.987100000028</v>
      </c>
      <c r="D260" s="54" t="s">
        <v>175</v>
      </c>
      <c r="E260" s="1">
        <f t="shared" si="107"/>
        <v>31599.880596000035</v>
      </c>
      <c r="F260" s="1">
        <f t="shared" si="135"/>
        <v>31600</v>
      </c>
      <c r="G260" s="1">
        <f t="shared" si="127"/>
        <v>-4.7759999972186051E-2</v>
      </c>
      <c r="K260" s="1">
        <f t="shared" si="133"/>
        <v>-4.7759999972186051E-2</v>
      </c>
      <c r="N260" s="1">
        <f t="shared" ca="1" si="130"/>
        <v>-4.5306929433401213E-2</v>
      </c>
      <c r="P260" s="26">
        <f t="shared" si="108"/>
        <v>41645.487100000028</v>
      </c>
      <c r="R260" s="1">
        <f t="shared" si="109"/>
        <v>2.2810175973432116E-3</v>
      </c>
      <c r="S260" s="11">
        <f t="shared" si="134"/>
        <v>1</v>
      </c>
      <c r="T260" s="143"/>
      <c r="AF260" s="1">
        <f t="shared" si="110"/>
        <v>31600</v>
      </c>
      <c r="AG260" s="1">
        <f t="shared" si="111"/>
        <v>-4.6032285540116714E-2</v>
      </c>
      <c r="AH260" s="1">
        <f t="shared" si="112"/>
        <v>-3.6560028372573258E-2</v>
      </c>
      <c r="AI260" s="1">
        <f t="shared" si="113"/>
        <v>-41645.53486</v>
      </c>
      <c r="AJ260" s="1">
        <f t="shared" si="114"/>
        <v>-1.7277144320693369E-3</v>
      </c>
      <c r="AK260" s="1">
        <f t="shared" si="115"/>
        <v>2.9849971587806712E-6</v>
      </c>
      <c r="AL260" s="1">
        <f t="shared" si="116"/>
        <v>-41645.53486</v>
      </c>
      <c r="AM260" s="11">
        <f t="shared" si="117"/>
        <v>2.9849971587806712E-6</v>
      </c>
      <c r="AN260" s="1">
        <f t="shared" si="118"/>
        <v>-1.1199971599612795E-2</v>
      </c>
      <c r="AO260" s="1">
        <f t="shared" si="119"/>
        <v>0.68325962198202228</v>
      </c>
      <c r="AP260" s="1">
        <f t="shared" si="120"/>
        <v>-0.22572908868532648</v>
      </c>
      <c r="AQ260" s="1">
        <f t="shared" si="121"/>
        <v>0.20905337798840995</v>
      </c>
      <c r="AR260" s="1">
        <f t="shared" si="122"/>
        <v>2.5582092477961895</v>
      </c>
      <c r="AS260" s="1">
        <f t="shared" si="123"/>
        <v>3.3304905572918062</v>
      </c>
      <c r="AT260" s="1">
        <f t="shared" si="136"/>
        <v>8.5828992898972487</v>
      </c>
      <c r="AU260" s="1">
        <f t="shared" si="136"/>
        <v>8.5828206307578121</v>
      </c>
      <c r="AV260" s="1">
        <f t="shared" si="136"/>
        <v>8.5831317834270404</v>
      </c>
      <c r="AW260" s="1">
        <f t="shared" si="136"/>
        <v>8.5819003193098133</v>
      </c>
      <c r="AX260" s="1">
        <f t="shared" si="136"/>
        <v>8.5867642569900848</v>
      </c>
      <c r="AY260" s="1">
        <f t="shared" si="136"/>
        <v>8.5673954236513659</v>
      </c>
      <c r="AZ260" s="1">
        <f t="shared" si="136"/>
        <v>8.6422197205637445</v>
      </c>
      <c r="BA260" s="1">
        <f t="shared" si="124"/>
        <v>8.2998045693256088</v>
      </c>
    </row>
    <row r="261" spans="1:53" x14ac:dyDescent="0.2">
      <c r="A261" s="29" t="s">
        <v>171</v>
      </c>
      <c r="B261" s="30" t="s">
        <v>51</v>
      </c>
      <c r="C261" s="31">
        <v>56688.587</v>
      </c>
      <c r="D261" s="31">
        <v>1E-4</v>
      </c>
      <c r="E261" s="1">
        <f t="shared" si="107"/>
        <v>31661.382406310611</v>
      </c>
      <c r="F261" s="1">
        <f t="shared" si="135"/>
        <v>31661.5</v>
      </c>
      <c r="G261" s="1">
        <f t="shared" si="127"/>
        <v>-4.7035900002811104E-2</v>
      </c>
      <c r="K261" s="1">
        <f t="shared" si="133"/>
        <v>-4.7035900002811104E-2</v>
      </c>
      <c r="N261" s="1">
        <f t="shared" ca="1" si="130"/>
        <v>-4.5127600193035342E-2</v>
      </c>
      <c r="P261" s="26">
        <f t="shared" si="108"/>
        <v>41670.087</v>
      </c>
      <c r="R261" s="1">
        <f t="shared" si="109"/>
        <v>2.2123758890744455E-3</v>
      </c>
      <c r="S261" s="11">
        <f t="shared" si="134"/>
        <v>1</v>
      </c>
      <c r="T261" s="143"/>
      <c r="AF261" s="1">
        <f t="shared" si="110"/>
        <v>31661.5</v>
      </c>
      <c r="AG261" s="1">
        <f t="shared" si="111"/>
        <v>-4.5821670583827405E-2</v>
      </c>
      <c r="AH261" s="1">
        <f t="shared" si="112"/>
        <v>-3.598987487687421E-2</v>
      </c>
      <c r="AI261" s="1">
        <f t="shared" si="113"/>
        <v>-41670.134035900002</v>
      </c>
      <c r="AJ261" s="1">
        <f t="shared" si="114"/>
        <v>-1.2142294189836991E-3</v>
      </c>
      <c r="AK261" s="1">
        <f t="shared" si="115"/>
        <v>1.4743530819254915E-6</v>
      </c>
      <c r="AL261" s="1">
        <f t="shared" si="116"/>
        <v>-41670.134035900002</v>
      </c>
      <c r="AM261" s="11">
        <f t="shared" si="117"/>
        <v>1.4743530819254915E-6</v>
      </c>
      <c r="AN261" s="1">
        <f t="shared" si="118"/>
        <v>-1.1046025125936894E-2</v>
      </c>
      <c r="AO261" s="1">
        <f t="shared" si="119"/>
        <v>0.68221464780766405</v>
      </c>
      <c r="AP261" s="1">
        <f t="shared" si="120"/>
        <v>-0.22083807962940097</v>
      </c>
      <c r="AQ261" s="1">
        <f t="shared" si="121"/>
        <v>0.207461446652937</v>
      </c>
      <c r="AR261" s="1">
        <f t="shared" si="122"/>
        <v>2.5632269418616631</v>
      </c>
      <c r="AS261" s="1">
        <f t="shared" si="123"/>
        <v>3.361083646067601</v>
      </c>
      <c r="AT261" s="1">
        <f t="shared" ref="AT261:AZ270" si="137">$BA261+$AH$7*SIN(AU261)</f>
        <v>8.5896988528012734</v>
      </c>
      <c r="AU261" s="1">
        <f t="shared" si="137"/>
        <v>8.5896166203955193</v>
      </c>
      <c r="AV261" s="1">
        <f t="shared" si="137"/>
        <v>8.5899394566626306</v>
      </c>
      <c r="AW261" s="1">
        <f t="shared" si="137"/>
        <v>8.5886713713432101</v>
      </c>
      <c r="AX261" s="1">
        <f t="shared" si="137"/>
        <v>8.5936421888743926</v>
      </c>
      <c r="AY261" s="1">
        <f t="shared" si="137"/>
        <v>8.5739973125566671</v>
      </c>
      <c r="AZ261" s="1">
        <f t="shared" si="137"/>
        <v>8.6493362292084015</v>
      </c>
      <c r="BA261" s="1">
        <f t="shared" si="124"/>
        <v>8.3083283777306942</v>
      </c>
    </row>
    <row r="262" spans="1:53" x14ac:dyDescent="0.2">
      <c r="A262" s="51" t="s">
        <v>168</v>
      </c>
      <c r="B262" s="52" t="s">
        <v>49</v>
      </c>
      <c r="C262" s="53">
        <v>56976.779900000001</v>
      </c>
      <c r="D262" s="53">
        <v>2.0000000000000001E-4</v>
      </c>
      <c r="E262" s="1">
        <f t="shared" si="107"/>
        <v>32381.888793274578</v>
      </c>
      <c r="F262" s="1">
        <f t="shared" si="135"/>
        <v>32382</v>
      </c>
      <c r="G262" s="1">
        <f t="shared" si="127"/>
        <v>-4.4481199998699594E-2</v>
      </c>
      <c r="K262" s="1">
        <f t="shared" si="133"/>
        <v>-4.4481199998699594E-2</v>
      </c>
      <c r="N262" s="1">
        <f t="shared" ca="1" si="130"/>
        <v>-4.3026677954277379E-2</v>
      </c>
      <c r="P262" s="26">
        <f t="shared" si="108"/>
        <v>41958.279900000001</v>
      </c>
      <c r="R262" s="1">
        <f t="shared" si="109"/>
        <v>1.9785771533243129E-3</v>
      </c>
      <c r="S262" s="11">
        <f t="shared" si="134"/>
        <v>1</v>
      </c>
      <c r="T262" s="143"/>
      <c r="AF262" s="1">
        <f t="shared" si="110"/>
        <v>32382</v>
      </c>
      <c r="AG262" s="1">
        <f t="shared" si="111"/>
        <v>-4.3312456653981021E-2</v>
      </c>
      <c r="AH262" s="1">
        <f t="shared" si="112"/>
        <v>-3.5257471721509184E-2</v>
      </c>
      <c r="AI262" s="1">
        <f t="shared" si="113"/>
        <v>-41958.3243812</v>
      </c>
      <c r="AJ262" s="1">
        <f t="shared" si="114"/>
        <v>-1.168743344718573E-3</v>
      </c>
      <c r="AK262" s="1">
        <f t="shared" si="115"/>
        <v>1.365961005823957E-6</v>
      </c>
      <c r="AL262" s="1">
        <f t="shared" si="116"/>
        <v>-41958.3243812</v>
      </c>
      <c r="AM262" s="11">
        <f t="shared" si="117"/>
        <v>1.365961005823957E-6</v>
      </c>
      <c r="AN262" s="1">
        <f t="shared" si="118"/>
        <v>-9.2237282771904135E-3</v>
      </c>
      <c r="AO262" s="1">
        <f t="shared" si="119"/>
        <v>0.67078015445280137</v>
      </c>
      <c r="AP262" s="1">
        <f t="shared" si="120"/>
        <v>-0.16422918136916148</v>
      </c>
      <c r="AQ262" s="1">
        <f t="shared" si="121"/>
        <v>0.18879108880774825</v>
      </c>
      <c r="AR262" s="1">
        <f t="shared" si="122"/>
        <v>2.6209240924099655</v>
      </c>
      <c r="AS262" s="1">
        <f t="shared" si="123"/>
        <v>3.7540424887919168</v>
      </c>
      <c r="AT262" s="1">
        <f t="shared" si="137"/>
        <v>8.6686186658256243</v>
      </c>
      <c r="AU262" s="1">
        <f t="shared" si="137"/>
        <v>8.6684883619421598</v>
      </c>
      <c r="AV262" s="1">
        <f t="shared" si="137"/>
        <v>8.6689602857887298</v>
      </c>
      <c r="AW262" s="1">
        <f t="shared" si="137"/>
        <v>8.6672501120202519</v>
      </c>
      <c r="AX262" s="1">
        <f t="shared" si="137"/>
        <v>8.6734344607048524</v>
      </c>
      <c r="AY262" s="1">
        <f t="shared" si="137"/>
        <v>8.6508961412046812</v>
      </c>
      <c r="AZ262" s="1">
        <f t="shared" si="137"/>
        <v>8.7308927443213467</v>
      </c>
      <c r="BA262" s="1">
        <f t="shared" si="124"/>
        <v>8.4081886046553169</v>
      </c>
    </row>
    <row r="263" spans="1:53" x14ac:dyDescent="0.2">
      <c r="A263" s="51" t="s">
        <v>176</v>
      </c>
      <c r="B263" s="52" t="s">
        <v>49</v>
      </c>
      <c r="C263" s="53">
        <v>56976.779900000001</v>
      </c>
      <c r="D263" s="53">
        <v>2.0000000000000001E-4</v>
      </c>
      <c r="E263" s="1">
        <f t="shared" si="107"/>
        <v>32381.888793274578</v>
      </c>
      <c r="F263" s="1">
        <f t="shared" si="135"/>
        <v>32382</v>
      </c>
      <c r="G263" s="1">
        <f t="shared" si="127"/>
        <v>-4.4481199998699594E-2</v>
      </c>
      <c r="K263" s="1">
        <f t="shared" si="133"/>
        <v>-4.4481199998699594E-2</v>
      </c>
      <c r="N263" s="1">
        <f t="shared" ref="N263:N286" ca="1" si="138">+C$11+C$12*F263</f>
        <v>-4.3026677954277379E-2</v>
      </c>
      <c r="P263" s="26">
        <f t="shared" si="108"/>
        <v>41958.279900000001</v>
      </c>
      <c r="R263" s="1">
        <f t="shared" si="109"/>
        <v>1.9785771533243129E-3</v>
      </c>
      <c r="S263" s="11">
        <f t="shared" si="134"/>
        <v>1</v>
      </c>
      <c r="T263" s="143"/>
      <c r="AF263" s="1">
        <f t="shared" si="110"/>
        <v>32382</v>
      </c>
      <c r="AG263" s="1">
        <f t="shared" si="111"/>
        <v>-4.3312456653981021E-2</v>
      </c>
      <c r="AH263" s="1">
        <f t="shared" si="112"/>
        <v>-3.5257471721509184E-2</v>
      </c>
      <c r="AI263" s="1">
        <f t="shared" si="113"/>
        <v>-41958.3243812</v>
      </c>
      <c r="AJ263" s="1">
        <f t="shared" si="114"/>
        <v>-1.168743344718573E-3</v>
      </c>
      <c r="AK263" s="1">
        <f t="shared" si="115"/>
        <v>1.365961005823957E-6</v>
      </c>
      <c r="AL263" s="1">
        <f t="shared" si="116"/>
        <v>-41958.3243812</v>
      </c>
      <c r="AM263" s="11">
        <f t="shared" si="117"/>
        <v>1.365961005823957E-6</v>
      </c>
      <c r="AN263" s="1">
        <f t="shared" si="118"/>
        <v>-9.2237282771904135E-3</v>
      </c>
      <c r="AO263" s="1">
        <f t="shared" si="119"/>
        <v>0.67078015445280137</v>
      </c>
      <c r="AP263" s="1">
        <f t="shared" si="120"/>
        <v>-0.16422918136916148</v>
      </c>
      <c r="AQ263" s="1">
        <f t="shared" si="121"/>
        <v>0.18879108880774825</v>
      </c>
      <c r="AR263" s="1">
        <f t="shared" si="122"/>
        <v>2.6209240924099655</v>
      </c>
      <c r="AS263" s="1">
        <f t="shared" si="123"/>
        <v>3.7540424887919168</v>
      </c>
      <c r="AT263" s="1">
        <f t="shared" si="137"/>
        <v>8.6686186658256243</v>
      </c>
      <c r="AU263" s="1">
        <f t="shared" si="137"/>
        <v>8.6684883619421598</v>
      </c>
      <c r="AV263" s="1">
        <f t="shared" si="137"/>
        <v>8.6689602857887298</v>
      </c>
      <c r="AW263" s="1">
        <f t="shared" si="137"/>
        <v>8.6672501120202519</v>
      </c>
      <c r="AX263" s="1">
        <f t="shared" si="137"/>
        <v>8.6734344607048524</v>
      </c>
      <c r="AY263" s="1">
        <f t="shared" si="137"/>
        <v>8.6508961412046812</v>
      </c>
      <c r="AZ263" s="1">
        <f t="shared" si="137"/>
        <v>8.7308927443213467</v>
      </c>
      <c r="BA263" s="1">
        <f t="shared" si="124"/>
        <v>8.4081886046553169</v>
      </c>
    </row>
    <row r="264" spans="1:53" x14ac:dyDescent="0.2">
      <c r="A264" s="51" t="s">
        <v>168</v>
      </c>
      <c r="B264" s="52" t="s">
        <v>49</v>
      </c>
      <c r="C264" s="53">
        <v>56998.78</v>
      </c>
      <c r="D264" s="53">
        <v>5.0000000000000001E-4</v>
      </c>
      <c r="E264" s="1">
        <f t="shared" si="107"/>
        <v>32436.890885844674</v>
      </c>
      <c r="F264" s="1">
        <f t="shared" si="135"/>
        <v>32437</v>
      </c>
      <c r="G264" s="1">
        <f t="shared" si="127"/>
        <v>-4.3644199999107514E-2</v>
      </c>
      <c r="K264" s="1">
        <f t="shared" si="133"/>
        <v>-4.3644199999107514E-2</v>
      </c>
      <c r="N264" s="1">
        <f t="shared" ca="1" si="138"/>
        <v>-4.2866302210860741E-2</v>
      </c>
      <c r="P264" s="26">
        <f t="shared" si="108"/>
        <v>41980.28</v>
      </c>
      <c r="R264" s="1">
        <f t="shared" si="109"/>
        <v>1.9048161935620962E-3</v>
      </c>
      <c r="S264" s="11">
        <f t="shared" si="134"/>
        <v>1</v>
      </c>
      <c r="T264" s="143"/>
      <c r="AF264" s="1">
        <f t="shared" si="110"/>
        <v>32437</v>
      </c>
      <c r="AG264" s="1">
        <f t="shared" si="111"/>
        <v>-4.3117920823236303E-2</v>
      </c>
      <c r="AH264" s="1">
        <f t="shared" si="112"/>
        <v>-3.4560828453255747E-2</v>
      </c>
      <c r="AI264" s="1">
        <f t="shared" si="113"/>
        <v>-41980.323644199998</v>
      </c>
      <c r="AJ264" s="1">
        <f t="shared" si="114"/>
        <v>-5.2627917587121098E-4</v>
      </c>
      <c r="AK264" s="1">
        <f t="shared" si="115"/>
        <v>2.76969770955681E-7</v>
      </c>
      <c r="AL264" s="1">
        <f t="shared" si="116"/>
        <v>-41980.323644199998</v>
      </c>
      <c r="AM264" s="11">
        <f t="shared" si="117"/>
        <v>2.76969770955681E-7</v>
      </c>
      <c r="AN264" s="1">
        <f t="shared" si="118"/>
        <v>-9.0833715458517664E-3</v>
      </c>
      <c r="AO264" s="1">
        <f t="shared" si="119"/>
        <v>0.66996642656584671</v>
      </c>
      <c r="AP264" s="1">
        <f t="shared" si="120"/>
        <v>-0.15995986477001431</v>
      </c>
      <c r="AQ264" s="1">
        <f t="shared" si="121"/>
        <v>0.18736494421748093</v>
      </c>
      <c r="AR264" s="1">
        <f t="shared" si="122"/>
        <v>2.6252506300495035</v>
      </c>
      <c r="AS264" s="1">
        <f t="shared" si="123"/>
        <v>3.7869597204530336</v>
      </c>
      <c r="AT264" s="1">
        <f t="shared" si="137"/>
        <v>8.6745897611553602</v>
      </c>
      <c r="AU264" s="1">
        <f t="shared" si="137"/>
        <v>8.6744553689931383</v>
      </c>
      <c r="AV264" s="1">
        <f t="shared" si="137"/>
        <v>8.6749393819275351</v>
      </c>
      <c r="AW264" s="1">
        <f t="shared" si="137"/>
        <v>8.6731951863788499</v>
      </c>
      <c r="AX264" s="1">
        <f t="shared" si="137"/>
        <v>8.6794673709012464</v>
      </c>
      <c r="AY264" s="1">
        <f t="shared" si="137"/>
        <v>8.6567374680267655</v>
      </c>
      <c r="AZ264" s="1">
        <f t="shared" si="137"/>
        <v>8.7369838187699553</v>
      </c>
      <c r="BA264" s="1">
        <f t="shared" si="124"/>
        <v>8.4158115227411656</v>
      </c>
    </row>
    <row r="265" spans="1:53" x14ac:dyDescent="0.2">
      <c r="A265" s="51" t="s">
        <v>176</v>
      </c>
      <c r="B265" s="52" t="s">
        <v>49</v>
      </c>
      <c r="C265" s="53">
        <v>56998.78</v>
      </c>
      <c r="D265" s="53">
        <v>5.0000000000000001E-4</v>
      </c>
      <c r="E265" s="1">
        <f t="shared" si="107"/>
        <v>32436.890885844674</v>
      </c>
      <c r="F265" s="1">
        <f t="shared" si="135"/>
        <v>32437</v>
      </c>
      <c r="G265" s="1">
        <f t="shared" si="127"/>
        <v>-4.3644199999107514E-2</v>
      </c>
      <c r="K265" s="1">
        <f t="shared" si="133"/>
        <v>-4.3644199999107514E-2</v>
      </c>
      <c r="N265" s="1">
        <f t="shared" ca="1" si="138"/>
        <v>-4.2866302210860741E-2</v>
      </c>
      <c r="P265" s="26">
        <f t="shared" si="108"/>
        <v>41980.28</v>
      </c>
      <c r="R265" s="1">
        <f t="shared" si="109"/>
        <v>1.9048161935620962E-3</v>
      </c>
      <c r="S265" s="11">
        <f t="shared" si="134"/>
        <v>1</v>
      </c>
      <c r="T265" s="143"/>
      <c r="U265" s="1">
        <v>2.6970926794579714E-10</v>
      </c>
      <c r="V265" s="1">
        <v>2.4867210702438492E-19</v>
      </c>
      <c r="W265" s="1">
        <v>8.0463443465412655E-29</v>
      </c>
      <c r="X265" s="1">
        <v>2.1911373296924985E-11</v>
      </c>
      <c r="Y265" s="1">
        <v>1.2886727370314035E-9</v>
      </c>
      <c r="Z265" s="1">
        <v>1.5404538434959254E-5</v>
      </c>
      <c r="AA265" s="1">
        <v>3.9946529771975624E-2</v>
      </c>
      <c r="AB265" s="1">
        <v>362.28942000055787</v>
      </c>
      <c r="AC265" s="1">
        <v>6.5777354892067976E-7</v>
      </c>
      <c r="AD265" s="1">
        <v>7.9289499585245104E-10</v>
      </c>
      <c r="AE265" s="1">
        <v>2.6836408223408192E-22</v>
      </c>
      <c r="AF265" s="1">
        <f t="shared" si="110"/>
        <v>32437</v>
      </c>
      <c r="AG265" s="1">
        <f t="shared" si="111"/>
        <v>-4.3117920823236303E-2</v>
      </c>
      <c r="AH265" s="1">
        <f t="shared" si="112"/>
        <v>-3.4560828453255747E-2</v>
      </c>
      <c r="AI265" s="1">
        <f t="shared" si="113"/>
        <v>-41980.323644199998</v>
      </c>
      <c r="AJ265" s="1">
        <f t="shared" si="114"/>
        <v>-5.2627917587121098E-4</v>
      </c>
      <c r="AK265" s="1">
        <f t="shared" si="115"/>
        <v>2.76969770955681E-7</v>
      </c>
      <c r="AL265" s="1">
        <f t="shared" si="116"/>
        <v>-41980.323644199998</v>
      </c>
      <c r="AM265" s="11">
        <f t="shared" si="117"/>
        <v>2.76969770955681E-7</v>
      </c>
      <c r="AN265" s="1">
        <f t="shared" si="118"/>
        <v>-9.0833715458517664E-3</v>
      </c>
      <c r="AO265" s="1">
        <f t="shared" si="119"/>
        <v>0.66996642656584671</v>
      </c>
      <c r="AP265" s="1">
        <f t="shared" si="120"/>
        <v>-0.15995986477001431</v>
      </c>
      <c r="AQ265" s="1">
        <f t="shared" si="121"/>
        <v>0.18736494421748093</v>
      </c>
      <c r="AR265" s="1">
        <f t="shared" si="122"/>
        <v>2.6252506300495035</v>
      </c>
      <c r="AS265" s="1">
        <f t="shared" si="123"/>
        <v>3.7869597204530336</v>
      </c>
      <c r="AT265" s="1">
        <f t="shared" si="137"/>
        <v>8.6745897611553602</v>
      </c>
      <c r="AU265" s="1">
        <f t="shared" si="137"/>
        <v>8.6744553689931383</v>
      </c>
      <c r="AV265" s="1">
        <f t="shared" si="137"/>
        <v>8.6749393819275351</v>
      </c>
      <c r="AW265" s="1">
        <f t="shared" si="137"/>
        <v>8.6731951863788499</v>
      </c>
      <c r="AX265" s="1">
        <f t="shared" si="137"/>
        <v>8.6794673709012464</v>
      </c>
      <c r="AY265" s="1">
        <f t="shared" si="137"/>
        <v>8.6567374680267655</v>
      </c>
      <c r="AZ265" s="1">
        <f t="shared" si="137"/>
        <v>8.7369838187699553</v>
      </c>
      <c r="BA265" s="1">
        <f t="shared" si="124"/>
        <v>8.4158115227411656</v>
      </c>
    </row>
    <row r="266" spans="1:53" x14ac:dyDescent="0.2">
      <c r="A266" s="56" t="s">
        <v>177</v>
      </c>
      <c r="B266" s="57"/>
      <c r="C266" s="58">
        <v>57033.979133333269</v>
      </c>
      <c r="D266" s="59"/>
      <c r="E266" s="1">
        <f t="shared" si="107"/>
        <v>32524.891667204025</v>
      </c>
      <c r="F266" s="1">
        <f t="shared" si="135"/>
        <v>32525</v>
      </c>
      <c r="G266" s="1">
        <f t="shared" si="127"/>
        <v>-4.3331666733138263E-2</v>
      </c>
      <c r="K266" s="1">
        <f t="shared" si="133"/>
        <v>-4.3331666733138263E-2</v>
      </c>
      <c r="N266" s="1">
        <f t="shared" ca="1" si="138"/>
        <v>-4.2609701021394122E-2</v>
      </c>
      <c r="P266" s="26">
        <f t="shared" si="108"/>
        <v>42015.479133333269</v>
      </c>
      <c r="R266" s="1">
        <f t="shared" si="109"/>
        <v>1.8776333418717612E-3</v>
      </c>
      <c r="S266" s="11">
        <f t="shared" si="134"/>
        <v>1</v>
      </c>
      <c r="T266" s="143"/>
      <c r="AF266" s="1">
        <f t="shared" si="110"/>
        <v>32525</v>
      </c>
      <c r="AG266" s="1">
        <f t="shared" si="111"/>
        <v>-4.2805830435124634E-2</v>
      </c>
      <c r="AH266" s="1">
        <f t="shared" si="112"/>
        <v>-3.4473184863655804E-2</v>
      </c>
      <c r="AI266" s="1">
        <f t="shared" si="113"/>
        <v>-42015.522465000002</v>
      </c>
      <c r="AJ266" s="1">
        <f t="shared" si="114"/>
        <v>-5.2583629801362941E-4</v>
      </c>
      <c r="AK266" s="1">
        <f t="shared" si="115"/>
        <v>2.7650381230867848E-7</v>
      </c>
      <c r="AL266" s="1">
        <f t="shared" si="116"/>
        <v>-42015.522465000002</v>
      </c>
      <c r="AM266" s="11">
        <f t="shared" si="117"/>
        <v>2.7650381230867848E-7</v>
      </c>
      <c r="AN266" s="1">
        <f t="shared" si="118"/>
        <v>-8.8584818694824631E-3</v>
      </c>
      <c r="AO266" s="1">
        <f t="shared" si="119"/>
        <v>0.66868132463573482</v>
      </c>
      <c r="AP266" s="1">
        <f t="shared" si="120"/>
        <v>-0.15314415519526756</v>
      </c>
      <c r="AQ266" s="1">
        <f t="shared" si="121"/>
        <v>0.18508300102982211</v>
      </c>
      <c r="AR266" s="1">
        <f t="shared" si="122"/>
        <v>2.6321514431519133</v>
      </c>
      <c r="AS266" s="1">
        <f t="shared" si="123"/>
        <v>3.8405936512349235</v>
      </c>
      <c r="AT266" s="1">
        <f t="shared" si="137"/>
        <v>8.6841285836629716</v>
      </c>
      <c r="AU266" s="1">
        <f t="shared" si="137"/>
        <v>8.683987547089572</v>
      </c>
      <c r="AV266" s="1">
        <f t="shared" si="137"/>
        <v>8.684491036489268</v>
      </c>
      <c r="AW266" s="1">
        <f t="shared" si="137"/>
        <v>8.6826925541450635</v>
      </c>
      <c r="AX266" s="1">
        <f t="shared" si="137"/>
        <v>8.6891032940142097</v>
      </c>
      <c r="AY266" s="1">
        <f t="shared" si="137"/>
        <v>8.6660764883520205</v>
      </c>
      <c r="AZ266" s="1">
        <f t="shared" si="137"/>
        <v>8.7466907565495138</v>
      </c>
      <c r="BA266" s="1">
        <f t="shared" si="124"/>
        <v>8.4280081916785257</v>
      </c>
    </row>
    <row r="267" spans="1:53" x14ac:dyDescent="0.2">
      <c r="A267" s="60" t="s">
        <v>178</v>
      </c>
      <c r="B267" s="61" t="s">
        <v>51</v>
      </c>
      <c r="C267" s="62">
        <v>57063.378559999997</v>
      </c>
      <c r="D267" s="62">
        <v>2.9999999999999997E-4</v>
      </c>
      <c r="E267" s="1">
        <f t="shared" si="107"/>
        <v>32598.392696155315</v>
      </c>
      <c r="F267" s="1">
        <f t="shared" si="135"/>
        <v>32598.5</v>
      </c>
      <c r="G267" s="1">
        <f t="shared" si="127"/>
        <v>-4.2920100000628736E-2</v>
      </c>
      <c r="K267" s="1">
        <f t="shared" si="133"/>
        <v>-4.2920100000628736E-2</v>
      </c>
      <c r="N267" s="1">
        <f t="shared" ca="1" si="138"/>
        <v>-4.2395380709737335E-2</v>
      </c>
      <c r="P267" s="26">
        <f t="shared" si="108"/>
        <v>42044.878559999997</v>
      </c>
      <c r="R267" s="1">
        <f t="shared" si="109"/>
        <v>1.8421349840639708E-3</v>
      </c>
      <c r="S267" s="11">
        <f t="shared" si="134"/>
        <v>1</v>
      </c>
      <c r="T267" s="143"/>
      <c r="AF267" s="1">
        <f t="shared" si="110"/>
        <v>32598.5</v>
      </c>
      <c r="AG267" s="1">
        <f t="shared" si="111"/>
        <v>-4.2544389688035929E-2</v>
      </c>
      <c r="AH267" s="1">
        <f t="shared" si="112"/>
        <v>-3.4249741475043012E-2</v>
      </c>
      <c r="AI267" s="1">
        <f t="shared" si="113"/>
        <v>-42044.921480099998</v>
      </c>
      <c r="AJ267" s="1">
        <f t="shared" si="114"/>
        <v>-3.7571031259280713E-4</v>
      </c>
      <c r="AK267" s="1">
        <f t="shared" si="115"/>
        <v>1.4115823898858485E-7</v>
      </c>
      <c r="AL267" s="1">
        <f t="shared" si="116"/>
        <v>-42044.921480099998</v>
      </c>
      <c r="AM267" s="11">
        <f t="shared" si="117"/>
        <v>1.4115823898858485E-7</v>
      </c>
      <c r="AN267" s="1">
        <f t="shared" si="118"/>
        <v>-8.6703585255857238E-3</v>
      </c>
      <c r="AO267" s="1">
        <f t="shared" si="119"/>
        <v>0.66762374777451972</v>
      </c>
      <c r="AP267" s="1">
        <f t="shared" si="120"/>
        <v>-0.14746578627393414</v>
      </c>
      <c r="AQ267" s="1">
        <f t="shared" si="121"/>
        <v>0.18317698783384417</v>
      </c>
      <c r="AR267" s="1">
        <f t="shared" si="122"/>
        <v>2.6378950698602517</v>
      </c>
      <c r="AS267" s="1">
        <f t="shared" si="123"/>
        <v>3.8863297403579593</v>
      </c>
      <c r="AT267" s="1">
        <f t="shared" si="137"/>
        <v>8.6920817690033392</v>
      </c>
      <c r="AU267" s="1">
        <f t="shared" si="137"/>
        <v>8.6919350914537574</v>
      </c>
      <c r="AV267" s="1">
        <f t="shared" si="137"/>
        <v>8.6924549546569683</v>
      </c>
      <c r="AW267" s="1">
        <f t="shared" si="137"/>
        <v>8.6906113265282716</v>
      </c>
      <c r="AX267" s="1">
        <f t="shared" si="137"/>
        <v>8.6971357907619726</v>
      </c>
      <c r="AY267" s="1">
        <f t="shared" si="137"/>
        <v>8.6738703019937464</v>
      </c>
      <c r="AZ267" s="1">
        <f t="shared" si="137"/>
        <v>8.7547619070286817</v>
      </c>
      <c r="BA267" s="1">
        <f t="shared" si="124"/>
        <v>8.4381951822114321</v>
      </c>
    </row>
    <row r="268" spans="1:53" x14ac:dyDescent="0.2">
      <c r="A268" s="60" t="s">
        <v>178</v>
      </c>
      <c r="B268" s="61" t="s">
        <v>51</v>
      </c>
      <c r="C268" s="62">
        <v>57063.37859</v>
      </c>
      <c r="D268" s="62">
        <v>2.9999999999999997E-4</v>
      </c>
      <c r="E268" s="1">
        <f t="shared" si="107"/>
        <v>32598.392771157836</v>
      </c>
      <c r="F268" s="1">
        <f t="shared" si="135"/>
        <v>32598.5</v>
      </c>
      <c r="G268" s="1">
        <f t="shared" si="127"/>
        <v>-4.2890099997748621E-2</v>
      </c>
      <c r="K268" s="1">
        <f t="shared" si="133"/>
        <v>-4.2890099997748621E-2</v>
      </c>
      <c r="N268" s="1">
        <f t="shared" ca="1" si="138"/>
        <v>-4.2395380709737335E-2</v>
      </c>
      <c r="P268" s="26">
        <f t="shared" si="108"/>
        <v>42044.87859</v>
      </c>
      <c r="R268" s="1">
        <f t="shared" si="109"/>
        <v>1.8395606778168763E-3</v>
      </c>
      <c r="S268" s="11">
        <f t="shared" si="134"/>
        <v>1</v>
      </c>
      <c r="T268" s="143"/>
      <c r="AF268" s="1">
        <f t="shared" si="110"/>
        <v>32598.5</v>
      </c>
      <c r="AG268" s="1">
        <f t="shared" si="111"/>
        <v>-4.2544389688035929E-2</v>
      </c>
      <c r="AH268" s="1">
        <f t="shared" si="112"/>
        <v>-3.4219741472162897E-2</v>
      </c>
      <c r="AI268" s="1">
        <f t="shared" si="113"/>
        <v>-42044.921480099998</v>
      </c>
      <c r="AJ268" s="1">
        <f t="shared" si="114"/>
        <v>-3.4571030971269207E-4</v>
      </c>
      <c r="AK268" s="1">
        <f t="shared" si="115"/>
        <v>1.1951561824164546E-7</v>
      </c>
      <c r="AL268" s="1">
        <f t="shared" si="116"/>
        <v>-42044.921480099998</v>
      </c>
      <c r="AM268" s="11">
        <f t="shared" si="117"/>
        <v>1.1951561824164546E-7</v>
      </c>
      <c r="AN268" s="1">
        <f t="shared" si="118"/>
        <v>-8.6703585255857238E-3</v>
      </c>
      <c r="AO268" s="1">
        <f t="shared" si="119"/>
        <v>0.66762374777451972</v>
      </c>
      <c r="AP268" s="1">
        <f t="shared" si="120"/>
        <v>-0.14746578627393414</v>
      </c>
      <c r="AQ268" s="1">
        <f t="shared" si="121"/>
        <v>0.18317698783384417</v>
      </c>
      <c r="AR268" s="1">
        <f t="shared" si="122"/>
        <v>2.6378950698602517</v>
      </c>
      <c r="AS268" s="1">
        <f t="shared" si="123"/>
        <v>3.8863297403579593</v>
      </c>
      <c r="AT268" s="1">
        <f t="shared" si="137"/>
        <v>8.6920817690033392</v>
      </c>
      <c r="AU268" s="1">
        <f t="shared" si="137"/>
        <v>8.6919350914537574</v>
      </c>
      <c r="AV268" s="1">
        <f t="shared" si="137"/>
        <v>8.6924549546569683</v>
      </c>
      <c r="AW268" s="1">
        <f t="shared" si="137"/>
        <v>8.6906113265282716</v>
      </c>
      <c r="AX268" s="1">
        <f t="shared" si="137"/>
        <v>8.6971357907619726</v>
      </c>
      <c r="AY268" s="1">
        <f t="shared" si="137"/>
        <v>8.6738703019937464</v>
      </c>
      <c r="AZ268" s="1">
        <f t="shared" si="137"/>
        <v>8.7547619070286817</v>
      </c>
      <c r="BA268" s="1">
        <f t="shared" si="124"/>
        <v>8.4381951822114321</v>
      </c>
    </row>
    <row r="269" spans="1:53" x14ac:dyDescent="0.2">
      <c r="A269" s="60" t="s">
        <v>178</v>
      </c>
      <c r="B269" s="61" t="s">
        <v>51</v>
      </c>
      <c r="C269" s="62">
        <v>57063.378599999996</v>
      </c>
      <c r="D269" s="62">
        <v>5.9999999999999995E-4</v>
      </c>
      <c r="E269" s="1">
        <f t="shared" si="107"/>
        <v>32598.392796158663</v>
      </c>
      <c r="F269" s="1">
        <f t="shared" si="135"/>
        <v>32598.5</v>
      </c>
      <c r="G269" s="1">
        <f t="shared" si="127"/>
        <v>-4.2880100001639221E-2</v>
      </c>
      <c r="K269" s="1">
        <f t="shared" si="133"/>
        <v>-4.2880100001639221E-2</v>
      </c>
      <c r="N269" s="1">
        <f t="shared" ca="1" si="138"/>
        <v>-4.2395380709737335E-2</v>
      </c>
      <c r="P269" s="26">
        <f t="shared" si="108"/>
        <v>42044.878599999996</v>
      </c>
      <c r="R269" s="1">
        <f t="shared" si="109"/>
        <v>1.8387029761505799E-3</v>
      </c>
      <c r="S269" s="11">
        <f t="shared" si="134"/>
        <v>1</v>
      </c>
      <c r="T269" s="143"/>
      <c r="AF269" s="1">
        <f t="shared" si="110"/>
        <v>32598.5</v>
      </c>
      <c r="AG269" s="1">
        <f t="shared" si="111"/>
        <v>-4.2544389688035929E-2</v>
      </c>
      <c r="AH269" s="1">
        <f t="shared" si="112"/>
        <v>-3.4209741476053497E-2</v>
      </c>
      <c r="AI269" s="1">
        <f t="shared" si="113"/>
        <v>-42044.921480099998</v>
      </c>
      <c r="AJ269" s="1">
        <f t="shared" si="114"/>
        <v>-3.3571031360329212E-4</v>
      </c>
      <c r="AK269" s="1">
        <f t="shared" si="115"/>
        <v>1.1270141465962074E-7</v>
      </c>
      <c r="AL269" s="1">
        <f t="shared" si="116"/>
        <v>-42044.921480099998</v>
      </c>
      <c r="AM269" s="11">
        <f t="shared" si="117"/>
        <v>1.1270141465962074E-7</v>
      </c>
      <c r="AN269" s="1">
        <f t="shared" si="118"/>
        <v>-8.6703585255857238E-3</v>
      </c>
      <c r="AO269" s="1">
        <f t="shared" si="119"/>
        <v>0.66762374777451972</v>
      </c>
      <c r="AP269" s="1">
        <f t="shared" si="120"/>
        <v>-0.14746578627393414</v>
      </c>
      <c r="AQ269" s="1">
        <f t="shared" si="121"/>
        <v>0.18317698783384417</v>
      </c>
      <c r="AR269" s="1">
        <f t="shared" si="122"/>
        <v>2.6378950698602517</v>
      </c>
      <c r="AS269" s="1">
        <f t="shared" si="123"/>
        <v>3.8863297403579593</v>
      </c>
      <c r="AT269" s="1">
        <f t="shared" si="137"/>
        <v>8.6920817690033392</v>
      </c>
      <c r="AU269" s="1">
        <f t="shared" si="137"/>
        <v>8.6919350914537574</v>
      </c>
      <c r="AV269" s="1">
        <f t="shared" si="137"/>
        <v>8.6924549546569683</v>
      </c>
      <c r="AW269" s="1">
        <f t="shared" si="137"/>
        <v>8.6906113265282716</v>
      </c>
      <c r="AX269" s="1">
        <f t="shared" si="137"/>
        <v>8.6971357907619726</v>
      </c>
      <c r="AY269" s="1">
        <f t="shared" si="137"/>
        <v>8.6738703019937464</v>
      </c>
      <c r="AZ269" s="1">
        <f t="shared" si="137"/>
        <v>8.7547619070286817</v>
      </c>
      <c r="BA269" s="1">
        <f t="shared" si="124"/>
        <v>8.4381951822114321</v>
      </c>
    </row>
    <row r="270" spans="1:53" x14ac:dyDescent="0.2">
      <c r="A270" s="63" t="s">
        <v>179</v>
      </c>
      <c r="B270" s="64" t="s">
        <v>51</v>
      </c>
      <c r="C270" s="63">
        <v>57310.1731</v>
      </c>
      <c r="D270" s="63" t="s">
        <v>175</v>
      </c>
      <c r="E270" s="1">
        <f t="shared" si="107"/>
        <v>33215.399715890482</v>
      </c>
      <c r="F270" s="1">
        <f t="shared" si="135"/>
        <v>33215.5</v>
      </c>
      <c r="G270" s="1">
        <f t="shared" si="127"/>
        <v>-4.0112299997417722E-2</v>
      </c>
      <c r="K270" s="1">
        <f t="shared" si="133"/>
        <v>-4.0112299997417722E-2</v>
      </c>
      <c r="N270" s="1">
        <f t="shared" ca="1" si="138"/>
        <v>-4.0596256460863414E-2</v>
      </c>
      <c r="P270" s="26">
        <f t="shared" si="108"/>
        <v>42291.6731</v>
      </c>
      <c r="R270" s="1">
        <f t="shared" si="109"/>
        <v>1.6089966110828377E-3</v>
      </c>
      <c r="S270" s="11">
        <f t="shared" si="134"/>
        <v>1</v>
      </c>
      <c r="T270" s="143"/>
      <c r="AF270" s="1">
        <f t="shared" si="110"/>
        <v>33215.5</v>
      </c>
      <c r="AG270" s="1">
        <f t="shared" si="111"/>
        <v>-4.0323361784409512E-2</v>
      </c>
      <c r="AH270" s="1">
        <f t="shared" si="112"/>
        <v>-3.3030095262154321E-2</v>
      </c>
      <c r="AI270" s="1">
        <f t="shared" si="113"/>
        <v>-42291.713212299997</v>
      </c>
      <c r="AJ270" s="1">
        <f t="shared" si="114"/>
        <v>2.1106178699178968E-4</v>
      </c>
      <c r="AK270" s="1">
        <f t="shared" si="115"/>
        <v>4.4547077928167596E-8</v>
      </c>
      <c r="AL270" s="1">
        <f t="shared" si="116"/>
        <v>-42291.713212299997</v>
      </c>
      <c r="AM270" s="11">
        <f t="shared" si="117"/>
        <v>4.4547077928167596E-8</v>
      </c>
      <c r="AN270" s="1">
        <f t="shared" si="118"/>
        <v>-7.082204735263397E-3</v>
      </c>
      <c r="AO270" s="1">
        <f t="shared" si="119"/>
        <v>0.65929593301255984</v>
      </c>
      <c r="AP270" s="1">
        <f t="shared" si="120"/>
        <v>-0.10030625443971326</v>
      </c>
      <c r="AQ270" s="1">
        <f t="shared" si="121"/>
        <v>0.16717811056939952</v>
      </c>
      <c r="AR270" s="1">
        <f t="shared" si="122"/>
        <v>2.6854254008751752</v>
      </c>
      <c r="AS270" s="1">
        <f t="shared" si="123"/>
        <v>4.3080639437591843</v>
      </c>
      <c r="AT270" s="1">
        <f t="shared" si="137"/>
        <v>8.7583695104379924</v>
      </c>
      <c r="AU270" s="1">
        <f t="shared" si="137"/>
        <v>8.75817308398838</v>
      </c>
      <c r="AV270" s="1">
        <f t="shared" si="137"/>
        <v>8.7588314736995603</v>
      </c>
      <c r="AW270" s="1">
        <f t="shared" si="137"/>
        <v>8.7566233114662886</v>
      </c>
      <c r="AX270" s="1">
        <f t="shared" si="137"/>
        <v>8.7640141881680513</v>
      </c>
      <c r="AY270" s="1">
        <f t="shared" si="137"/>
        <v>8.7391039439907807</v>
      </c>
      <c r="AZ270" s="1">
        <f t="shared" si="137"/>
        <v>8.8212424595685004</v>
      </c>
      <c r="BA270" s="1">
        <f t="shared" si="124"/>
        <v>8.5237104632835941</v>
      </c>
    </row>
    <row r="271" spans="1:53" x14ac:dyDescent="0.2">
      <c r="A271" s="51" t="s">
        <v>172</v>
      </c>
      <c r="B271" s="52" t="s">
        <v>51</v>
      </c>
      <c r="C271" s="53">
        <v>57314.970699999998</v>
      </c>
      <c r="D271" s="53">
        <v>2.9999999999999997E-4</v>
      </c>
      <c r="E271" s="1">
        <f t="shared" si="107"/>
        <v>33227.394117702941</v>
      </c>
      <c r="F271" s="1">
        <f t="shared" si="135"/>
        <v>33227.5</v>
      </c>
      <c r="G271" s="1">
        <f t="shared" si="127"/>
        <v>-4.2351500000222586E-2</v>
      </c>
      <c r="K271" s="1">
        <f t="shared" si="133"/>
        <v>-4.2351500000222586E-2</v>
      </c>
      <c r="N271" s="1">
        <f t="shared" ca="1" si="138"/>
        <v>-4.0561265389572512E-2</v>
      </c>
      <c r="P271" s="26">
        <f t="shared" si="108"/>
        <v>42296.470699999998</v>
      </c>
      <c r="R271" s="1">
        <f t="shared" si="109"/>
        <v>1.7936495522688537E-3</v>
      </c>
      <c r="S271" s="11">
        <f t="shared" si="134"/>
        <v>1</v>
      </c>
      <c r="T271" s="143"/>
      <c r="AF271" s="1">
        <f t="shared" si="110"/>
        <v>33227.5</v>
      </c>
      <c r="AG271" s="1">
        <f t="shared" si="111"/>
        <v>-4.0279720883514648E-2</v>
      </c>
      <c r="AH271" s="1">
        <f t="shared" si="112"/>
        <v>-3.5300319037516202E-2</v>
      </c>
      <c r="AI271" s="1">
        <f t="shared" si="113"/>
        <v>-42296.513051499998</v>
      </c>
      <c r="AJ271" s="1">
        <f t="shared" si="114"/>
        <v>-2.0717791167079377E-3</v>
      </c>
      <c r="AK271" s="1">
        <f t="shared" si="115"/>
        <v>4.2922687084271231E-6</v>
      </c>
      <c r="AL271" s="1">
        <f t="shared" si="116"/>
        <v>-42296.513051499998</v>
      </c>
      <c r="AM271" s="11">
        <f t="shared" si="117"/>
        <v>4.2922687084271231E-6</v>
      </c>
      <c r="AN271" s="1">
        <f t="shared" si="118"/>
        <v>-7.0511809627063831E-3</v>
      </c>
      <c r="AO271" s="1">
        <f t="shared" si="119"/>
        <v>0.65914346500896159</v>
      </c>
      <c r="AP271" s="1">
        <f t="shared" si="120"/>
        <v>-9.939795804497592E-2</v>
      </c>
      <c r="AQ271" s="1">
        <f t="shared" si="121"/>
        <v>0.16686702630909289</v>
      </c>
      <c r="AR271" s="1">
        <f t="shared" si="122"/>
        <v>2.6863382595052108</v>
      </c>
      <c r="AS271" s="1">
        <f t="shared" si="123"/>
        <v>4.3170090236944612</v>
      </c>
      <c r="AT271" s="1">
        <f t="shared" ref="AT271:AZ280" si="139">$BA271+$AH$7*SIN(AU271)</f>
        <v>8.7596506699376846</v>
      </c>
      <c r="AU271" s="1">
        <f t="shared" si="139"/>
        <v>8.7594532493166817</v>
      </c>
      <c r="AV271" s="1">
        <f t="shared" si="139"/>
        <v>8.7601143058403537</v>
      </c>
      <c r="AW271" s="1">
        <f t="shared" si="139"/>
        <v>8.7578994291926975</v>
      </c>
      <c r="AX271" s="1">
        <f t="shared" si="139"/>
        <v>8.7653053395018379</v>
      </c>
      <c r="AY271" s="1">
        <f t="shared" si="139"/>
        <v>8.7403698292122396</v>
      </c>
      <c r="AZ271" s="1">
        <f t="shared" si="139"/>
        <v>8.8225134018339286</v>
      </c>
      <c r="BA271" s="1">
        <f t="shared" si="124"/>
        <v>8.5253736454114151</v>
      </c>
    </row>
    <row r="272" spans="1:53" x14ac:dyDescent="0.2">
      <c r="A272" s="51" t="s">
        <v>180</v>
      </c>
      <c r="B272" s="52" t="s">
        <v>49</v>
      </c>
      <c r="C272" s="53">
        <v>57344.773999999998</v>
      </c>
      <c r="D272" s="53">
        <v>1E-4</v>
      </c>
      <c r="E272" s="1">
        <f t="shared" si="107"/>
        <v>33301.904863812932</v>
      </c>
      <c r="F272" s="1">
        <f t="shared" si="135"/>
        <v>33302</v>
      </c>
      <c r="G272" s="1">
        <f t="shared" si="127"/>
        <v>-3.805320000537904E-2</v>
      </c>
      <c r="K272" s="1">
        <f t="shared" si="133"/>
        <v>-3.805320000537904E-2</v>
      </c>
      <c r="N272" s="1">
        <f t="shared" ca="1" si="138"/>
        <v>-4.0344029155308145E-2</v>
      </c>
      <c r="P272" s="26">
        <f t="shared" si="108"/>
        <v>42326.273999999998</v>
      </c>
      <c r="R272" s="1">
        <f t="shared" si="109"/>
        <v>1.4480460306493794E-3</v>
      </c>
      <c r="S272" s="11">
        <f t="shared" si="134"/>
        <v>1</v>
      </c>
      <c r="T272" s="143"/>
      <c r="AF272" s="1">
        <f t="shared" si="110"/>
        <v>33302</v>
      </c>
      <c r="AG272" s="1">
        <f t="shared" si="111"/>
        <v>-4.0008423207604997E-2</v>
      </c>
      <c r="AH272" s="1">
        <f t="shared" si="112"/>
        <v>-3.1194722083227641E-2</v>
      </c>
      <c r="AI272" s="1">
        <f t="shared" si="113"/>
        <v>-42326.312053200003</v>
      </c>
      <c r="AJ272" s="1">
        <f t="shared" si="114"/>
        <v>1.9552232022259572E-3</v>
      </c>
      <c r="AK272" s="1">
        <f t="shared" si="115"/>
        <v>3.8228977705227265E-6</v>
      </c>
      <c r="AL272" s="1">
        <f t="shared" si="116"/>
        <v>-42326.312053200003</v>
      </c>
      <c r="AM272" s="11">
        <f t="shared" si="117"/>
        <v>3.8228977705227265E-6</v>
      </c>
      <c r="AN272" s="1">
        <f t="shared" si="118"/>
        <v>-6.8584779221514004E-3</v>
      </c>
      <c r="AO272" s="1">
        <f t="shared" si="119"/>
        <v>0.65820480167249917</v>
      </c>
      <c r="AP272" s="1">
        <f t="shared" si="120"/>
        <v>-9.3766473355280378E-2</v>
      </c>
      <c r="AQ272" s="1">
        <f t="shared" si="121"/>
        <v>0.16493581877688307</v>
      </c>
      <c r="AR272" s="1">
        <f t="shared" si="122"/>
        <v>2.6919962027464863</v>
      </c>
      <c r="AS272" s="1">
        <f t="shared" si="123"/>
        <v>4.37324728502802</v>
      </c>
      <c r="AT272" s="1">
        <f t="shared" si="139"/>
        <v>8.7675979494215408</v>
      </c>
      <c r="AU272" s="1">
        <f t="shared" si="139"/>
        <v>8.7673943487767954</v>
      </c>
      <c r="AV272" s="1">
        <f t="shared" si="139"/>
        <v>8.7680718969413256</v>
      </c>
      <c r="AW272" s="1">
        <f t="shared" si="139"/>
        <v>8.7658157576136269</v>
      </c>
      <c r="AX272" s="1">
        <f t="shared" si="139"/>
        <v>8.7733132422877098</v>
      </c>
      <c r="AY272" s="1">
        <f t="shared" si="139"/>
        <v>8.748226890283572</v>
      </c>
      <c r="AZ272" s="1">
        <f t="shared" si="139"/>
        <v>8.8303854857673016</v>
      </c>
      <c r="BA272" s="1">
        <f t="shared" si="124"/>
        <v>8.5356992344549738</v>
      </c>
    </row>
    <row r="273" spans="1:53" x14ac:dyDescent="0.2">
      <c r="A273" s="51" t="s">
        <v>181</v>
      </c>
      <c r="B273" s="52" t="s">
        <v>51</v>
      </c>
      <c r="C273" s="53">
        <v>57684.969599999997</v>
      </c>
      <c r="D273" s="53">
        <v>2.0000000000000001E-4</v>
      </c>
      <c r="E273" s="1">
        <f t="shared" si="107"/>
        <v>34152.422356148927</v>
      </c>
      <c r="F273" s="1">
        <f t="shared" si="135"/>
        <v>34152.5</v>
      </c>
      <c r="G273" s="1">
        <f t="shared" si="127"/>
        <v>-3.1056500003614929E-2</v>
      </c>
      <c r="K273" s="1">
        <f t="shared" si="133"/>
        <v>-3.1056500003614929E-2</v>
      </c>
      <c r="N273" s="1">
        <f t="shared" ca="1" si="138"/>
        <v>-3.7864036977565407E-2</v>
      </c>
      <c r="P273" s="26">
        <f t="shared" si="108"/>
        <v>42666.469599999997</v>
      </c>
      <c r="R273" s="1">
        <f t="shared" si="109"/>
        <v>9.645061924745341E-4</v>
      </c>
      <c r="S273" s="11">
        <f t="shared" si="134"/>
        <v>1</v>
      </c>
      <c r="T273" s="143"/>
      <c r="AF273" s="1">
        <f t="shared" si="110"/>
        <v>34152.5</v>
      </c>
      <c r="AG273" s="1">
        <f t="shared" si="111"/>
        <v>-3.6870203048636828E-2</v>
      </c>
      <c r="AH273" s="1">
        <f t="shared" si="112"/>
        <v>-2.640685421798937E-2</v>
      </c>
      <c r="AI273" s="1">
        <f t="shared" si="113"/>
        <v>-42666.5006565</v>
      </c>
      <c r="AJ273" s="1">
        <f t="shared" si="114"/>
        <v>5.8137030450218993E-3</v>
      </c>
      <c r="AK273" s="1">
        <f t="shared" si="115"/>
        <v>3.3799143095696906E-5</v>
      </c>
      <c r="AL273" s="1">
        <f t="shared" si="116"/>
        <v>-42666.5006565</v>
      </c>
      <c r="AM273" s="11">
        <f t="shared" si="117"/>
        <v>3.3799143095696906E-5</v>
      </c>
      <c r="AN273" s="1">
        <f t="shared" si="118"/>
        <v>-4.6496457856255603E-3</v>
      </c>
      <c r="AO273" s="1">
        <f t="shared" si="119"/>
        <v>0.64842454962565688</v>
      </c>
      <c r="AP273" s="1">
        <f t="shared" si="120"/>
        <v>-3.0380607863789256E-2</v>
      </c>
      <c r="AQ273" s="1">
        <f t="shared" si="121"/>
        <v>0.14290725877090429</v>
      </c>
      <c r="AR273" s="1">
        <f t="shared" si="122"/>
        <v>2.755515340833969</v>
      </c>
      <c r="AS273" s="1">
        <f t="shared" si="123"/>
        <v>5.1158029340463962</v>
      </c>
      <c r="AT273" s="1">
        <f t="shared" si="139"/>
        <v>8.8575679363604003</v>
      </c>
      <c r="AU273" s="1">
        <f t="shared" si="139"/>
        <v>8.8572955697199589</v>
      </c>
      <c r="AV273" s="1">
        <f t="shared" si="139"/>
        <v>8.858146420063818</v>
      </c>
      <c r="AW273" s="1">
        <f t="shared" si="139"/>
        <v>8.8554869021561764</v>
      </c>
      <c r="AX273" s="1">
        <f t="shared" si="139"/>
        <v>8.8637849307400334</v>
      </c>
      <c r="AY273" s="1">
        <f t="shared" si="139"/>
        <v>8.8377458913779936</v>
      </c>
      <c r="AZ273" s="1">
        <f t="shared" si="139"/>
        <v>8.918094442176395</v>
      </c>
      <c r="BA273" s="1">
        <f t="shared" si="124"/>
        <v>8.6535772677643319</v>
      </c>
    </row>
    <row r="274" spans="1:53" x14ac:dyDescent="0.2">
      <c r="A274" s="51" t="s">
        <v>181</v>
      </c>
      <c r="B274" s="52" t="s">
        <v>49</v>
      </c>
      <c r="C274" s="53">
        <v>57754.763700000003</v>
      </c>
      <c r="D274" s="53">
        <v>2.9999999999999997E-4</v>
      </c>
      <c r="E274" s="1">
        <f t="shared" si="107"/>
        <v>34326.913451600638</v>
      </c>
      <c r="F274" s="1">
        <f t="shared" si="135"/>
        <v>34327</v>
      </c>
      <c r="G274" s="1">
        <f t="shared" si="127"/>
        <v>-3.4618199999385979E-2</v>
      </c>
      <c r="K274" s="1">
        <f t="shared" si="133"/>
        <v>-3.4618199999385979E-2</v>
      </c>
      <c r="N274" s="1">
        <f t="shared" ca="1" si="138"/>
        <v>-3.735520848254352E-2</v>
      </c>
      <c r="P274" s="26">
        <f t="shared" si="108"/>
        <v>42736.263700000003</v>
      </c>
      <c r="R274" s="1">
        <f t="shared" si="109"/>
        <v>1.1984197711974874E-3</v>
      </c>
      <c r="S274" s="11">
        <f t="shared" si="134"/>
        <v>1</v>
      </c>
      <c r="T274" s="143"/>
      <c r="AF274" s="1">
        <f t="shared" si="110"/>
        <v>34327</v>
      </c>
      <c r="AG274" s="1">
        <f t="shared" si="111"/>
        <v>-3.6217752413142866E-2</v>
      </c>
      <c r="AH274" s="1">
        <f t="shared" si="112"/>
        <v>-3.0423011221530377E-2</v>
      </c>
      <c r="AI274" s="1">
        <f t="shared" si="113"/>
        <v>-42736.298318200003</v>
      </c>
      <c r="AJ274" s="1">
        <f t="shared" si="114"/>
        <v>1.599552413756887E-3</v>
      </c>
      <c r="AK274" s="1">
        <f t="shared" si="115"/>
        <v>2.5585679243554833E-6</v>
      </c>
      <c r="AL274" s="1">
        <f t="shared" si="116"/>
        <v>-42736.298318200003</v>
      </c>
      <c r="AM274" s="11">
        <f t="shared" si="117"/>
        <v>2.5585679243554833E-6</v>
      </c>
      <c r="AN274" s="1">
        <f t="shared" si="118"/>
        <v>-4.195188777855601E-3</v>
      </c>
      <c r="AO274" s="1">
        <f t="shared" si="119"/>
        <v>0.64662315960196348</v>
      </c>
      <c r="AP274" s="1">
        <f t="shared" si="120"/>
        <v>-1.7576951976882395E-2</v>
      </c>
      <c r="AQ274" s="1">
        <f t="shared" si="121"/>
        <v>0.13839288488082421</v>
      </c>
      <c r="AR274" s="1">
        <f t="shared" si="122"/>
        <v>2.768322766928506</v>
      </c>
      <c r="AS274" s="1">
        <f t="shared" si="123"/>
        <v>5.2956968443249934</v>
      </c>
      <c r="AT274" s="1">
        <f t="shared" si="139"/>
        <v>8.8758674451563753</v>
      </c>
      <c r="AU274" s="1">
        <f t="shared" si="139"/>
        <v>8.8755821505625097</v>
      </c>
      <c r="AV274" s="1">
        <f t="shared" si="139"/>
        <v>8.8764632655045759</v>
      </c>
      <c r="AW274" s="1">
        <f t="shared" si="139"/>
        <v>8.8737404609363999</v>
      </c>
      <c r="AX274" s="1">
        <f t="shared" si="139"/>
        <v>8.882139869762284</v>
      </c>
      <c r="AY274" s="1">
        <f t="shared" si="139"/>
        <v>8.8560874045987568</v>
      </c>
      <c r="AZ274" s="1">
        <f t="shared" si="139"/>
        <v>8.9356214162895569</v>
      </c>
      <c r="BA274" s="1">
        <f t="shared" si="124"/>
        <v>8.6777627078730699</v>
      </c>
    </row>
    <row r="275" spans="1:53" x14ac:dyDescent="0.2">
      <c r="A275" s="65" t="s">
        <v>182</v>
      </c>
      <c r="B275" s="66" t="s">
        <v>51</v>
      </c>
      <c r="C275" s="67">
        <v>57766.961799999997</v>
      </c>
      <c r="D275" s="68" t="s">
        <v>56</v>
      </c>
      <c r="E275" s="1">
        <f t="shared" si="107"/>
        <v>34357.409723225726</v>
      </c>
      <c r="F275" s="1">
        <f t="shared" si="135"/>
        <v>34357.5</v>
      </c>
      <c r="G275" s="1">
        <f t="shared" si="127"/>
        <v>-3.6109500004386064E-2</v>
      </c>
      <c r="K275" s="1">
        <f t="shared" si="133"/>
        <v>-3.6109500004386064E-2</v>
      </c>
      <c r="N275" s="1">
        <f t="shared" ca="1" si="138"/>
        <v>-3.7266272843012482E-2</v>
      </c>
      <c r="P275" s="26">
        <f t="shared" si="108"/>
        <v>42748.461799999997</v>
      </c>
      <c r="R275" s="1">
        <f t="shared" si="109"/>
        <v>1.3038959905667571E-3</v>
      </c>
      <c r="S275" s="11">
        <f t="shared" si="134"/>
        <v>1</v>
      </c>
      <c r="T275" s="143"/>
      <c r="AF275" s="1">
        <f t="shared" si="110"/>
        <v>34357.5</v>
      </c>
      <c r="AG275" s="1">
        <f t="shared" si="111"/>
        <v>-3.61034390434401E-2</v>
      </c>
      <c r="AH275" s="1">
        <f t="shared" si="112"/>
        <v>-3.1993762797686329E-2</v>
      </c>
      <c r="AI275" s="1">
        <f t="shared" si="113"/>
        <v>-42748.497909500002</v>
      </c>
      <c r="AJ275" s="1">
        <f t="shared" si="114"/>
        <v>-6.0609609459638669E-6</v>
      </c>
      <c r="AK275" s="1">
        <f t="shared" si="115"/>
        <v>3.6735247588499214E-11</v>
      </c>
      <c r="AL275" s="1">
        <f t="shared" si="116"/>
        <v>-42748.497909500002</v>
      </c>
      <c r="AM275" s="11">
        <f t="shared" si="117"/>
        <v>3.6735247588499214E-11</v>
      </c>
      <c r="AN275" s="1">
        <f t="shared" si="118"/>
        <v>-4.1157372066997341E-3</v>
      </c>
      <c r="AO275" s="1">
        <f t="shared" si="119"/>
        <v>0.64631524498282911</v>
      </c>
      <c r="AP275" s="1">
        <f t="shared" si="120"/>
        <v>-1.5345965608927981E-2</v>
      </c>
      <c r="AQ275" s="1">
        <f t="shared" si="121"/>
        <v>0.13760405511386725</v>
      </c>
      <c r="AR275" s="1">
        <f t="shared" si="122"/>
        <v>2.7705540560970769</v>
      </c>
      <c r="AS275" s="1">
        <f t="shared" si="123"/>
        <v>5.3282926709741867</v>
      </c>
      <c r="AT275" s="1">
        <f t="shared" si="139"/>
        <v>8.8790607321978143</v>
      </c>
      <c r="AU275" s="1">
        <f t="shared" si="139"/>
        <v>8.8787732461637301</v>
      </c>
      <c r="AV275" s="1">
        <f t="shared" si="139"/>
        <v>8.8796594034841494</v>
      </c>
      <c r="AW275" s="1">
        <f t="shared" si="139"/>
        <v>8.8769263462624721</v>
      </c>
      <c r="AX275" s="1">
        <f t="shared" si="139"/>
        <v>8.8853410667502501</v>
      </c>
      <c r="AY275" s="1">
        <f t="shared" si="139"/>
        <v>8.8592927860520891</v>
      </c>
      <c r="AZ275" s="1">
        <f t="shared" si="139"/>
        <v>8.9386692742110636</v>
      </c>
      <c r="BA275" s="1">
        <f t="shared" si="124"/>
        <v>8.6819899624479504</v>
      </c>
    </row>
    <row r="276" spans="1:53" x14ac:dyDescent="0.2">
      <c r="A276" s="65" t="s">
        <v>182</v>
      </c>
      <c r="B276" s="66" t="s">
        <v>51</v>
      </c>
      <c r="C276" s="67">
        <v>57766.962099999997</v>
      </c>
      <c r="D276" s="68" t="s">
        <v>175</v>
      </c>
      <c r="E276" s="1">
        <f t="shared" si="107"/>
        <v>34357.410473250849</v>
      </c>
      <c r="F276" s="1">
        <f t="shared" si="135"/>
        <v>34357.5</v>
      </c>
      <c r="G276" s="1">
        <f t="shared" si="127"/>
        <v>-3.5809500004688744E-2</v>
      </c>
      <c r="K276" s="1">
        <f t="shared" si="133"/>
        <v>-3.5809500004688744E-2</v>
      </c>
      <c r="N276" s="1">
        <f t="shared" ca="1" si="138"/>
        <v>-3.7266272843012482E-2</v>
      </c>
      <c r="P276" s="26">
        <f t="shared" si="108"/>
        <v>42748.462099999997</v>
      </c>
      <c r="R276" s="1">
        <f t="shared" si="109"/>
        <v>1.282320290585803E-3</v>
      </c>
      <c r="S276" s="11">
        <f t="shared" si="134"/>
        <v>1</v>
      </c>
      <c r="T276" s="143"/>
      <c r="AF276" s="1">
        <f t="shared" si="110"/>
        <v>34357.5</v>
      </c>
      <c r="AG276" s="1">
        <f t="shared" si="111"/>
        <v>-3.61034390434401E-2</v>
      </c>
      <c r="AH276" s="1">
        <f t="shared" si="112"/>
        <v>-3.1693762797989009E-2</v>
      </c>
      <c r="AI276" s="1">
        <f t="shared" si="113"/>
        <v>-42748.497909500002</v>
      </c>
      <c r="AJ276" s="1">
        <f t="shared" si="114"/>
        <v>2.939390387513563E-4</v>
      </c>
      <c r="AK276" s="1">
        <f t="shared" si="115"/>
        <v>8.6400158502071338E-8</v>
      </c>
      <c r="AL276" s="1">
        <f t="shared" si="116"/>
        <v>-42748.497909500002</v>
      </c>
      <c r="AM276" s="11">
        <f t="shared" si="117"/>
        <v>8.6400158502071338E-8</v>
      </c>
      <c r="AN276" s="1">
        <f t="shared" si="118"/>
        <v>-4.1157372066997341E-3</v>
      </c>
      <c r="AO276" s="1">
        <f t="shared" si="119"/>
        <v>0.64631524498282911</v>
      </c>
      <c r="AP276" s="1">
        <f t="shared" si="120"/>
        <v>-1.5345965608927981E-2</v>
      </c>
      <c r="AQ276" s="1">
        <f t="shared" si="121"/>
        <v>0.13760405511386725</v>
      </c>
      <c r="AR276" s="1">
        <f t="shared" si="122"/>
        <v>2.7705540560970769</v>
      </c>
      <c r="AS276" s="1">
        <f t="shared" si="123"/>
        <v>5.3282926709741867</v>
      </c>
      <c r="AT276" s="1">
        <f t="shared" si="139"/>
        <v>8.8790607321978143</v>
      </c>
      <c r="AU276" s="1">
        <f t="shared" si="139"/>
        <v>8.8787732461637301</v>
      </c>
      <c r="AV276" s="1">
        <f t="shared" si="139"/>
        <v>8.8796594034841494</v>
      </c>
      <c r="AW276" s="1">
        <f t="shared" si="139"/>
        <v>8.8769263462624721</v>
      </c>
      <c r="AX276" s="1">
        <f t="shared" si="139"/>
        <v>8.8853410667502501</v>
      </c>
      <c r="AY276" s="1">
        <f t="shared" si="139"/>
        <v>8.8592927860520891</v>
      </c>
      <c r="AZ276" s="1">
        <f t="shared" si="139"/>
        <v>8.9386692742110636</v>
      </c>
      <c r="BA276" s="1">
        <f t="shared" si="124"/>
        <v>8.6819899624479504</v>
      </c>
    </row>
    <row r="277" spans="1:53" x14ac:dyDescent="0.2">
      <c r="A277" s="65" t="s">
        <v>182</v>
      </c>
      <c r="B277" s="66" t="s">
        <v>51</v>
      </c>
      <c r="C277" s="67">
        <v>57766.963000000003</v>
      </c>
      <c r="D277" s="68" t="s">
        <v>174</v>
      </c>
      <c r="E277" s="1">
        <f t="shared" ref="E277:E286" si="140">+(C277-C$7)/C$8</f>
        <v>34357.412723326241</v>
      </c>
      <c r="F277" s="1">
        <f t="shared" si="135"/>
        <v>34357.5</v>
      </c>
      <c r="G277" s="1">
        <f t="shared" si="127"/>
        <v>-3.4909499998320825E-2</v>
      </c>
      <c r="K277" s="1">
        <f t="shared" si="133"/>
        <v>-3.4909499998320825E-2</v>
      </c>
      <c r="N277" s="1">
        <f t="shared" ca="1" si="138"/>
        <v>-3.7266272843012482E-2</v>
      </c>
      <c r="P277" s="26">
        <f t="shared" ref="P277:P286" si="141">+C277-15018.5</f>
        <v>42748.463000000003</v>
      </c>
      <c r="R277" s="1">
        <f t="shared" ref="R277:R286" si="142">+(O277-G277)^2</f>
        <v>1.2186731901327617E-3</v>
      </c>
      <c r="S277" s="11">
        <f t="shared" si="134"/>
        <v>1</v>
      </c>
      <c r="T277" s="143"/>
      <c r="AF277" s="1">
        <f t="shared" ref="AF277:AF286" si="143">F277</f>
        <v>34357.5</v>
      </c>
      <c r="AG277" s="1">
        <f t="shared" ref="AG277:AG286" si="144">AH$3+AH$4*AF277+AH$5*AF277^2+AN277</f>
        <v>-3.61034390434401E-2</v>
      </c>
      <c r="AH277" s="1">
        <f t="shared" ref="AH277:AH286" si="145">IF(S277&lt;&gt;0,G277-AN277,-9999)</f>
        <v>-3.079376279162109E-2</v>
      </c>
      <c r="AI277" s="1">
        <f t="shared" ref="AI277:AI286" si="146">+G277-P277</f>
        <v>-42748.497909500002</v>
      </c>
      <c r="AJ277" s="1">
        <f t="shared" ref="AJ277:AJ286" si="147">IF(S277&lt;&gt;0,G277-AG277,-9999)</f>
        <v>1.1939390451192744E-3</v>
      </c>
      <c r="AK277" s="1">
        <f t="shared" ref="AK277:AK286" si="148">+(G277-AG277)^2*S277</f>
        <v>1.4254904434603248E-6</v>
      </c>
      <c r="AL277" s="1">
        <f t="shared" ref="AL277:AL286" si="149">IF(S277&lt;&gt;0,G277-P277,-9999)</f>
        <v>-42748.497909500002</v>
      </c>
      <c r="AM277" s="11">
        <f t="shared" ref="AM277:AM286" si="150">+(G277-AG277)^2</f>
        <v>1.4254904434603248E-6</v>
      </c>
      <c r="AN277" s="1">
        <f t="shared" ref="AN277:AN286" si="151">$AH$6*($AH$11/AO277*AP277+$AH$12)</f>
        <v>-4.1157372066997341E-3</v>
      </c>
      <c r="AO277" s="1">
        <f t="shared" ref="AO277:AO286" si="152">1+$AH$7*COS(AR277)</f>
        <v>0.64631524498282911</v>
      </c>
      <c r="AP277" s="1">
        <f t="shared" ref="AP277:AP286" si="153">SIN(AR277+RADIANS($AH$9))</f>
        <v>-1.5345965608927981E-2</v>
      </c>
      <c r="AQ277" s="1">
        <f t="shared" ref="AQ277:AQ286" si="154">$AH$7*SIN(AR277)</f>
        <v>0.13760405511386725</v>
      </c>
      <c r="AR277" s="1">
        <f t="shared" ref="AR277:AR286" si="155">2*ATAN(AS277)</f>
        <v>2.7705540560970769</v>
      </c>
      <c r="AS277" s="1">
        <f t="shared" ref="AS277:AS286" si="156">SQRT((1+$AH$7)/(1-$AH$7))*TAN(AT277/2)</f>
        <v>5.3282926709741867</v>
      </c>
      <c r="AT277" s="1">
        <f t="shared" si="139"/>
        <v>8.8790607321978143</v>
      </c>
      <c r="AU277" s="1">
        <f t="shared" si="139"/>
        <v>8.8787732461637301</v>
      </c>
      <c r="AV277" s="1">
        <f t="shared" si="139"/>
        <v>8.8796594034841494</v>
      </c>
      <c r="AW277" s="1">
        <f t="shared" si="139"/>
        <v>8.8769263462624721</v>
      </c>
      <c r="AX277" s="1">
        <f t="shared" si="139"/>
        <v>8.8853410667502501</v>
      </c>
      <c r="AY277" s="1">
        <f t="shared" si="139"/>
        <v>8.8592927860520891</v>
      </c>
      <c r="AZ277" s="1">
        <f t="shared" si="139"/>
        <v>8.9386692742110636</v>
      </c>
      <c r="BA277" s="1">
        <f t="shared" ref="BA277:BA286" si="157">RADIANS($AH$9)+$AH$18*(F277-AH$15)</f>
        <v>8.6819899624479504</v>
      </c>
    </row>
    <row r="278" spans="1:53" x14ac:dyDescent="0.2">
      <c r="A278" s="51" t="s">
        <v>181</v>
      </c>
      <c r="B278" s="52" t="s">
        <v>49</v>
      </c>
      <c r="C278" s="53">
        <v>57769.5628</v>
      </c>
      <c r="D278" s="53">
        <v>1.5E-3</v>
      </c>
      <c r="E278" s="1">
        <f t="shared" si="140"/>
        <v>34363.912441066779</v>
      </c>
      <c r="F278" s="1">
        <f t="shared" si="135"/>
        <v>34364</v>
      </c>
      <c r="G278" s="1">
        <f t="shared" si="127"/>
        <v>-3.5022399999434128E-2</v>
      </c>
      <c r="K278" s="1">
        <f t="shared" si="133"/>
        <v>-3.5022399999434128E-2</v>
      </c>
      <c r="N278" s="1">
        <f t="shared" ca="1" si="138"/>
        <v>-3.7247319346063235E-2</v>
      </c>
      <c r="P278" s="26">
        <f t="shared" si="141"/>
        <v>42751.0628</v>
      </c>
      <c r="R278" s="1">
        <f t="shared" si="142"/>
        <v>1.2265685017203635E-3</v>
      </c>
      <c r="S278" s="11">
        <f t="shared" si="134"/>
        <v>1</v>
      </c>
      <c r="T278" s="143"/>
      <c r="U278" s="1">
        <v>2.4011670213859439E-9</v>
      </c>
      <c r="V278" s="1">
        <v>9.8145372493349521E-19</v>
      </c>
      <c r="W278" s="1">
        <v>1.6344392263668121E-26</v>
      </c>
      <c r="X278" s="1">
        <v>1.0550514221719708E-9</v>
      </c>
      <c r="Y278" s="1">
        <v>3.5017119776690383E-6</v>
      </c>
      <c r="Z278" s="1">
        <v>1.0785101925617098E-4</v>
      </c>
      <c r="AA278" s="1">
        <v>3.6078988679303084E-3</v>
      </c>
      <c r="AB278" s="1">
        <v>47.318870330774679</v>
      </c>
      <c r="AC278" s="1">
        <v>3.1672360689162753E-5</v>
      </c>
      <c r="AD278" s="1">
        <v>1.7575595208583744E-8</v>
      </c>
      <c r="AE278" s="1">
        <v>5.4512305720533665E-20</v>
      </c>
      <c r="AF278" s="1">
        <f t="shared" si="143"/>
        <v>34364</v>
      </c>
      <c r="AG278" s="1">
        <f t="shared" si="144"/>
        <v>-3.6079066797898872E-2</v>
      </c>
      <c r="AH278" s="1">
        <f t="shared" si="145"/>
        <v>-3.0923595648385573E-2</v>
      </c>
      <c r="AI278" s="1">
        <f t="shared" si="146"/>
        <v>-42751.097822399999</v>
      </c>
      <c r="AJ278" s="1">
        <f t="shared" si="147"/>
        <v>1.0566667984647435E-3</v>
      </c>
      <c r="AK278" s="1">
        <f t="shared" si="148"/>
        <v>1.1165447229777308E-6</v>
      </c>
      <c r="AL278" s="1">
        <f t="shared" si="149"/>
        <v>-42751.097822399999</v>
      </c>
      <c r="AM278" s="11">
        <f t="shared" si="150"/>
        <v>1.1165447229777308E-6</v>
      </c>
      <c r="AN278" s="1">
        <f t="shared" si="151"/>
        <v>-4.098804351048555E-3</v>
      </c>
      <c r="AO278" s="1">
        <f t="shared" si="152"/>
        <v>0.64624988915240911</v>
      </c>
      <c r="AP278" s="1">
        <f t="shared" si="153"/>
        <v>-1.4870773875153788E-2</v>
      </c>
      <c r="AQ278" s="1">
        <f t="shared" si="154"/>
        <v>0.13743595232199479</v>
      </c>
      <c r="AR278" s="1">
        <f t="shared" si="155"/>
        <v>2.7710293020789187</v>
      </c>
      <c r="AS278" s="1">
        <f t="shared" si="156"/>
        <v>5.3352854315152785</v>
      </c>
      <c r="AT278" s="1">
        <f t="shared" si="139"/>
        <v>8.8797410719566479</v>
      </c>
      <c r="AU278" s="1">
        <f t="shared" si="139"/>
        <v>8.8794531217260246</v>
      </c>
      <c r="AV278" s="1">
        <f t="shared" si="139"/>
        <v>8.8803403436696158</v>
      </c>
      <c r="AW278" s="1">
        <f t="shared" si="139"/>
        <v>8.8776051334769104</v>
      </c>
      <c r="AX278" s="1">
        <f t="shared" si="139"/>
        <v>8.8860230231005843</v>
      </c>
      <c r="AY278" s="1">
        <f t="shared" si="139"/>
        <v>8.8599758861622249</v>
      </c>
      <c r="AZ278" s="1">
        <f t="shared" si="139"/>
        <v>8.9393182240714211</v>
      </c>
      <c r="BA278" s="1">
        <f t="shared" si="157"/>
        <v>8.6828908527671871</v>
      </c>
    </row>
    <row r="279" spans="1:53" x14ac:dyDescent="0.2">
      <c r="A279" s="69" t="s">
        <v>183</v>
      </c>
      <c r="B279" s="70" t="s">
        <v>51</v>
      </c>
      <c r="C279" s="71">
        <v>57802.561099999999</v>
      </c>
      <c r="D279" s="71">
        <v>1E-4</v>
      </c>
      <c r="E279" s="1">
        <f t="shared" si="140"/>
        <v>34446.410954766987</v>
      </c>
      <c r="F279" s="1">
        <f t="shared" si="135"/>
        <v>34446.5</v>
      </c>
      <c r="G279" s="1">
        <f t="shared" si="127"/>
        <v>-3.5616900000604801E-2</v>
      </c>
      <c r="K279" s="1">
        <f t="shared" ref="K279:K286" si="158">G279</f>
        <v>-3.5616900000604801E-2</v>
      </c>
      <c r="N279" s="1">
        <f t="shared" ca="1" si="138"/>
        <v>-3.7006755730938284E-2</v>
      </c>
      <c r="P279" s="26">
        <f t="shared" si="141"/>
        <v>42784.061099999999</v>
      </c>
      <c r="R279" s="1">
        <f t="shared" si="142"/>
        <v>1.2685635656530822E-3</v>
      </c>
      <c r="S279" s="11">
        <f t="shared" ref="S279:S286" si="159">Q$13</f>
        <v>1</v>
      </c>
      <c r="T279" s="143"/>
      <c r="AF279" s="1">
        <f t="shared" si="143"/>
        <v>34446.5</v>
      </c>
      <c r="AG279" s="1">
        <f t="shared" si="144"/>
        <v>-3.5769413065684659E-2</v>
      </c>
      <c r="AH279" s="1">
        <f t="shared" si="145"/>
        <v>-3.1733026358933124E-2</v>
      </c>
      <c r="AI279" s="1">
        <f t="shared" si="146"/>
        <v>-42784.0967169</v>
      </c>
      <c r="AJ279" s="1">
        <f t="shared" si="147"/>
        <v>1.5251306507985812E-4</v>
      </c>
      <c r="AK279" s="1">
        <f t="shared" si="148"/>
        <v>2.3260235020053038E-8</v>
      </c>
      <c r="AL279" s="1">
        <f t="shared" si="149"/>
        <v>-42784.0967169</v>
      </c>
      <c r="AM279" s="11">
        <f t="shared" si="150"/>
        <v>2.3260235020053038E-8</v>
      </c>
      <c r="AN279" s="1">
        <f t="shared" si="151"/>
        <v>-3.8838736416716749E-3</v>
      </c>
      <c r="AO279" s="1">
        <f t="shared" si="152"/>
        <v>0.64542844450804682</v>
      </c>
      <c r="AP279" s="1">
        <f t="shared" si="153"/>
        <v>-8.8475465665764554E-3</v>
      </c>
      <c r="AQ279" s="1">
        <f t="shared" si="154"/>
        <v>0.1353026014212336</v>
      </c>
      <c r="AR279" s="1">
        <f t="shared" si="155"/>
        <v>2.7770529620952913</v>
      </c>
      <c r="AS279" s="1">
        <f t="shared" si="156"/>
        <v>5.4254794152030792</v>
      </c>
      <c r="AT279" s="1">
        <f t="shared" si="139"/>
        <v>8.8883701954786218</v>
      </c>
      <c r="AU279" s="1">
        <f t="shared" si="139"/>
        <v>8.8880764435774005</v>
      </c>
      <c r="AV279" s="1">
        <f t="shared" si="139"/>
        <v>8.8889768653894237</v>
      </c>
      <c r="AW279" s="1">
        <f t="shared" si="139"/>
        <v>8.8862153217995044</v>
      </c>
      <c r="AX279" s="1">
        <f t="shared" si="139"/>
        <v>8.8946705425254997</v>
      </c>
      <c r="AY279" s="1">
        <f t="shared" si="139"/>
        <v>8.8686456266456624</v>
      </c>
      <c r="AZ279" s="1">
        <f t="shared" si="139"/>
        <v>8.9475368807946172</v>
      </c>
      <c r="BA279" s="1">
        <f t="shared" si="157"/>
        <v>8.694325229895961</v>
      </c>
    </row>
    <row r="280" spans="1:53" x14ac:dyDescent="0.2">
      <c r="A280" s="69" t="s">
        <v>183</v>
      </c>
      <c r="B280" s="70" t="s">
        <v>49</v>
      </c>
      <c r="C280" s="71">
        <v>57811.5599</v>
      </c>
      <c r="D280" s="71">
        <v>1E-4</v>
      </c>
      <c r="E280" s="1">
        <f t="shared" si="140"/>
        <v>34468.908708441733</v>
      </c>
      <c r="F280" s="1">
        <f t="shared" si="135"/>
        <v>34469</v>
      </c>
      <c r="G280" s="1">
        <f t="shared" si="127"/>
        <v>-3.6515399995550979E-2</v>
      </c>
      <c r="K280" s="1">
        <f t="shared" si="158"/>
        <v>-3.6515399995550979E-2</v>
      </c>
      <c r="N280" s="1">
        <f t="shared" ca="1" si="138"/>
        <v>-3.6941147472267843E-2</v>
      </c>
      <c r="P280" s="26">
        <f t="shared" si="141"/>
        <v>42793.0599</v>
      </c>
      <c r="R280" s="1">
        <f t="shared" si="142"/>
        <v>1.3333744368350844E-3</v>
      </c>
      <c r="S280" s="11">
        <f t="shared" si="159"/>
        <v>1</v>
      </c>
      <c r="T280" s="143"/>
      <c r="AF280" s="1">
        <f t="shared" si="143"/>
        <v>34469</v>
      </c>
      <c r="AG280" s="1">
        <f t="shared" si="144"/>
        <v>-3.568486207447652E-2</v>
      </c>
      <c r="AH280" s="1">
        <f t="shared" si="145"/>
        <v>-3.2690147267201701E-2</v>
      </c>
      <c r="AI280" s="1">
        <f t="shared" si="146"/>
        <v>-42793.096415399996</v>
      </c>
      <c r="AJ280" s="1">
        <f t="shared" si="147"/>
        <v>-8.3053792107445901E-4</v>
      </c>
      <c r="AK280" s="1">
        <f t="shared" si="148"/>
        <v>6.8979323834268431E-7</v>
      </c>
      <c r="AL280" s="1">
        <f t="shared" si="149"/>
        <v>-42793.096415399996</v>
      </c>
      <c r="AM280" s="11">
        <f t="shared" si="150"/>
        <v>6.8979323834268431E-7</v>
      </c>
      <c r="AN280" s="1">
        <f t="shared" si="151"/>
        <v>-3.8252527283492779E-3</v>
      </c>
      <c r="AO280" s="1">
        <f t="shared" si="152"/>
        <v>0.64520700277567777</v>
      </c>
      <c r="AP280" s="1">
        <f t="shared" si="153"/>
        <v>-7.207433378532118E-3</v>
      </c>
      <c r="AQ280" s="1">
        <f t="shared" si="154"/>
        <v>0.13472086340251285</v>
      </c>
      <c r="AR280" s="1">
        <f t="shared" si="155"/>
        <v>2.7786931283147052</v>
      </c>
      <c r="AS280" s="1">
        <f t="shared" si="156"/>
        <v>5.4505508799537763</v>
      </c>
      <c r="AT280" s="1">
        <f t="shared" si="139"/>
        <v>8.8907216910339741</v>
      </c>
      <c r="AU280" s="1">
        <f t="shared" si="139"/>
        <v>8.8904263869137594</v>
      </c>
      <c r="AV280" s="1">
        <f t="shared" si="139"/>
        <v>8.8913303057367958</v>
      </c>
      <c r="AW280" s="1">
        <f t="shared" si="139"/>
        <v>8.8885619042308175</v>
      </c>
      <c r="AX280" s="1">
        <f t="shared" si="139"/>
        <v>8.8970263688795814</v>
      </c>
      <c r="AY280" s="1">
        <f t="shared" si="139"/>
        <v>8.8710099950428294</v>
      </c>
      <c r="AZ280" s="1">
        <f t="shared" si="139"/>
        <v>8.9497725692018193</v>
      </c>
      <c r="BA280" s="1">
        <f t="shared" si="157"/>
        <v>8.6974436963856263</v>
      </c>
    </row>
    <row r="281" spans="1:53" x14ac:dyDescent="0.2">
      <c r="A281" s="69" t="s">
        <v>184</v>
      </c>
      <c r="B281" s="72" t="s">
        <v>51</v>
      </c>
      <c r="C281" s="69">
        <v>58083.754800000002</v>
      </c>
      <c r="D281" s="69">
        <v>2.0000000000000001E-4</v>
      </c>
      <c r="E281" s="1">
        <f t="shared" si="140"/>
        <v>35149.418755528321</v>
      </c>
      <c r="F281" s="1">
        <f t="shared" si="135"/>
        <v>35149.5</v>
      </c>
      <c r="G281" s="1">
        <f t="shared" ref="G281:G286" si="160">+C281-(C$7+F281*C$8)+T281*K$9</f>
        <v>-3.2496699997864198E-2</v>
      </c>
      <c r="K281" s="1">
        <f t="shared" si="158"/>
        <v>-3.2496699997864198E-2</v>
      </c>
      <c r="N281" s="1">
        <f t="shared" ca="1" si="138"/>
        <v>-3.4956862137812877E-2</v>
      </c>
      <c r="P281" s="26">
        <f t="shared" si="141"/>
        <v>43065.254800000002</v>
      </c>
      <c r="R281" s="1">
        <f t="shared" si="142"/>
        <v>1.0560355107511869E-3</v>
      </c>
      <c r="S281" s="11">
        <f t="shared" si="159"/>
        <v>1</v>
      </c>
      <c r="T281" s="143"/>
      <c r="AF281" s="1">
        <f t="shared" si="143"/>
        <v>35149.5</v>
      </c>
      <c r="AG281" s="1">
        <f t="shared" si="144"/>
        <v>-3.3108765239342544E-2</v>
      </c>
      <c r="AH281" s="1">
        <f t="shared" si="145"/>
        <v>-3.0443757351171705E-2</v>
      </c>
      <c r="AI281" s="1">
        <f t="shared" si="146"/>
        <v>-43065.2872967</v>
      </c>
      <c r="AJ281" s="1">
        <f t="shared" si="147"/>
        <v>6.1206524147834618E-4</v>
      </c>
      <c r="AK281" s="1">
        <f t="shared" si="148"/>
        <v>3.7462385982594619E-7</v>
      </c>
      <c r="AL281" s="1">
        <f t="shared" si="149"/>
        <v>-43065.2872967</v>
      </c>
      <c r="AM281" s="11">
        <f t="shared" si="150"/>
        <v>3.7462385982594619E-7</v>
      </c>
      <c r="AN281" s="1">
        <f t="shared" si="151"/>
        <v>-2.0529426466924924E-3</v>
      </c>
      <c r="AO281" s="1">
        <f t="shared" si="152"/>
        <v>0.63902228434430397</v>
      </c>
      <c r="AP281" s="1">
        <f t="shared" si="153"/>
        <v>4.1881658234955654E-2</v>
      </c>
      <c r="AQ281" s="1">
        <f t="shared" si="154"/>
        <v>0.11714465722060019</v>
      </c>
      <c r="AR281" s="1">
        <f t="shared" si="155"/>
        <v>2.8277945359215408</v>
      </c>
      <c r="AS281" s="1">
        <f t="shared" si="156"/>
        <v>6.3211388087774907</v>
      </c>
      <c r="AT281" s="1">
        <f t="shared" ref="AT281:AZ286" si="161">$BA281+$AH$7*SIN(AU281)</f>
        <v>8.961477680473509</v>
      </c>
      <c r="AU281" s="1">
        <f t="shared" si="161"/>
        <v>8.9611430187857444</v>
      </c>
      <c r="AV281" s="1">
        <f t="shared" si="161"/>
        <v>8.9621286811783953</v>
      </c>
      <c r="AW281" s="1">
        <f t="shared" si="161"/>
        <v>8.9592242651555285</v>
      </c>
      <c r="AX281" s="1">
        <f t="shared" si="161"/>
        <v>8.9677705926584501</v>
      </c>
      <c r="AY281" s="1">
        <f t="shared" si="161"/>
        <v>8.9425164450168388</v>
      </c>
      <c r="AZ281" s="1">
        <f t="shared" si="161"/>
        <v>9.0162707215429077</v>
      </c>
      <c r="BA281" s="1">
        <f t="shared" si="157"/>
        <v>8.7917599828841766</v>
      </c>
    </row>
    <row r="282" spans="1:53" x14ac:dyDescent="0.2">
      <c r="A282" s="54" t="s">
        <v>185</v>
      </c>
      <c r="B282" s="55" t="s">
        <v>49</v>
      </c>
      <c r="C282" s="54">
        <v>58154.754999999997</v>
      </c>
      <c r="D282" s="54">
        <v>1E-4</v>
      </c>
      <c r="E282" s="1">
        <f t="shared" si="140"/>
        <v>35326.925201994265</v>
      </c>
      <c r="F282" s="1">
        <f>ROUND(2*E282,0)/2</f>
        <v>35327</v>
      </c>
      <c r="G282" s="1">
        <f t="shared" si="160"/>
        <v>-2.9918200001702644E-2</v>
      </c>
      <c r="K282" s="1">
        <f t="shared" si="158"/>
        <v>-2.9918200001702644E-2</v>
      </c>
      <c r="N282" s="1">
        <f t="shared" ca="1" si="138"/>
        <v>-3.4439285874968278E-2</v>
      </c>
      <c r="P282" s="26">
        <f t="shared" si="141"/>
        <v>43136.254999999997</v>
      </c>
      <c r="R282" s="1">
        <f t="shared" si="142"/>
        <v>8.9509869134188011E-4</v>
      </c>
      <c r="S282" s="11">
        <f t="shared" si="159"/>
        <v>1</v>
      </c>
      <c r="T282" s="143"/>
      <c r="AF282" s="1">
        <f t="shared" si="143"/>
        <v>35327</v>
      </c>
      <c r="AG282" s="1">
        <f t="shared" si="144"/>
        <v>-3.2431275865715509E-2</v>
      </c>
      <c r="AH282" s="1">
        <f t="shared" si="145"/>
        <v>-2.8326866489247125E-2</v>
      </c>
      <c r="AI282" s="1">
        <f t="shared" si="146"/>
        <v>-43136.284918199999</v>
      </c>
      <c r="AJ282" s="1">
        <f t="shared" si="147"/>
        <v>2.5130758640128648E-3</v>
      </c>
      <c r="AK282" s="1">
        <f t="shared" si="148"/>
        <v>6.3155502982840068E-6</v>
      </c>
      <c r="AL282" s="1">
        <f t="shared" si="149"/>
        <v>-43136.284918199999</v>
      </c>
      <c r="AM282" s="11">
        <f t="shared" si="150"/>
        <v>6.3155502982840068E-6</v>
      </c>
      <c r="AN282" s="1">
        <f t="shared" si="151"/>
        <v>-1.5913335124555202E-3</v>
      </c>
      <c r="AO282" s="1">
        <f t="shared" si="152"/>
        <v>0.63756842209841613</v>
      </c>
      <c r="AP282" s="1">
        <f t="shared" si="153"/>
        <v>5.4524887354732259E-2</v>
      </c>
      <c r="AQ282" s="1">
        <f t="shared" si="154"/>
        <v>0.11256612836508395</v>
      </c>
      <c r="AR282" s="1">
        <f t="shared" si="155"/>
        <v>2.8404525644068501</v>
      </c>
      <c r="AS282" s="1">
        <f t="shared" si="156"/>
        <v>6.5911612313575612</v>
      </c>
      <c r="AT282" s="1">
        <f t="shared" si="161"/>
        <v>8.9798252141839452</v>
      </c>
      <c r="AU282" s="1">
        <f t="shared" si="161"/>
        <v>8.9794832134662261</v>
      </c>
      <c r="AV282" s="1">
        <f t="shared" si="161"/>
        <v>8.9804815135655982</v>
      </c>
      <c r="AW282" s="1">
        <f t="shared" si="161"/>
        <v>8.9775661413129324</v>
      </c>
      <c r="AX282" s="1">
        <f t="shared" si="161"/>
        <v>8.9860687154579377</v>
      </c>
      <c r="AY282" s="1">
        <f t="shared" si="161"/>
        <v>8.9611730694426761</v>
      </c>
      <c r="AZ282" s="1">
        <f t="shared" si="161"/>
        <v>9.0332773367373669</v>
      </c>
      <c r="BA282" s="1">
        <f t="shared" si="157"/>
        <v>8.8163612185248716</v>
      </c>
    </row>
    <row r="283" spans="1:53" x14ac:dyDescent="0.2">
      <c r="A283" s="73" t="s">
        <v>186</v>
      </c>
      <c r="B283" s="74" t="s">
        <v>49</v>
      </c>
      <c r="C283" s="54">
        <v>58413.546999999999</v>
      </c>
      <c r="D283" s="54">
        <v>2E-3</v>
      </c>
      <c r="E283" s="1">
        <f t="shared" si="140"/>
        <v>35973.926876550366</v>
      </c>
      <c r="F283" s="1">
        <f>ROUND(2*E283,0)/2</f>
        <v>35974</v>
      </c>
      <c r="G283" s="1">
        <f t="shared" si="160"/>
        <v>-2.9248400001961272E-2</v>
      </c>
      <c r="K283" s="1">
        <f t="shared" si="158"/>
        <v>-2.9248400001961272E-2</v>
      </c>
      <c r="N283" s="1">
        <f t="shared" ca="1" si="138"/>
        <v>-3.2552683947867089E-2</v>
      </c>
      <c r="P283" s="26">
        <f t="shared" si="141"/>
        <v>43395.046999999999</v>
      </c>
      <c r="R283" s="1">
        <f t="shared" si="142"/>
        <v>8.5546890267472811E-4</v>
      </c>
      <c r="S283" s="11">
        <f t="shared" si="159"/>
        <v>1</v>
      </c>
      <c r="T283" s="143"/>
      <c r="AF283" s="1">
        <f t="shared" si="143"/>
        <v>35974</v>
      </c>
      <c r="AG283" s="1">
        <f t="shared" si="144"/>
        <v>-2.9945079567206479E-2</v>
      </c>
      <c r="AH283" s="1">
        <f t="shared" si="145"/>
        <v>-2.9334568536863777E-2</v>
      </c>
      <c r="AI283" s="1">
        <f t="shared" si="146"/>
        <v>-43395.076248400001</v>
      </c>
      <c r="AJ283" s="1">
        <f t="shared" si="147"/>
        <v>6.9667956524520694E-4</v>
      </c>
      <c r="AK283" s="1">
        <f t="shared" si="148"/>
        <v>4.8536241663025051E-7</v>
      </c>
      <c r="AL283" s="1">
        <f t="shared" si="149"/>
        <v>-43395.076248400001</v>
      </c>
      <c r="AM283" s="11">
        <f t="shared" si="150"/>
        <v>4.8536241663025051E-7</v>
      </c>
      <c r="AN283" s="1">
        <f t="shared" si="151"/>
        <v>8.6168534902503725E-5</v>
      </c>
      <c r="AO283" s="1">
        <f t="shared" si="152"/>
        <v>0.63280627621729513</v>
      </c>
      <c r="AP283" s="1">
        <f t="shared" si="153"/>
        <v>0.10006402591755756</v>
      </c>
      <c r="AQ283" s="1">
        <f t="shared" si="154"/>
        <v>9.5898650302947752E-2</v>
      </c>
      <c r="AR283" s="1">
        <f t="shared" si="155"/>
        <v>2.8861323939335555</v>
      </c>
      <c r="AS283" s="1">
        <f t="shared" si="156"/>
        <v>7.7863832782444176</v>
      </c>
      <c r="AT283" s="1">
        <f t="shared" si="161"/>
        <v>9.0463675266042074</v>
      </c>
      <c r="AU283" s="1">
        <f t="shared" si="161"/>
        <v>9.046011712199169</v>
      </c>
      <c r="AV283" s="1">
        <f t="shared" si="161"/>
        <v>9.047020595072917</v>
      </c>
      <c r="AW283" s="1">
        <f t="shared" si="161"/>
        <v>9.044158933956906</v>
      </c>
      <c r="AX283" s="1">
        <f t="shared" si="161"/>
        <v>9.052267506893136</v>
      </c>
      <c r="AY283" s="1">
        <f t="shared" si="161"/>
        <v>9.0292225629600242</v>
      </c>
      <c r="AZ283" s="1">
        <f t="shared" si="161"/>
        <v>9.0941914278838496</v>
      </c>
      <c r="BA283" s="1">
        <f t="shared" si="157"/>
        <v>8.9060344549165862</v>
      </c>
    </row>
    <row r="284" spans="1:53" x14ac:dyDescent="0.2">
      <c r="A284" s="54" t="s">
        <v>185</v>
      </c>
      <c r="B284" s="55" t="s">
        <v>51</v>
      </c>
      <c r="C284" s="54">
        <v>58489.745799999997</v>
      </c>
      <c r="D284" s="54">
        <v>1E-4</v>
      </c>
      <c r="E284" s="1">
        <f t="shared" si="140"/>
        <v>36164.430258413653</v>
      </c>
      <c r="F284" s="1">
        <f>ROUND(2*E284,0)/2</f>
        <v>36164.5</v>
      </c>
      <c r="G284" s="1">
        <f t="shared" si="160"/>
        <v>-2.7895700004592072E-2</v>
      </c>
      <c r="K284" s="1">
        <f t="shared" si="158"/>
        <v>-2.7895700004592072E-2</v>
      </c>
      <c r="N284" s="1">
        <f t="shared" ca="1" si="138"/>
        <v>-3.1997200691124009E-2</v>
      </c>
      <c r="P284" s="26">
        <f t="shared" si="141"/>
        <v>43471.245799999997</v>
      </c>
      <c r="R284" s="1">
        <f t="shared" si="142"/>
        <v>7.7817007874619816E-4</v>
      </c>
      <c r="S284" s="11">
        <f t="shared" si="159"/>
        <v>1</v>
      </c>
      <c r="T284" s="143"/>
      <c r="U284" s="1">
        <v>1.1774836200555096E-8</v>
      </c>
      <c r="V284" s="1">
        <v>2.2377703510261394E-18</v>
      </c>
      <c r="W284" s="1">
        <v>1.3380317314062438E-25</v>
      </c>
      <c r="X284" s="1">
        <v>1.1231766269480906E-8</v>
      </c>
      <c r="Y284" s="1">
        <v>9.632512414973041E-6</v>
      </c>
      <c r="Z284" s="1">
        <v>3.931108644325422E-3</v>
      </c>
      <c r="AA284" s="1">
        <v>0.42177571474966918</v>
      </c>
      <c r="AB284" s="1">
        <v>4475.3973984693703</v>
      </c>
      <c r="AC284" s="1">
        <v>3.3717461062797454E-4</v>
      </c>
      <c r="AD284" s="1">
        <v>1.4812440796615495E-7</v>
      </c>
      <c r="AE284" s="1">
        <v>4.4626434332660723E-19</v>
      </c>
      <c r="AF284" s="1">
        <f t="shared" si="143"/>
        <v>36164.5</v>
      </c>
      <c r="AG284" s="1">
        <f t="shared" si="144"/>
        <v>-2.9208592105407771E-2</v>
      </c>
      <c r="AH284" s="1">
        <f t="shared" si="145"/>
        <v>-2.8473728832738798E-2</v>
      </c>
      <c r="AI284" s="1">
        <f t="shared" si="146"/>
        <v>-43471.273695700002</v>
      </c>
      <c r="AJ284" s="1">
        <f t="shared" si="147"/>
        <v>1.3128921008156991E-3</v>
      </c>
      <c r="AK284" s="1">
        <f t="shared" si="148"/>
        <v>1.7236856683842597E-6</v>
      </c>
      <c r="AL284" s="1">
        <f t="shared" si="149"/>
        <v>-43471.273695700002</v>
      </c>
      <c r="AM284" s="11">
        <f t="shared" si="150"/>
        <v>1.7236856683842597E-6</v>
      </c>
      <c r="AN284" s="1">
        <f t="shared" si="151"/>
        <v>5.7802882814672607E-4</v>
      </c>
      <c r="AO284" s="1">
        <f t="shared" si="152"/>
        <v>0.63156109127048254</v>
      </c>
      <c r="AP284" s="1">
        <f t="shared" si="153"/>
        <v>0.1133125600128623</v>
      </c>
      <c r="AQ284" s="1">
        <f t="shared" si="154"/>
        <v>9.0997540898304932E-2</v>
      </c>
      <c r="AR284" s="1">
        <f t="shared" si="155"/>
        <v>2.8994570798513464</v>
      </c>
      <c r="AS284" s="1">
        <f t="shared" si="156"/>
        <v>8.219440049569803</v>
      </c>
      <c r="AT284" s="1">
        <f t="shared" si="161"/>
        <v>9.0658681013549192</v>
      </c>
      <c r="AU284" s="1">
        <f t="shared" si="161"/>
        <v>9.0655125164762627</v>
      </c>
      <c r="AV284" s="1">
        <f t="shared" si="161"/>
        <v>9.0665131860700008</v>
      </c>
      <c r="AW284" s="1">
        <f t="shared" si="161"/>
        <v>9.0636961892669454</v>
      </c>
      <c r="AX284" s="1">
        <f t="shared" si="161"/>
        <v>9.0716187890718896</v>
      </c>
      <c r="AY284" s="1">
        <f t="shared" si="161"/>
        <v>9.0492759572272146</v>
      </c>
      <c r="AZ284" s="1">
        <f t="shared" si="161"/>
        <v>9.1118278985002874</v>
      </c>
      <c r="BA284" s="1">
        <f t="shared" si="157"/>
        <v>8.9324374711957546</v>
      </c>
    </row>
    <row r="285" spans="1:53" x14ac:dyDescent="0.2">
      <c r="A285" s="54" t="s">
        <v>185</v>
      </c>
      <c r="B285" s="55" t="s">
        <v>51</v>
      </c>
      <c r="C285" s="54">
        <v>58509.345699999998</v>
      </c>
      <c r="D285" s="54">
        <v>2.0000000000000001E-4</v>
      </c>
      <c r="E285" s="1">
        <f t="shared" si="140"/>
        <v>36213.431649960272</v>
      </c>
      <c r="F285" s="1">
        <f>ROUND(2*E285,0)/2</f>
        <v>36213.5</v>
      </c>
      <c r="G285" s="1">
        <f t="shared" si="160"/>
        <v>-2.7339100000972394E-2</v>
      </c>
      <c r="K285" s="1">
        <f t="shared" si="158"/>
        <v>-2.7339100000972394E-2</v>
      </c>
      <c r="N285" s="1">
        <f t="shared" ca="1" si="138"/>
        <v>-3.1854320483352822E-2</v>
      </c>
      <c r="P285" s="26">
        <f t="shared" si="141"/>
        <v>43490.845699999998</v>
      </c>
      <c r="R285" s="1">
        <f t="shared" si="142"/>
        <v>7.474263888631687E-4</v>
      </c>
      <c r="S285" s="11">
        <f t="shared" si="159"/>
        <v>1</v>
      </c>
      <c r="T285" s="143"/>
      <c r="AF285" s="1">
        <f t="shared" si="143"/>
        <v>36213.5</v>
      </c>
      <c r="AG285" s="1">
        <f t="shared" si="144"/>
        <v>-2.9018859717600584E-2</v>
      </c>
      <c r="AH285" s="1">
        <f t="shared" si="145"/>
        <v>-2.8043459258149953E-2</v>
      </c>
      <c r="AI285" s="1">
        <f t="shared" si="146"/>
        <v>-43490.873039099999</v>
      </c>
      <c r="AJ285" s="1">
        <f t="shared" si="147"/>
        <v>1.6797597166281902E-3</v>
      </c>
      <c r="AK285" s="1">
        <f t="shared" si="148"/>
        <v>2.8215927056068181E-6</v>
      </c>
      <c r="AL285" s="1">
        <f t="shared" si="149"/>
        <v>-43490.873039099999</v>
      </c>
      <c r="AM285" s="11">
        <f t="shared" si="150"/>
        <v>2.8215927056068181E-6</v>
      </c>
      <c r="AN285" s="1">
        <f t="shared" si="151"/>
        <v>7.0435925717755898E-4</v>
      </c>
      <c r="AO285" s="1">
        <f t="shared" si="152"/>
        <v>0.63125213191314922</v>
      </c>
      <c r="AP285" s="1">
        <f t="shared" si="153"/>
        <v>0.11670879113123837</v>
      </c>
      <c r="AQ285" s="1">
        <f t="shared" si="154"/>
        <v>8.9737348393737121E-2</v>
      </c>
      <c r="AR285" s="1">
        <f t="shared" si="155"/>
        <v>2.9028759997687001</v>
      </c>
      <c r="AS285" s="1">
        <f t="shared" si="156"/>
        <v>8.3383095759206629</v>
      </c>
      <c r="AT285" s="1">
        <f t="shared" si="161"/>
        <v>9.0708777802903597</v>
      </c>
      <c r="AU285" s="1">
        <f t="shared" si="161"/>
        <v>9.0705225922557471</v>
      </c>
      <c r="AV285" s="1">
        <f t="shared" si="161"/>
        <v>9.0715202837395115</v>
      </c>
      <c r="AW285" s="1">
        <f t="shared" si="161"/>
        <v>9.0687169208077929</v>
      </c>
      <c r="AX285" s="1">
        <f t="shared" si="161"/>
        <v>9.0765866094274834</v>
      </c>
      <c r="AY285" s="1">
        <f t="shared" si="161"/>
        <v>9.0544354933167988</v>
      </c>
      <c r="AZ285" s="1">
        <f t="shared" si="161"/>
        <v>9.1163438477248526</v>
      </c>
      <c r="BA285" s="1">
        <f t="shared" si="157"/>
        <v>8.9392287982176928</v>
      </c>
    </row>
    <row r="286" spans="1:53" x14ac:dyDescent="0.2">
      <c r="A286" s="54" t="s">
        <v>185</v>
      </c>
      <c r="B286" s="55" t="s">
        <v>49</v>
      </c>
      <c r="C286" s="54">
        <v>58510.346400000002</v>
      </c>
      <c r="D286" s="54">
        <v>1E-4</v>
      </c>
      <c r="E286" s="1">
        <f t="shared" si="140"/>
        <v>36215.933483771711</v>
      </c>
      <c r="F286" s="1">
        <f>ROUND(2*E286,0)/2</f>
        <v>36216</v>
      </c>
      <c r="G286" s="1">
        <f t="shared" si="160"/>
        <v>-2.6605599996400997E-2</v>
      </c>
      <c r="K286" s="1">
        <f t="shared" si="158"/>
        <v>-2.6605599996400997E-2</v>
      </c>
      <c r="N286" s="1">
        <f t="shared" ca="1" si="138"/>
        <v>-3.1847030676833879E-2</v>
      </c>
      <c r="P286" s="26">
        <f t="shared" si="141"/>
        <v>43491.846400000002</v>
      </c>
      <c r="R286" s="1">
        <f t="shared" si="142"/>
        <v>7.0785795116849271E-4</v>
      </c>
      <c r="S286" s="11">
        <f t="shared" si="159"/>
        <v>1</v>
      </c>
      <c r="T286" s="143"/>
      <c r="U286" s="1">
        <v>1.1263114588205387E-8</v>
      </c>
      <c r="V286" s="1">
        <v>3.1335609400957238E-18</v>
      </c>
      <c r="W286" s="1">
        <v>1.2647858335588853E-25</v>
      </c>
      <c r="X286" s="1">
        <v>1.0082621465413767E-8</v>
      </c>
      <c r="Y286" s="1">
        <v>1.4382093768676958E-5</v>
      </c>
      <c r="Z286" s="1">
        <v>2.6295926219359863E-3</v>
      </c>
      <c r="AA286" s="1">
        <v>0.45710196220391014</v>
      </c>
      <c r="AB286" s="1">
        <v>4692.5259025897003</v>
      </c>
      <c r="AC286" s="1">
        <v>3.0267759185371361E-4</v>
      </c>
      <c r="AD286" s="1">
        <v>1.4310685526715243E-7</v>
      </c>
      <c r="AE286" s="1">
        <v>4.218351524957855E-19</v>
      </c>
      <c r="AF286" s="1">
        <f t="shared" si="143"/>
        <v>36216</v>
      </c>
      <c r="AG286" s="1">
        <f t="shared" si="144"/>
        <v>-2.9009176359869014E-2</v>
      </c>
      <c r="AH286" s="1">
        <f t="shared" si="145"/>
        <v>-2.7316402557072315E-2</v>
      </c>
      <c r="AI286" s="1">
        <f t="shared" si="146"/>
        <v>-43491.873005599999</v>
      </c>
      <c r="AJ286" s="1">
        <f t="shared" si="147"/>
        <v>2.4035763634680171E-3</v>
      </c>
      <c r="AK286" s="1">
        <f t="shared" si="148"/>
        <v>5.7771793350221377E-6</v>
      </c>
      <c r="AL286" s="1">
        <f t="shared" si="149"/>
        <v>-43491.873005599999</v>
      </c>
      <c r="AM286" s="11">
        <f t="shared" si="150"/>
        <v>5.7771793350221377E-6</v>
      </c>
      <c r="AN286" s="1">
        <f t="shared" si="151"/>
        <v>7.108025606713189E-4</v>
      </c>
      <c r="AO286" s="1">
        <f t="shared" si="152"/>
        <v>0.63123649230339407</v>
      </c>
      <c r="AP286" s="1">
        <f t="shared" si="153"/>
        <v>0.11688194242770555</v>
      </c>
      <c r="AQ286" s="1">
        <f t="shared" si="154"/>
        <v>8.9673057863729061E-2</v>
      </c>
      <c r="AR286" s="1">
        <f t="shared" si="155"/>
        <v>2.9030503442790527</v>
      </c>
      <c r="AS286" s="1">
        <f t="shared" si="156"/>
        <v>8.3444620810867143</v>
      </c>
      <c r="AT286" s="1">
        <f t="shared" si="161"/>
        <v>9.0711333095487436</v>
      </c>
      <c r="AU286" s="1">
        <f t="shared" si="161"/>
        <v>9.0707781455167567</v>
      </c>
      <c r="AV286" s="1">
        <f t="shared" si="161"/>
        <v>9.0717756755010495</v>
      </c>
      <c r="AW286" s="1">
        <f t="shared" si="161"/>
        <v>9.0689730317036457</v>
      </c>
      <c r="AX286" s="1">
        <f t="shared" si="161"/>
        <v>9.0768399654489649</v>
      </c>
      <c r="AY286" s="1">
        <f t="shared" si="161"/>
        <v>9.0546987512043309</v>
      </c>
      <c r="AZ286" s="1">
        <f t="shared" si="161"/>
        <v>9.1165740333836069</v>
      </c>
      <c r="BA286" s="1">
        <f t="shared" si="157"/>
        <v>8.9395752944943219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205"/>
  <sheetViews>
    <sheetView workbookViewId="0">
      <selection activeCell="F10" sqref="F10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 x14ac:dyDescent="0.2">
      <c r="A1" s="144" t="s">
        <v>273</v>
      </c>
      <c r="B1"/>
      <c r="D1" s="15" t="s">
        <v>274</v>
      </c>
      <c r="E1"/>
      <c r="F1"/>
      <c r="M1" s="145" t="s">
        <v>275</v>
      </c>
      <c r="N1" t="s">
        <v>276</v>
      </c>
      <c r="O1">
        <f ca="1">H18*J18-I18*I18</f>
        <v>442683.74658782716</v>
      </c>
      <c r="P1" t="s">
        <v>277</v>
      </c>
      <c r="U1" s="22" t="s">
        <v>278</v>
      </c>
      <c r="V1" s="146" t="s">
        <v>279</v>
      </c>
      <c r="AA1">
        <v>1</v>
      </c>
      <c r="AB1" t="s">
        <v>280</v>
      </c>
    </row>
    <row r="2" spans="1:28" x14ac:dyDescent="0.2">
      <c r="B2"/>
      <c r="E2"/>
      <c r="F2"/>
      <c r="M2" s="145" t="s">
        <v>281</v>
      </c>
      <c r="N2" t="s">
        <v>282</v>
      </c>
      <c r="O2">
        <f ca="1">+F18*J18-H18*I18</f>
        <v>34422.104484367039</v>
      </c>
      <c r="P2" t="s">
        <v>283</v>
      </c>
      <c r="U2">
        <v>-5</v>
      </c>
      <c r="V2">
        <f t="shared" ref="V2:V38" ca="1" si="0">+E$4+E$5*U2+E$6*U2^2</f>
        <v>0.14609002724466624</v>
      </c>
      <c r="AA2">
        <v>2</v>
      </c>
      <c r="AB2" t="s">
        <v>56</v>
      </c>
    </row>
    <row r="3" spans="1:28" x14ac:dyDescent="0.2">
      <c r="A3" t="s">
        <v>284</v>
      </c>
      <c r="B3" t="s">
        <v>285</v>
      </c>
      <c r="E3" s="136" t="s">
        <v>286</v>
      </c>
      <c r="F3" s="136" t="s">
        <v>287</v>
      </c>
      <c r="G3" s="136" t="s">
        <v>288</v>
      </c>
      <c r="H3" s="136" t="s">
        <v>289</v>
      </c>
      <c r="M3" s="145" t="s">
        <v>290</v>
      </c>
      <c r="N3" t="s">
        <v>291</v>
      </c>
      <c r="O3">
        <f ca="1">+F18*I18-H18*H18</f>
        <v>-47047.04833202486</v>
      </c>
      <c r="P3" t="s">
        <v>292</v>
      </c>
      <c r="U3">
        <v>-4.8</v>
      </c>
      <c r="V3">
        <f t="shared" ca="1" si="0"/>
        <v>0.13657825625908049</v>
      </c>
      <c r="AA3">
        <v>3</v>
      </c>
      <c r="AB3" t="s">
        <v>293</v>
      </c>
    </row>
    <row r="4" spans="1:28" x14ac:dyDescent="0.2">
      <c r="A4" t="s">
        <v>294</v>
      </c>
      <c r="B4" t="s">
        <v>295</v>
      </c>
      <c r="D4" s="147" t="s">
        <v>296</v>
      </c>
      <c r="E4" s="148">
        <f ca="1">(G18*O1-K18*O2+L18*O3)/O7</f>
        <v>-1.6428652393274609E-2</v>
      </c>
      <c r="F4" s="149">
        <f ca="1">+E7/O7*O18</f>
        <v>7.635167965760897E-4</v>
      </c>
      <c r="G4" s="150">
        <f>+B18</f>
        <v>1</v>
      </c>
      <c r="H4" s="151">
        <f ca="1">ABS(F4/E4)</f>
        <v>4.647470640310402E-2</v>
      </c>
      <c r="M4" s="145" t="s">
        <v>297</v>
      </c>
      <c r="N4" t="s">
        <v>298</v>
      </c>
      <c r="O4">
        <f ca="1">+C18*J18-H18*H18</f>
        <v>68506.726106396964</v>
      </c>
      <c r="P4" t="s">
        <v>299</v>
      </c>
      <c r="U4">
        <v>-4.5999999999999996</v>
      </c>
      <c r="V4">
        <f t="shared" ca="1" si="0"/>
        <v>0.12731740392350038</v>
      </c>
      <c r="AA4">
        <v>4</v>
      </c>
      <c r="AB4" t="s">
        <v>300</v>
      </c>
    </row>
    <row r="5" spans="1:28" x14ac:dyDescent="0.2">
      <c r="A5" t="s">
        <v>301</v>
      </c>
      <c r="B5" s="152">
        <v>40323</v>
      </c>
      <c r="D5" s="153" t="s">
        <v>302</v>
      </c>
      <c r="E5" s="154">
        <f ca="1">+(-G18*O2+K18*O4-L18*O5)/O7</f>
        <v>-1.6821320302233388E-2</v>
      </c>
      <c r="F5" s="155">
        <f ca="1">P18*E7/O7</f>
        <v>2.1381509739018621E-4</v>
      </c>
      <c r="G5" s="156">
        <f>+B18/A18</f>
        <v>1E-4</v>
      </c>
      <c r="H5" s="151">
        <f ca="1">ABS(F5/E5)</f>
        <v>1.2710958090596355E-2</v>
      </c>
      <c r="M5" s="145" t="s">
        <v>303</v>
      </c>
      <c r="N5" t="s">
        <v>304</v>
      </c>
      <c r="O5">
        <f ca="1">+C18*I18-F18*H18</f>
        <v>-11620.358410808318</v>
      </c>
      <c r="P5" t="s">
        <v>305</v>
      </c>
      <c r="U5">
        <v>-4.4000000000000004</v>
      </c>
      <c r="V5">
        <f t="shared" ca="1" si="0"/>
        <v>0.11830747023792604</v>
      </c>
      <c r="AA5">
        <v>5</v>
      </c>
      <c r="AB5" t="s">
        <v>306</v>
      </c>
    </row>
    <row r="6" spans="1:28" x14ac:dyDescent="0.2">
      <c r="B6"/>
      <c r="D6" s="157" t="s">
        <v>307</v>
      </c>
      <c r="E6" s="158">
        <f ca="1">+(G18*O3-K18*O5+L18*O6)/O7</f>
        <v>3.1364831250709564E-3</v>
      </c>
      <c r="F6" s="159">
        <f ca="1">Q18*E7/O7</f>
        <v>1.1275191250518622E-4</v>
      </c>
      <c r="G6" s="160">
        <f>+B18/A18^2</f>
        <v>1E-8</v>
      </c>
      <c r="H6" s="151">
        <f ca="1">ABS(F6/E6)</f>
        <v>3.5948515585472962E-2</v>
      </c>
      <c r="M6" s="161" t="s">
        <v>308</v>
      </c>
      <c r="N6" s="162" t="s">
        <v>309</v>
      </c>
      <c r="O6" s="162">
        <f ca="1">+C18*H18-F18*F18</f>
        <v>11377.12160975052</v>
      </c>
      <c r="P6" t="s">
        <v>310</v>
      </c>
      <c r="U6">
        <v>-4.2</v>
      </c>
      <c r="V6">
        <f t="shared" ca="1" si="0"/>
        <v>0.1095484552023573</v>
      </c>
      <c r="AA6">
        <v>6</v>
      </c>
      <c r="AB6" t="s">
        <v>311</v>
      </c>
    </row>
    <row r="7" spans="1:28" x14ac:dyDescent="0.2">
      <c r="B7"/>
      <c r="D7" s="15" t="s">
        <v>312</v>
      </c>
      <c r="E7" s="163">
        <f ca="1">SQRT(N18/(B15-3))</f>
        <v>4.6653549291241431E-3</v>
      </c>
      <c r="F7"/>
      <c r="G7" s="164">
        <f>+B22</f>
        <v>0.12945619528112307</v>
      </c>
      <c r="M7" s="145" t="s">
        <v>313</v>
      </c>
      <c r="N7" t="s">
        <v>314</v>
      </c>
      <c r="O7">
        <f ca="1">+C18*O1-F18*O2+H18*O3</f>
        <v>12560947.844107248</v>
      </c>
      <c r="U7">
        <v>-4</v>
      </c>
      <c r="V7">
        <f t="shared" ca="1" si="0"/>
        <v>0.10104035881679424</v>
      </c>
      <c r="AA7">
        <v>7</v>
      </c>
      <c r="AB7" t="s">
        <v>315</v>
      </c>
    </row>
    <row r="8" spans="1:28" x14ac:dyDescent="0.2">
      <c r="A8" s="10">
        <v>21</v>
      </c>
      <c r="B8" t="s">
        <v>316</v>
      </c>
      <c r="C8" s="165">
        <v>21</v>
      </c>
      <c r="D8" s="15" t="s">
        <v>317</v>
      </c>
      <c r="E8"/>
      <c r="F8" s="166">
        <f ca="1">CORREL(INDIRECT(E12):INDIRECT(E13),INDIRECT(M12):INDIRECT(M13))</f>
        <v>0.95875098277829285</v>
      </c>
      <c r="G8" s="163"/>
      <c r="K8" s="164"/>
      <c r="U8">
        <v>-3.8</v>
      </c>
      <c r="V8">
        <f t="shared" ca="1" si="0"/>
        <v>9.2783181081236871E-2</v>
      </c>
      <c r="AA8">
        <v>8</v>
      </c>
      <c r="AB8" t="s">
        <v>318</v>
      </c>
    </row>
    <row r="9" spans="1:28" x14ac:dyDescent="0.2">
      <c r="A9" s="10">
        <f>20+COUNT(A21:A1441)</f>
        <v>254</v>
      </c>
      <c r="B9" t="s">
        <v>319</v>
      </c>
      <c r="C9" s="165">
        <f>A9</f>
        <v>254</v>
      </c>
      <c r="E9" s="167">
        <f ca="1">E6*G6</f>
        <v>3.1364831250709564E-11</v>
      </c>
      <c r="F9" s="168">
        <f ca="1">H6</f>
        <v>3.5948515585472962E-2</v>
      </c>
      <c r="G9" s="169">
        <f ca="1">F8</f>
        <v>0.95875098277829285</v>
      </c>
      <c r="K9" s="164"/>
      <c r="U9">
        <v>-3.6</v>
      </c>
      <c r="V9">
        <f t="shared" ca="1" si="0"/>
        <v>8.4776921995685178E-2</v>
      </c>
      <c r="AA9">
        <v>9</v>
      </c>
      <c r="AB9" t="s">
        <v>49</v>
      </c>
    </row>
    <row r="10" spans="1:28" x14ac:dyDescent="0.2">
      <c r="A10" s="42" t="s">
        <v>6</v>
      </c>
      <c r="B10" s="44">
        <f>+'Active 2'!C8</f>
        <v>0.39998660000000003</v>
      </c>
      <c r="D10" t="s">
        <v>267</v>
      </c>
      <c r="E10">
        <f ca="1">2*E9*365.2422/B10</f>
        <v>5.7280718747267598E-8</v>
      </c>
      <c r="F10" s="1">
        <f ca="1">+F9*E10</f>
        <v>2.0591568106332425E-9</v>
      </c>
      <c r="G10" t="s">
        <v>232</v>
      </c>
      <c r="U10">
        <v>-3.4</v>
      </c>
      <c r="V10">
        <f t="shared" ca="1" si="0"/>
        <v>7.7021581560139163E-2</v>
      </c>
      <c r="AA10">
        <v>10</v>
      </c>
      <c r="AB10" t="s">
        <v>320</v>
      </c>
    </row>
    <row r="11" spans="1:28" x14ac:dyDescent="0.2">
      <c r="B11"/>
      <c r="E11"/>
      <c r="F11"/>
      <c r="U11">
        <v>-3.2</v>
      </c>
      <c r="V11">
        <f t="shared" ca="1" si="0"/>
        <v>6.9517159774598825E-2</v>
      </c>
      <c r="AA11">
        <v>11</v>
      </c>
      <c r="AB11" t="s">
        <v>321</v>
      </c>
    </row>
    <row r="12" spans="1:28" x14ac:dyDescent="0.2">
      <c r="B12"/>
      <c r="C12" s="11" t="str">
        <f t="shared" ref="C12:Q13" si="1">C$15&amp;$C8</f>
        <v>C21</v>
      </c>
      <c r="D12" s="11" t="str">
        <f t="shared" si="1"/>
        <v>D21</v>
      </c>
      <c r="E12" s="11" t="str">
        <f t="shared" si="1"/>
        <v>E21</v>
      </c>
      <c r="F12" s="11" t="str">
        <f t="shared" si="1"/>
        <v>F21</v>
      </c>
      <c r="G12" s="11" t="str">
        <f t="shared" ref="G12:Q12" si="2">G15&amp;$C8</f>
        <v>G21</v>
      </c>
      <c r="H12" s="11" t="str">
        <f t="shared" si="2"/>
        <v>H21</v>
      </c>
      <c r="I12" s="11" t="str">
        <f t="shared" si="2"/>
        <v>I21</v>
      </c>
      <c r="J12" s="11" t="str">
        <f t="shared" si="2"/>
        <v>J21</v>
      </c>
      <c r="K12" s="11" t="str">
        <f t="shared" si="2"/>
        <v>K21</v>
      </c>
      <c r="L12" s="11" t="str">
        <f t="shared" si="2"/>
        <v>L21</v>
      </c>
      <c r="M12" s="11" t="str">
        <f t="shared" si="2"/>
        <v>M21</v>
      </c>
      <c r="N12" s="11" t="str">
        <f t="shared" si="2"/>
        <v>N21</v>
      </c>
      <c r="O12" s="11" t="str">
        <f t="shared" si="2"/>
        <v>O21</v>
      </c>
      <c r="P12" s="11" t="str">
        <f t="shared" si="2"/>
        <v>P21</v>
      </c>
      <c r="Q12" s="11" t="str">
        <f t="shared" si="2"/>
        <v>Q21</v>
      </c>
      <c r="U12">
        <v>-3</v>
      </c>
      <c r="V12">
        <f t="shared" ca="1" si="0"/>
        <v>6.2263656639064163E-2</v>
      </c>
      <c r="AA12">
        <v>12</v>
      </c>
      <c r="AB12" t="s">
        <v>322</v>
      </c>
    </row>
    <row r="13" spans="1:28" x14ac:dyDescent="0.2">
      <c r="B13"/>
      <c r="C13" s="11" t="str">
        <f t="shared" si="1"/>
        <v>C254</v>
      </c>
      <c r="D13" s="11" t="str">
        <f t="shared" si="1"/>
        <v>D254</v>
      </c>
      <c r="E13" s="11" t="str">
        <f t="shared" si="1"/>
        <v>E254</v>
      </c>
      <c r="F13" s="11" t="str">
        <f t="shared" si="1"/>
        <v>F254</v>
      </c>
      <c r="G13" s="11" t="str">
        <f t="shared" si="1"/>
        <v>G254</v>
      </c>
      <c r="H13" s="11" t="str">
        <f t="shared" si="1"/>
        <v>H254</v>
      </c>
      <c r="I13" s="11" t="str">
        <f t="shared" si="1"/>
        <v>I254</v>
      </c>
      <c r="J13" s="11" t="str">
        <f t="shared" si="1"/>
        <v>J254</v>
      </c>
      <c r="K13" s="11" t="str">
        <f t="shared" si="1"/>
        <v>K254</v>
      </c>
      <c r="L13" s="11" t="str">
        <f t="shared" si="1"/>
        <v>L254</v>
      </c>
      <c r="M13" s="11" t="str">
        <f t="shared" si="1"/>
        <v>M254</v>
      </c>
      <c r="N13" s="11" t="str">
        <f t="shared" si="1"/>
        <v>N254</v>
      </c>
      <c r="O13" s="11" t="str">
        <f t="shared" si="1"/>
        <v>O254</v>
      </c>
      <c r="P13" s="11" t="str">
        <f t="shared" si="1"/>
        <v>P254</v>
      </c>
      <c r="Q13" s="11" t="str">
        <f t="shared" si="1"/>
        <v>Q254</v>
      </c>
      <c r="U13">
        <v>-2.8</v>
      </c>
      <c r="V13">
        <f t="shared" ca="1" si="0"/>
        <v>5.5261072153535172E-2</v>
      </c>
      <c r="AA13">
        <v>13</v>
      </c>
      <c r="AB13" t="s">
        <v>68</v>
      </c>
    </row>
    <row r="14" spans="1:28" x14ac:dyDescent="0.2">
      <c r="B14"/>
      <c r="E14"/>
      <c r="F14"/>
      <c r="U14">
        <v>-2.6</v>
      </c>
      <c r="V14">
        <f t="shared" ca="1" si="0"/>
        <v>4.8509406318011872E-2</v>
      </c>
      <c r="AA14">
        <v>14</v>
      </c>
      <c r="AB14" t="s">
        <v>323</v>
      </c>
    </row>
    <row r="15" spans="1:28" x14ac:dyDescent="0.2">
      <c r="A15" s="15" t="s">
        <v>324</v>
      </c>
      <c r="B15" s="15">
        <f>C9-C8+1</f>
        <v>234</v>
      </c>
      <c r="C15" s="11" t="str">
        <f t="shared" ref="C15:Q15" si="3">VLOOKUP(C16,$AA1:$AB25,2,FALSE)</f>
        <v>C</v>
      </c>
      <c r="D15" s="11" t="str">
        <f t="shared" si="3"/>
        <v>D</v>
      </c>
      <c r="E15" s="11" t="str">
        <f t="shared" si="3"/>
        <v>E</v>
      </c>
      <c r="F15" s="11" t="str">
        <f t="shared" si="3"/>
        <v>F</v>
      </c>
      <c r="G15" s="11" t="str">
        <f t="shared" si="3"/>
        <v>G</v>
      </c>
      <c r="H15" s="11" t="str">
        <f t="shared" si="3"/>
        <v>H</v>
      </c>
      <c r="I15" s="11" t="str">
        <f t="shared" si="3"/>
        <v>I</v>
      </c>
      <c r="J15" s="11" t="str">
        <f t="shared" si="3"/>
        <v>J</v>
      </c>
      <c r="K15" s="11" t="str">
        <f t="shared" si="3"/>
        <v>K</v>
      </c>
      <c r="L15" s="11" t="str">
        <f t="shared" si="3"/>
        <v>L</v>
      </c>
      <c r="M15" s="11" t="str">
        <f t="shared" si="3"/>
        <v>M</v>
      </c>
      <c r="N15" s="11" t="str">
        <f t="shared" si="3"/>
        <v>N</v>
      </c>
      <c r="O15" s="11" t="str">
        <f t="shared" si="3"/>
        <v>O</v>
      </c>
      <c r="P15" s="11" t="str">
        <f t="shared" si="3"/>
        <v>P</v>
      </c>
      <c r="Q15" s="11" t="str">
        <f t="shared" si="3"/>
        <v>Q</v>
      </c>
      <c r="U15">
        <v>-2.4</v>
      </c>
      <c r="V15">
        <f t="shared" ca="1" si="0"/>
        <v>4.2008659132494228E-2</v>
      </c>
      <c r="AA15">
        <v>15</v>
      </c>
      <c r="AB15" t="s">
        <v>325</v>
      </c>
    </row>
    <row r="16" spans="1:28" x14ac:dyDescent="0.2">
      <c r="A16" s="11"/>
      <c r="B16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U16">
        <v>-2.2000000000000002</v>
      </c>
      <c r="V16">
        <f t="shared" ca="1" si="0"/>
        <v>3.5758830596982281E-2</v>
      </c>
      <c r="AA16">
        <v>16</v>
      </c>
      <c r="AB16" t="s">
        <v>326</v>
      </c>
    </row>
    <row r="17" spans="1:28" x14ac:dyDescent="0.2">
      <c r="A17" s="15" t="s">
        <v>327</v>
      </c>
      <c r="B17"/>
      <c r="E17"/>
      <c r="F17"/>
      <c r="U17">
        <v>-2</v>
      </c>
      <c r="V17">
        <f t="shared" ca="1" si="0"/>
        <v>2.9759920711475991E-2</v>
      </c>
      <c r="AA17">
        <v>17</v>
      </c>
      <c r="AB17" t="s">
        <v>328</v>
      </c>
    </row>
    <row r="18" spans="1:28" x14ac:dyDescent="0.2">
      <c r="A18" s="170">
        <v>10000</v>
      </c>
      <c r="B18" s="170">
        <v>1</v>
      </c>
      <c r="C18">
        <f ca="1">SUM(INDIRECT(C12):INDIRECT(C13))</f>
        <v>51.300000000000288</v>
      </c>
      <c r="D18" s="171">
        <f ca="1">SUM(INDIRECT(D12):INDIRECT(D13))</f>
        <v>299.92795000000001</v>
      </c>
      <c r="E18" s="171">
        <f ca="1">SUM(INDIRECT(E12):INDIRECT(E13))</f>
        <v>-6.0376870590911613</v>
      </c>
      <c r="F18" s="15">
        <f ca="1">SUM(INDIRECT(F12):INDIRECT(F13))</f>
        <v>-12.346130000000006</v>
      </c>
      <c r="G18" s="15">
        <f ca="1">SUM(INDIRECT(G12):INDIRECT(G13))</f>
        <v>6.9805189779315407E-2</v>
      </c>
      <c r="H18" s="15">
        <f ca="1">SUM(INDIRECT(H12):INDIRECT(H13))</f>
        <v>224.74753480950014</v>
      </c>
      <c r="I18" s="15">
        <f ca="1">SUM(INDIRECT(I12):INDIRECT(I13))</f>
        <v>-280.60664118412967</v>
      </c>
      <c r="J18" s="15">
        <f ca="1">SUM(INDIRECT(J12):INDIRECT(J13))</f>
        <v>2320.042505055434</v>
      </c>
      <c r="K18" s="15">
        <f ca="1">SUM(INDIRECT(K12):INDIRECT(K13))</f>
        <v>-4.4578379868526339</v>
      </c>
      <c r="L18" s="15">
        <f ca="1">SUM(INDIRECT(L12):INDIRECT(L13))</f>
        <v>8.3046492312151763</v>
      </c>
      <c r="N18">
        <f ca="1">SUM(INDIRECT(N12):INDIRECT(N13))</f>
        <v>5.0278389579963799E-3</v>
      </c>
      <c r="O18">
        <f ca="1">SQRT(SUM(INDIRECT(O12):INDIRECT(O13)))</f>
        <v>2055683.8237584189</v>
      </c>
      <c r="P18">
        <f ca="1">SQRT(SUM(INDIRECT(P12):INDIRECT(P13)))</f>
        <v>575673.30404699733</v>
      </c>
      <c r="Q18">
        <f ca="1">SQRT(SUM(INDIRECT(Q12):INDIRECT(Q13)))</f>
        <v>303571.94979093981</v>
      </c>
      <c r="U18">
        <v>-1.8</v>
      </c>
      <c r="V18">
        <f t="shared" ca="1" si="0"/>
        <v>2.4011929475975389E-2</v>
      </c>
      <c r="AA18">
        <v>18</v>
      </c>
      <c r="AB18" t="s">
        <v>329</v>
      </c>
    </row>
    <row r="19" spans="1:28" x14ac:dyDescent="0.2">
      <c r="A19" s="172" t="s">
        <v>330</v>
      </c>
      <c r="B19"/>
      <c r="E19"/>
      <c r="F19" s="173" t="s">
        <v>331</v>
      </c>
      <c r="G19" s="173" t="s">
        <v>332</v>
      </c>
      <c r="H19" s="173" t="s">
        <v>333</v>
      </c>
      <c r="I19" s="173" t="s">
        <v>334</v>
      </c>
      <c r="J19" s="173" t="s">
        <v>335</v>
      </c>
      <c r="K19" s="173" t="s">
        <v>336</v>
      </c>
      <c r="L19" s="173" t="s">
        <v>337</v>
      </c>
      <c r="U19">
        <v>-1.6</v>
      </c>
      <c r="V19">
        <f t="shared" ca="1" si="0"/>
        <v>1.8514856890480463E-2</v>
      </c>
      <c r="AA19">
        <v>19</v>
      </c>
      <c r="AB19" t="s">
        <v>338</v>
      </c>
    </row>
    <row r="20" spans="1:28" ht="14.25" x14ac:dyDescent="0.2">
      <c r="A20" s="22" t="s">
        <v>278</v>
      </c>
      <c r="B20" s="22" t="s">
        <v>339</v>
      </c>
      <c r="C20" s="22" t="s">
        <v>340</v>
      </c>
      <c r="D20" s="22" t="s">
        <v>278</v>
      </c>
      <c r="E20" s="22" t="s">
        <v>339</v>
      </c>
      <c r="F20" s="22" t="s">
        <v>341</v>
      </c>
      <c r="G20" s="22" t="s">
        <v>342</v>
      </c>
      <c r="H20" s="22" t="s">
        <v>343</v>
      </c>
      <c r="I20" s="22" t="s">
        <v>344</v>
      </c>
      <c r="J20" s="22" t="s">
        <v>345</v>
      </c>
      <c r="K20" s="22" t="s">
        <v>346</v>
      </c>
      <c r="L20" s="22" t="s">
        <v>347</v>
      </c>
      <c r="M20" s="146" t="s">
        <v>279</v>
      </c>
      <c r="N20" s="22" t="s">
        <v>348</v>
      </c>
      <c r="O20" s="22" t="s">
        <v>349</v>
      </c>
      <c r="P20" s="22" t="s">
        <v>350</v>
      </c>
      <c r="Q20" s="22" t="s">
        <v>351</v>
      </c>
      <c r="R20" s="136" t="s">
        <v>352</v>
      </c>
      <c r="U20">
        <v>-1.4</v>
      </c>
      <c r="V20">
        <f t="shared" ca="1" si="0"/>
        <v>1.3268702954991208E-2</v>
      </c>
      <c r="AA20">
        <v>20</v>
      </c>
      <c r="AB20" t="s">
        <v>353</v>
      </c>
    </row>
    <row r="21" spans="1:28" x14ac:dyDescent="0.2">
      <c r="A21" s="174">
        <v>-43227</v>
      </c>
      <c r="B21" s="174">
        <v>0.10798106565872957</v>
      </c>
      <c r="C21" s="175">
        <v>1</v>
      </c>
      <c r="D21" s="176">
        <f>A21/A$18</f>
        <v>-4.3227000000000002</v>
      </c>
      <c r="E21" s="176">
        <f>B21/B$18</f>
        <v>0.10798106565872957</v>
      </c>
      <c r="F21" s="10">
        <f>$C21*D21</f>
        <v>-4.3227000000000002</v>
      </c>
      <c r="G21" s="10">
        <f>$C21*E21</f>
        <v>0.10798106565872957</v>
      </c>
      <c r="H21" s="10">
        <f>C21*D21*D21</f>
        <v>18.68573529</v>
      </c>
      <c r="I21" s="10">
        <f>C21*D21*D21*D21</f>
        <v>-80.772827938083012</v>
      </c>
      <c r="J21" s="10">
        <f>C21*D21*D21*D21*D21</f>
        <v>349.15670332795145</v>
      </c>
      <c r="K21" s="10">
        <f>C21*E21*D21</f>
        <v>-0.46676975252299036</v>
      </c>
      <c r="L21" s="10">
        <f>C21*E21*D21*D21</f>
        <v>2.0177056092311303</v>
      </c>
      <c r="M21" s="10">
        <f t="shared" ref="M21:M84" ca="1" si="4">+E$4+E$5*D21+E$6*D21^2</f>
        <v>0.11489236229381751</v>
      </c>
      <c r="N21" s="10">
        <f ca="1">C21*(M21-E21)^2</f>
        <v>4.7766021178177853E-5</v>
      </c>
      <c r="O21" s="177">
        <f ca="1">(C21*O$1-O$2*F21+O$3*H21)^2</f>
        <v>82730161873.512177</v>
      </c>
      <c r="P21" s="10">
        <f ca="1">(-C21*O$2+O$4*F21-O$5*H21)^2</f>
        <v>12864365929.342533</v>
      </c>
      <c r="Q21" s="10">
        <f ca="1">+(C21*O$3-F21*O$5+H21*O$6)^2</f>
        <v>13296744598.510075</v>
      </c>
      <c r="R21">
        <f t="shared" ref="R21:R84" ca="1" si="5">+E21-M21</f>
        <v>-6.9112966350879379E-3</v>
      </c>
      <c r="U21">
        <v>-1.2</v>
      </c>
      <c r="V21">
        <f t="shared" ca="1" si="0"/>
        <v>8.273467669507633E-3</v>
      </c>
      <c r="AA21">
        <v>21</v>
      </c>
      <c r="AB21" t="s">
        <v>354</v>
      </c>
    </row>
    <row r="22" spans="1:28" x14ac:dyDescent="0.2">
      <c r="A22" s="174">
        <v>-42317</v>
      </c>
      <c r="B22" s="174">
        <v>0.12945619528112307</v>
      </c>
      <c r="C22" s="174">
        <v>1</v>
      </c>
      <c r="D22" s="176">
        <f t="shared" ref="D22:E84" si="6">A22/A$18</f>
        <v>-4.2317</v>
      </c>
      <c r="E22" s="176">
        <f t="shared" si="6"/>
        <v>0.12945619528112307</v>
      </c>
      <c r="F22" s="10">
        <f t="shared" ref="F22:G84" si="7">$C22*D22</f>
        <v>-4.2317</v>
      </c>
      <c r="G22" s="10">
        <f t="shared" si="7"/>
        <v>0.12945619528112307</v>
      </c>
      <c r="H22" s="10">
        <f t="shared" ref="H22:H85" si="8">C22*D22*D22</f>
        <v>17.90728489</v>
      </c>
      <c r="I22" s="10">
        <f t="shared" ref="I22:I85" si="9">C22*D22*D22*D22</f>
        <v>-75.778257469012999</v>
      </c>
      <c r="J22" s="10">
        <f t="shared" ref="J22:J85" si="10">C22*D22*D22*D22*D22</f>
        <v>320.67085213162233</v>
      </c>
      <c r="K22" s="10">
        <f t="shared" ref="K22:K85" si="11">C22*E22*D22</f>
        <v>-0.54781978157112843</v>
      </c>
      <c r="L22" s="10">
        <f t="shared" ref="L22:L85" si="12">C22*E22*D22*D22</f>
        <v>2.318208969674544</v>
      </c>
      <c r="M22" s="10">
        <f t="shared" ca="1" si="4"/>
        <v>0.11092002560300954</v>
      </c>
      <c r="N22" s="10">
        <f t="shared" ref="N22:N85" ca="1" si="13">C22*(M22-E22)^2</f>
        <v>3.435895863358154E-4</v>
      </c>
      <c r="O22" s="177">
        <f t="shared" ref="O22:O85" ca="1" si="14">(C22*O$1-O$2*F22+O$3*H22)^2</f>
        <v>64585681648.139839</v>
      </c>
      <c r="P22" s="10">
        <f t="shared" ref="P22:P85" ca="1" si="15">(-C22*O$2+O$4*F22-O$5*H22)^2</f>
        <v>13510098378.038708</v>
      </c>
      <c r="Q22" s="10">
        <f t="shared" ref="Q22:Q85" ca="1" si="16">+(C22*O$3-F22*O$5+H22*O$6)^2</f>
        <v>11558924512.836748</v>
      </c>
      <c r="R22">
        <f t="shared" ca="1" si="5"/>
        <v>1.8536169678113529E-2</v>
      </c>
      <c r="U22">
        <v>-1</v>
      </c>
      <c r="V22">
        <f t="shared" ca="1" si="0"/>
        <v>3.5291510340297355E-3</v>
      </c>
      <c r="AA22">
        <v>22</v>
      </c>
      <c r="AB22" t="s">
        <v>175</v>
      </c>
    </row>
    <row r="23" spans="1:28" x14ac:dyDescent="0.2">
      <c r="A23" s="174">
        <v>-41566.5</v>
      </c>
      <c r="B23" s="174">
        <v>0.10549125633287564</v>
      </c>
      <c r="C23" s="174">
        <v>1</v>
      </c>
      <c r="D23" s="176">
        <f t="shared" si="6"/>
        <v>-4.15665</v>
      </c>
      <c r="E23" s="176">
        <f t="shared" si="6"/>
        <v>0.10549125633287564</v>
      </c>
      <c r="F23" s="10">
        <f t="shared" si="7"/>
        <v>-4.15665</v>
      </c>
      <c r="G23" s="10">
        <f t="shared" si="7"/>
        <v>0.10549125633287564</v>
      </c>
      <c r="H23" s="10">
        <f t="shared" si="8"/>
        <v>17.277739222499999</v>
      </c>
      <c r="I23" s="10">
        <f t="shared" si="9"/>
        <v>-71.817514739204626</v>
      </c>
      <c r="J23" s="10">
        <f t="shared" si="10"/>
        <v>298.52027264071489</v>
      </c>
      <c r="K23" s="10">
        <f t="shared" si="11"/>
        <v>-0.43849023063604753</v>
      </c>
      <c r="L23" s="10">
        <f t="shared" si="12"/>
        <v>1.8226504171733269</v>
      </c>
      <c r="M23" s="10">
        <f t="shared" ca="1" si="4"/>
        <v>0.10768302615175163</v>
      </c>
      <c r="N23" s="10">
        <f t="shared" ca="1" si="13"/>
        <v>4.8038549389356941E-6</v>
      </c>
      <c r="O23" s="177">
        <f t="shared" ca="1" si="14"/>
        <v>51575429718.699318</v>
      </c>
      <c r="P23" s="10">
        <f t="shared" ca="1" si="15"/>
        <v>14020233103.625935</v>
      </c>
      <c r="Q23" s="10">
        <f t="shared" ca="1" si="16"/>
        <v>10245919430.798561</v>
      </c>
      <c r="R23">
        <f t="shared" ca="1" si="5"/>
        <v>-2.191769818875991E-3</v>
      </c>
      <c r="U23">
        <v>-0.8</v>
      </c>
      <c r="V23">
        <f t="shared" ca="1" si="0"/>
        <v>-9.6424695144248619E-4</v>
      </c>
      <c r="AA23">
        <v>23</v>
      </c>
      <c r="AB23" t="s">
        <v>355</v>
      </c>
    </row>
    <row r="24" spans="1:28" x14ac:dyDescent="0.2">
      <c r="A24" s="174">
        <v>-32219.5</v>
      </c>
      <c r="B24" s="174">
        <v>7.1191154991862904E-2</v>
      </c>
      <c r="C24" s="174">
        <v>1</v>
      </c>
      <c r="D24" s="176">
        <f t="shared" si="6"/>
        <v>-3.2219500000000001</v>
      </c>
      <c r="E24" s="176">
        <f t="shared" si="6"/>
        <v>7.1191154991862904E-2</v>
      </c>
      <c r="F24" s="10">
        <f t="shared" si="7"/>
        <v>-3.2219500000000001</v>
      </c>
      <c r="G24" s="10">
        <f t="shared" si="7"/>
        <v>7.1191154991862904E-2</v>
      </c>
      <c r="H24" s="10">
        <f t="shared" si="8"/>
        <v>10.3809618025</v>
      </c>
      <c r="I24" s="10">
        <f t="shared" si="9"/>
        <v>-33.446939879564873</v>
      </c>
      <c r="J24" s="10">
        <f t="shared" si="10"/>
        <v>107.76436794496405</v>
      </c>
      <c r="K24" s="10">
        <f t="shared" si="11"/>
        <v>-0.2293743418260327</v>
      </c>
      <c r="L24" s="10">
        <f t="shared" si="12"/>
        <v>0.73903266064638606</v>
      </c>
      <c r="M24" s="10">
        <f t="shared" ca="1" si="4"/>
        <v>7.0328512070053695E-2</v>
      </c>
      <c r="N24" s="10">
        <f t="shared" ca="1" si="13"/>
        <v>7.4415281054752922E-7</v>
      </c>
      <c r="O24" s="177">
        <f t="shared" ca="1" si="14"/>
        <v>4250575068.3979826</v>
      </c>
      <c r="P24" s="10">
        <f t="shared" ca="1" si="15"/>
        <v>18094783974.790226</v>
      </c>
      <c r="Q24" s="10">
        <f t="shared" ca="1" si="16"/>
        <v>1130183555.4333682</v>
      </c>
      <c r="R24">
        <f t="shared" ca="1" si="5"/>
        <v>8.626429218092091E-4</v>
      </c>
      <c r="U24">
        <v>-0.6</v>
      </c>
      <c r="V24">
        <f t="shared" ca="1" si="0"/>
        <v>-5.2067262869090322E-3</v>
      </c>
      <c r="AA24">
        <v>24</v>
      </c>
      <c r="AB24" t="s">
        <v>278</v>
      </c>
    </row>
    <row r="25" spans="1:28" x14ac:dyDescent="0.2">
      <c r="A25" s="174">
        <v>-32217</v>
      </c>
      <c r="B25" s="174">
        <v>5.1230342767431436E-2</v>
      </c>
      <c r="C25" s="174">
        <v>1</v>
      </c>
      <c r="D25" s="176">
        <f t="shared" si="6"/>
        <v>-3.2216999999999998</v>
      </c>
      <c r="E25" s="176">
        <f t="shared" si="6"/>
        <v>5.1230342767431436E-2</v>
      </c>
      <c r="F25" s="10">
        <f t="shared" si="7"/>
        <v>-3.2216999999999998</v>
      </c>
      <c r="G25" s="10">
        <f t="shared" si="7"/>
        <v>5.1230342767431436E-2</v>
      </c>
      <c r="H25" s="10">
        <f t="shared" si="8"/>
        <v>10.379350889999998</v>
      </c>
      <c r="I25" s="10">
        <f t="shared" si="9"/>
        <v>-33.439154762312988</v>
      </c>
      <c r="J25" s="10">
        <f t="shared" si="10"/>
        <v>107.73092489774375</v>
      </c>
      <c r="K25" s="10">
        <f t="shared" si="11"/>
        <v>-0.16504879529383384</v>
      </c>
      <c r="L25" s="10">
        <f t="shared" si="12"/>
        <v>0.53173770379814445</v>
      </c>
      <c r="M25" s="10">
        <f t="shared" ca="1" si="4"/>
        <v>7.0319254140105897E-2</v>
      </c>
      <c r="N25" s="10">
        <f t="shared" ca="1" si="13"/>
        <v>3.6438653739382038E-4</v>
      </c>
      <c r="O25" s="177">
        <f t="shared" ca="1" si="14"/>
        <v>4259339785.9247727</v>
      </c>
      <c r="P25" s="10">
        <f t="shared" ca="1" si="15"/>
        <v>18095212467.068909</v>
      </c>
      <c r="Q25" s="10">
        <f t="shared" ca="1" si="16"/>
        <v>1129146842.6586106</v>
      </c>
      <c r="R25">
        <f t="shared" ca="1" si="5"/>
        <v>-1.9088911372674461E-2</v>
      </c>
      <c r="U25">
        <v>-0.4</v>
      </c>
      <c r="V25">
        <f t="shared" ca="1" si="0"/>
        <v>-9.1982869723699016E-3</v>
      </c>
      <c r="AA25">
        <v>26</v>
      </c>
      <c r="AB25" t="s">
        <v>356</v>
      </c>
    </row>
    <row r="26" spans="1:28" x14ac:dyDescent="0.2">
      <c r="A26" s="174">
        <v>-32204.5</v>
      </c>
      <c r="B26" s="174">
        <v>5.1426323093305817E-2</v>
      </c>
      <c r="C26" s="174">
        <v>1</v>
      </c>
      <c r="D26" s="176">
        <f t="shared" si="6"/>
        <v>-3.22045</v>
      </c>
      <c r="E26" s="176">
        <f t="shared" si="6"/>
        <v>5.1426323093305817E-2</v>
      </c>
      <c r="F26" s="10">
        <f t="shared" si="7"/>
        <v>-3.22045</v>
      </c>
      <c r="G26" s="10">
        <f t="shared" si="7"/>
        <v>5.1426323093305817E-2</v>
      </c>
      <c r="H26" s="10">
        <f t="shared" si="8"/>
        <v>10.3712982025</v>
      </c>
      <c r="I26" s="10">
        <f t="shared" si="9"/>
        <v>-33.400247296241126</v>
      </c>
      <c r="J26" s="10">
        <f t="shared" si="10"/>
        <v>107.56382640517974</v>
      </c>
      <c r="K26" s="10">
        <f t="shared" si="11"/>
        <v>-0.16561590220583672</v>
      </c>
      <c r="L26" s="10">
        <f t="shared" si="12"/>
        <v>0.53335773225878691</v>
      </c>
      <c r="M26" s="10">
        <f t="shared" ca="1" si="4"/>
        <v>7.0272970371272891E-2</v>
      </c>
      <c r="N26" s="10">
        <f t="shared" ca="1" si="13"/>
        <v>3.5519611362010373E-4</v>
      </c>
      <c r="O26" s="177">
        <f t="shared" ca="1" si="14"/>
        <v>4303287207.352706</v>
      </c>
      <c r="P26" s="10">
        <f t="shared" ca="1" si="15"/>
        <v>18097349142.394371</v>
      </c>
      <c r="Q26" s="10">
        <f t="shared" ca="1" si="16"/>
        <v>1123971844.6974411</v>
      </c>
      <c r="R26">
        <f t="shared" ca="1" si="5"/>
        <v>-1.8846647277967074E-2</v>
      </c>
      <c r="U26">
        <v>-0.2</v>
      </c>
      <c r="V26">
        <f t="shared" ca="1" si="0"/>
        <v>-1.2938929007825093E-2</v>
      </c>
    </row>
    <row r="27" spans="1:28" x14ac:dyDescent="0.2">
      <c r="A27" s="174">
        <v>-32187</v>
      </c>
      <c r="B27" s="174">
        <v>6.1700811436185214E-2</v>
      </c>
      <c r="C27" s="174">
        <v>1</v>
      </c>
      <c r="D27" s="176">
        <f t="shared" si="6"/>
        <v>-3.2187000000000001</v>
      </c>
      <c r="E27" s="176">
        <f t="shared" si="6"/>
        <v>6.1700811436185214E-2</v>
      </c>
      <c r="F27" s="10">
        <f t="shared" si="7"/>
        <v>-3.2187000000000001</v>
      </c>
      <c r="G27" s="10">
        <f t="shared" si="7"/>
        <v>6.1700811436185214E-2</v>
      </c>
      <c r="H27" s="10">
        <f t="shared" si="8"/>
        <v>10.360029690000001</v>
      </c>
      <c r="I27" s="10">
        <f t="shared" si="9"/>
        <v>-33.345827563203002</v>
      </c>
      <c r="J27" s="10">
        <f t="shared" si="10"/>
        <v>107.33021517768151</v>
      </c>
      <c r="K27" s="10">
        <f t="shared" si="11"/>
        <v>-0.19859640176964935</v>
      </c>
      <c r="L27" s="10">
        <f t="shared" si="12"/>
        <v>0.63922223837597036</v>
      </c>
      <c r="M27" s="10">
        <f t="shared" ca="1" si="4"/>
        <v>7.0208189561443091E-2</v>
      </c>
      <c r="N27" s="10">
        <f t="shared" ca="1" si="13"/>
        <v>7.2375482566116214E-5</v>
      </c>
      <c r="O27" s="177">
        <f t="shared" ca="1" si="14"/>
        <v>4365159900.7002993</v>
      </c>
      <c r="P27" s="10">
        <f t="shared" ca="1" si="15"/>
        <v>18100324284.343853</v>
      </c>
      <c r="Q27" s="10">
        <f t="shared" ca="1" si="16"/>
        <v>1116750808.1663287</v>
      </c>
      <c r="R27">
        <f t="shared" ca="1" si="5"/>
        <v>-8.5073781252578765E-3</v>
      </c>
      <c r="U27">
        <v>0</v>
      </c>
      <c r="V27">
        <f t="shared" ca="1" si="0"/>
        <v>-1.6428652393274609E-2</v>
      </c>
    </row>
    <row r="28" spans="1:28" x14ac:dyDescent="0.2">
      <c r="A28" s="174">
        <v>-32169.5</v>
      </c>
      <c r="B28" s="174">
        <v>7.1975434740181379E-2</v>
      </c>
      <c r="C28" s="174">
        <v>1</v>
      </c>
      <c r="D28" s="176">
        <f t="shared" si="6"/>
        <v>-3.2169500000000002</v>
      </c>
      <c r="E28" s="176">
        <f t="shared" si="6"/>
        <v>7.1975434740181379E-2</v>
      </c>
      <c r="F28" s="10">
        <f t="shared" si="7"/>
        <v>-3.2169500000000002</v>
      </c>
      <c r="G28" s="10">
        <f t="shared" si="7"/>
        <v>7.1975434740181379E-2</v>
      </c>
      <c r="H28" s="10">
        <f t="shared" si="8"/>
        <v>10.348767302500001</v>
      </c>
      <c r="I28" s="10">
        <f t="shared" si="9"/>
        <v>-33.291466973777382</v>
      </c>
      <c r="J28" s="10">
        <f t="shared" si="10"/>
        <v>107.09698468129315</v>
      </c>
      <c r="K28" s="10">
        <f t="shared" si="11"/>
        <v>-0.23154137478742651</v>
      </c>
      <c r="L28" s="10">
        <f t="shared" si="12"/>
        <v>0.74485702562241174</v>
      </c>
      <c r="M28" s="10">
        <f t="shared" ca="1" si="4"/>
        <v>7.0143427962572419E-2</v>
      </c>
      <c r="N28" s="10">
        <f t="shared" ca="1" si="13"/>
        <v>3.3562488332051672E-6</v>
      </c>
      <c r="O28" s="177">
        <f t="shared" ca="1" si="14"/>
        <v>4427435879.5638676</v>
      </c>
      <c r="P28" s="10">
        <f t="shared" ca="1" si="15"/>
        <v>18103280517.932461</v>
      </c>
      <c r="Q28" s="10">
        <f t="shared" ca="1" si="16"/>
        <v>1109557684.8822162</v>
      </c>
      <c r="R28">
        <f t="shared" ca="1" si="5"/>
        <v>1.8320067776089605E-3</v>
      </c>
      <c r="U28">
        <v>0.2</v>
      </c>
      <c r="V28">
        <f t="shared" ca="1" si="0"/>
        <v>-1.9667457128718448E-2</v>
      </c>
    </row>
    <row r="29" spans="1:28" x14ac:dyDescent="0.2">
      <c r="A29" s="174">
        <v>-32167</v>
      </c>
      <c r="B29" s="174">
        <v>7.2014677639926916E-2</v>
      </c>
      <c r="C29" s="174">
        <v>1</v>
      </c>
      <c r="D29" s="176">
        <f t="shared" si="6"/>
        <v>-3.2166999999999999</v>
      </c>
      <c r="E29" s="176">
        <f t="shared" si="6"/>
        <v>7.2014677639926916E-2</v>
      </c>
      <c r="F29" s="10">
        <f t="shared" si="7"/>
        <v>-3.2166999999999999</v>
      </c>
      <c r="G29" s="10">
        <f t="shared" si="7"/>
        <v>7.2014677639926916E-2</v>
      </c>
      <c r="H29" s="10">
        <f t="shared" si="8"/>
        <v>10.347158889999999</v>
      </c>
      <c r="I29" s="10">
        <f t="shared" si="9"/>
        <v>-33.283706001462996</v>
      </c>
      <c r="J29" s="10">
        <f t="shared" si="10"/>
        <v>107.06369709490602</v>
      </c>
      <c r="K29" s="10">
        <f t="shared" si="11"/>
        <v>-0.2316496135643529</v>
      </c>
      <c r="L29" s="10">
        <f t="shared" si="12"/>
        <v>0.74514731195245398</v>
      </c>
      <c r="M29" s="10">
        <f t="shared" ca="1" si="4"/>
        <v>7.0134177873832443E-2</v>
      </c>
      <c r="N29" s="10">
        <f t="shared" ca="1" si="13"/>
        <v>3.5362793702813689E-6</v>
      </c>
      <c r="O29" s="177">
        <f t="shared" ca="1" si="14"/>
        <v>4436365321.8882027</v>
      </c>
      <c r="P29" s="10">
        <f t="shared" ca="1" si="15"/>
        <v>18103701293.20293</v>
      </c>
      <c r="Q29" s="10">
        <f t="shared" ca="1" si="16"/>
        <v>1108532371.8456087</v>
      </c>
      <c r="R29">
        <f t="shared" ca="1" si="5"/>
        <v>1.8804997660944733E-3</v>
      </c>
      <c r="U29">
        <v>0.4</v>
      </c>
      <c r="V29">
        <f t="shared" ca="1" si="0"/>
        <v>-2.2655343214156611E-2</v>
      </c>
    </row>
    <row r="30" spans="1:28" x14ac:dyDescent="0.2">
      <c r="A30" s="174">
        <v>-32157</v>
      </c>
      <c r="B30" s="174">
        <v>8.2171676698502838E-2</v>
      </c>
      <c r="C30" s="174">
        <v>1</v>
      </c>
      <c r="D30" s="176">
        <f t="shared" si="6"/>
        <v>-3.2157</v>
      </c>
      <c r="E30" s="176">
        <f t="shared" si="6"/>
        <v>8.2171676698502838E-2</v>
      </c>
      <c r="F30" s="10">
        <f t="shared" si="7"/>
        <v>-3.2157</v>
      </c>
      <c r="G30" s="10">
        <f t="shared" si="7"/>
        <v>8.2171676698502838E-2</v>
      </c>
      <c r="H30" s="10">
        <f t="shared" si="8"/>
        <v>10.34072649</v>
      </c>
      <c r="I30" s="10">
        <f t="shared" si="9"/>
        <v>-33.252674173892999</v>
      </c>
      <c r="J30" s="10">
        <f t="shared" si="10"/>
        <v>106.93062434098772</v>
      </c>
      <c r="K30" s="10">
        <f t="shared" si="11"/>
        <v>-0.2642394607593756</v>
      </c>
      <c r="L30" s="10">
        <f t="shared" si="12"/>
        <v>0.84971483396392411</v>
      </c>
      <c r="M30" s="10">
        <f t="shared" ca="1" si="4"/>
        <v>7.0097181439476519E-2</v>
      </c>
      <c r="N30" s="10">
        <f t="shared" ca="1" si="13"/>
        <v>1.4579343576024906E-4</v>
      </c>
      <c r="O30" s="177">
        <f t="shared" ca="1" si="14"/>
        <v>4472165181.3103971</v>
      </c>
      <c r="P30" s="10">
        <f t="shared" ca="1" si="15"/>
        <v>18105380534.205326</v>
      </c>
      <c r="Q30" s="10">
        <f t="shared" ca="1" si="16"/>
        <v>1104436804.4545755</v>
      </c>
      <c r="R30">
        <f t="shared" ca="1" si="5"/>
        <v>1.2074495259026319E-2</v>
      </c>
      <c r="U30">
        <v>0.6</v>
      </c>
      <c r="V30">
        <f t="shared" ca="1" si="0"/>
        <v>-2.5392310649589099E-2</v>
      </c>
    </row>
    <row r="31" spans="1:28" x14ac:dyDescent="0.2">
      <c r="A31" s="174">
        <v>-19496</v>
      </c>
      <c r="B31" s="174">
        <v>1.9204811612267586E-2</v>
      </c>
      <c r="C31" s="174">
        <v>1</v>
      </c>
      <c r="D31" s="176">
        <f t="shared" si="6"/>
        <v>-1.9496</v>
      </c>
      <c r="E31" s="176">
        <f t="shared" si="6"/>
        <v>1.9204811612267586E-2</v>
      </c>
      <c r="F31" s="10">
        <f t="shared" si="7"/>
        <v>-1.9496</v>
      </c>
      <c r="G31" s="10">
        <f t="shared" si="7"/>
        <v>1.9204811612267586E-2</v>
      </c>
      <c r="H31" s="10">
        <f t="shared" si="8"/>
        <v>3.8009401600000001</v>
      </c>
      <c r="I31" s="10">
        <f t="shared" si="9"/>
        <v>-7.410312935936</v>
      </c>
      <c r="J31" s="10">
        <f t="shared" si="10"/>
        <v>14.447146099900825</v>
      </c>
      <c r="K31" s="10">
        <f t="shared" si="11"/>
        <v>-3.7441700719276882E-2</v>
      </c>
      <c r="L31" s="10">
        <f t="shared" si="12"/>
        <v>7.2996339722302211E-2</v>
      </c>
      <c r="M31" s="10">
        <f t="shared" ca="1" si="4"/>
        <v>2.8287778339204109E-2</v>
      </c>
      <c r="N31" s="10">
        <f t="shared" ca="1" si="13"/>
        <v>8.2500284562635973E-5</v>
      </c>
      <c r="O31" s="177">
        <f t="shared" ca="1" si="14"/>
        <v>109541184638.28221</v>
      </c>
      <c r="P31" s="10">
        <f t="shared" ca="1" si="15"/>
        <v>15330038023.3974</v>
      </c>
      <c r="Q31" s="10">
        <f t="shared" ca="1" si="16"/>
        <v>700043790.37647772</v>
      </c>
      <c r="R31">
        <f t="shared" ca="1" si="5"/>
        <v>-9.0829667269365227E-3</v>
      </c>
      <c r="U31">
        <v>0.80000000000001004</v>
      </c>
      <c r="V31">
        <f t="shared" ca="1" si="0"/>
        <v>-2.7878359435016025E-2</v>
      </c>
    </row>
    <row r="32" spans="1:28" x14ac:dyDescent="0.2">
      <c r="A32" s="174">
        <v>-19496</v>
      </c>
      <c r="B32" s="174">
        <v>1.9204811612267586E-2</v>
      </c>
      <c r="C32" s="174">
        <v>1</v>
      </c>
      <c r="D32" s="176">
        <f t="shared" si="6"/>
        <v>-1.9496</v>
      </c>
      <c r="E32" s="176">
        <f t="shared" si="6"/>
        <v>1.9204811612267586E-2</v>
      </c>
      <c r="F32" s="10">
        <f t="shared" si="7"/>
        <v>-1.9496</v>
      </c>
      <c r="G32" s="10">
        <f t="shared" si="7"/>
        <v>1.9204811612267586E-2</v>
      </c>
      <c r="H32" s="10">
        <f t="shared" si="8"/>
        <v>3.8009401600000001</v>
      </c>
      <c r="I32" s="10">
        <f t="shared" si="9"/>
        <v>-7.410312935936</v>
      </c>
      <c r="J32" s="10">
        <f t="shared" si="10"/>
        <v>14.447146099900825</v>
      </c>
      <c r="K32" s="10">
        <f t="shared" si="11"/>
        <v>-3.7441700719276882E-2</v>
      </c>
      <c r="L32" s="10">
        <f t="shared" si="12"/>
        <v>7.2996339722302211E-2</v>
      </c>
      <c r="M32" s="10">
        <f t="shared" ca="1" si="4"/>
        <v>2.8287778339204109E-2</v>
      </c>
      <c r="N32" s="10">
        <f t="shared" ca="1" si="13"/>
        <v>8.2500284562635973E-5</v>
      </c>
      <c r="O32" s="177">
        <f t="shared" ca="1" si="14"/>
        <v>109541184638.28221</v>
      </c>
      <c r="P32" s="10">
        <f t="shared" ca="1" si="15"/>
        <v>15330038023.3974</v>
      </c>
      <c r="Q32" s="10">
        <f t="shared" ca="1" si="16"/>
        <v>700043790.37647772</v>
      </c>
      <c r="R32">
        <f t="shared" ca="1" si="5"/>
        <v>-9.0829667269365227E-3</v>
      </c>
      <c r="U32">
        <v>1.00000000000001</v>
      </c>
      <c r="V32">
        <f t="shared" ca="1" si="0"/>
        <v>-3.0113489570437149E-2</v>
      </c>
    </row>
    <row r="33" spans="1:22" x14ac:dyDescent="0.2">
      <c r="A33" s="174">
        <v>-17838</v>
      </c>
      <c r="B33" s="174">
        <v>4.9744350647390592E-2</v>
      </c>
      <c r="C33" s="174">
        <v>1</v>
      </c>
      <c r="D33" s="176">
        <f t="shared" si="6"/>
        <v>-1.7838000000000001</v>
      </c>
      <c r="E33" s="176">
        <f t="shared" si="6"/>
        <v>4.9744350647390592E-2</v>
      </c>
      <c r="F33" s="10">
        <f t="shared" si="7"/>
        <v>-1.7838000000000001</v>
      </c>
      <c r="G33" s="10">
        <f t="shared" si="7"/>
        <v>4.9744350647390592E-2</v>
      </c>
      <c r="H33" s="10">
        <f t="shared" si="8"/>
        <v>3.1819424400000003</v>
      </c>
      <c r="I33" s="10">
        <f t="shared" si="9"/>
        <v>-5.6759489244720003</v>
      </c>
      <c r="J33" s="10">
        <f t="shared" si="10"/>
        <v>10.124757691473155</v>
      </c>
      <c r="K33" s="10">
        <f t="shared" si="11"/>
        <v>-8.8733972684815338E-2</v>
      </c>
      <c r="L33" s="10">
        <f t="shared" si="12"/>
        <v>0.15828366047517362</v>
      </c>
      <c r="M33" s="10">
        <f t="shared" ca="1" si="4"/>
        <v>2.3557327529856419E-2</v>
      </c>
      <c r="N33" s="10">
        <f t="shared" ca="1" si="13"/>
        <v>6.8576017975826924E-4</v>
      </c>
      <c r="O33" s="177">
        <f t="shared" ca="1" si="14"/>
        <v>125588655081.81776</v>
      </c>
      <c r="P33" s="10">
        <f t="shared" ca="1" si="15"/>
        <v>14315904957.407156</v>
      </c>
      <c r="Q33" s="10">
        <f t="shared" ca="1" si="16"/>
        <v>996923637.36735892</v>
      </c>
      <c r="R33">
        <f t="shared" ca="1" si="5"/>
        <v>2.6187023117534174E-2</v>
      </c>
      <c r="U33">
        <v>1.2000000000000099</v>
      </c>
      <c r="V33">
        <f t="shared" ca="1" si="0"/>
        <v>-3.2097701055852593E-2</v>
      </c>
    </row>
    <row r="34" spans="1:22" x14ac:dyDescent="0.2">
      <c r="A34" s="174">
        <v>-17813</v>
      </c>
      <c r="B34" s="174">
        <v>5.0103245137132796E-2</v>
      </c>
      <c r="C34" s="174">
        <v>1</v>
      </c>
      <c r="D34" s="176">
        <f t="shared" si="6"/>
        <v>-1.7813000000000001</v>
      </c>
      <c r="E34" s="176">
        <f t="shared" si="6"/>
        <v>5.0103245137132796E-2</v>
      </c>
      <c r="F34" s="10">
        <f t="shared" si="7"/>
        <v>-1.7813000000000001</v>
      </c>
      <c r="G34" s="10">
        <f t="shared" si="7"/>
        <v>5.0103245137132796E-2</v>
      </c>
      <c r="H34" s="10">
        <f t="shared" si="8"/>
        <v>3.1730296900000003</v>
      </c>
      <c r="I34" s="10">
        <f t="shared" si="9"/>
        <v>-5.6521177867970014</v>
      </c>
      <c r="J34" s="10">
        <f t="shared" si="10"/>
        <v>10.068117413621499</v>
      </c>
      <c r="K34" s="10">
        <f t="shared" si="11"/>
        <v>-8.9248910562774661E-2</v>
      </c>
      <c r="L34" s="10">
        <f t="shared" si="12"/>
        <v>0.15897908438547051</v>
      </c>
      <c r="M34" s="10">
        <f t="shared" ca="1" si="4"/>
        <v>2.3487319539127856E-2</v>
      </c>
      <c r="N34" s="10">
        <f t="shared" ca="1" si="13"/>
        <v>7.0840749543853458E-4</v>
      </c>
      <c r="O34" s="177">
        <f t="shared" ca="1" si="14"/>
        <v>125824973119.94687</v>
      </c>
      <c r="P34" s="10">
        <f t="shared" ca="1" si="15"/>
        <v>14299709659.863661</v>
      </c>
      <c r="Q34" s="10">
        <f t="shared" ca="1" si="16"/>
        <v>1001497678.277584</v>
      </c>
      <c r="R34">
        <f t="shared" ca="1" si="5"/>
        <v>2.6615925598004939E-2</v>
      </c>
      <c r="U34">
        <v>1.4000000000000099</v>
      </c>
      <c r="V34">
        <f t="shared" ca="1" si="0"/>
        <v>-3.3830993891262352E-2</v>
      </c>
    </row>
    <row r="35" spans="1:22" x14ac:dyDescent="0.2">
      <c r="A35" s="174">
        <v>-11183</v>
      </c>
      <c r="B35" s="174">
        <v>1.2236984174353694E-2</v>
      </c>
      <c r="C35" s="174">
        <v>1</v>
      </c>
      <c r="D35" s="176">
        <f t="shared" si="6"/>
        <v>-1.1183000000000001</v>
      </c>
      <c r="E35" s="176">
        <f t="shared" si="6"/>
        <v>1.2236984174353694E-2</v>
      </c>
      <c r="F35" s="10">
        <f t="shared" si="7"/>
        <v>-1.1183000000000001</v>
      </c>
      <c r="G35" s="10">
        <f t="shared" si="7"/>
        <v>1.2236984174353694E-2</v>
      </c>
      <c r="H35" s="10">
        <f t="shared" si="8"/>
        <v>1.2505948900000001</v>
      </c>
      <c r="I35" s="10">
        <f t="shared" si="9"/>
        <v>-1.3985402654870003</v>
      </c>
      <c r="J35" s="10">
        <f t="shared" si="10"/>
        <v>1.5639875788941124</v>
      </c>
      <c r="K35" s="10">
        <f t="shared" si="11"/>
        <v>-1.3684619402179738E-2</v>
      </c>
      <c r="L35" s="10">
        <f t="shared" si="12"/>
        <v>1.5303509877457601E-2</v>
      </c>
      <c r="M35" s="10">
        <f t="shared" ca="1" si="4"/>
        <v>6.3050998694979595E-3</v>
      </c>
      <c r="N35" s="10">
        <f t="shared" ca="1" si="13"/>
        <v>3.5187251406193803E-5</v>
      </c>
      <c r="O35" s="177">
        <f t="shared" ca="1" si="14"/>
        <v>178372078911.53903</v>
      </c>
      <c r="P35" s="10">
        <f t="shared" ca="1" si="15"/>
        <v>9312407380.705637</v>
      </c>
      <c r="Q35" s="10">
        <f t="shared" ca="1" si="16"/>
        <v>2098915723.4263401</v>
      </c>
      <c r="R35">
        <f t="shared" ca="1" si="5"/>
        <v>5.9318843048557345E-3</v>
      </c>
      <c r="U35">
        <v>1.6000000000000101</v>
      </c>
      <c r="V35">
        <f t="shared" ca="1" si="0"/>
        <v>-3.5313368076666449E-2</v>
      </c>
    </row>
    <row r="36" spans="1:22" x14ac:dyDescent="0.2">
      <c r="A36" s="174">
        <v>-6733</v>
      </c>
      <c r="B36" s="174">
        <v>-1.139626009204079E-2</v>
      </c>
      <c r="C36" s="174">
        <v>0.1</v>
      </c>
      <c r="D36" s="176">
        <f t="shared" si="6"/>
        <v>-0.67330000000000001</v>
      </c>
      <c r="E36" s="176">
        <f t="shared" si="6"/>
        <v>-1.139626009204079E-2</v>
      </c>
      <c r="F36" s="10">
        <f t="shared" si="7"/>
        <v>-6.7330000000000001E-2</v>
      </c>
      <c r="G36" s="10">
        <f t="shared" si="7"/>
        <v>-1.139626009204079E-3</v>
      </c>
      <c r="H36" s="10">
        <f t="shared" si="8"/>
        <v>4.5333288999999999E-2</v>
      </c>
      <c r="I36" s="10">
        <f t="shared" si="9"/>
        <v>-3.0522903483700001E-2</v>
      </c>
      <c r="J36" s="10">
        <f t="shared" si="10"/>
        <v>2.0551070915575211E-2</v>
      </c>
      <c r="K36" s="10">
        <f t="shared" si="11"/>
        <v>7.6731019199710647E-4</v>
      </c>
      <c r="L36" s="10">
        <f t="shared" si="12"/>
        <v>-5.1662995227165184E-4</v>
      </c>
      <c r="M36" s="10">
        <f t="shared" ca="1" si="4"/>
        <v>-3.6809864742562213E-3</v>
      </c>
      <c r="N36" s="10">
        <f t="shared" ca="1" si="13"/>
        <v>5.9525446997282584E-6</v>
      </c>
      <c r="O36" s="177">
        <f t="shared" ca="1" si="14"/>
        <v>1976088547.4432375</v>
      </c>
      <c r="P36" s="10">
        <f t="shared" ca="1" si="15"/>
        <v>56670471.604384713</v>
      </c>
      <c r="Q36" s="10">
        <f t="shared" ca="1" si="16"/>
        <v>24714233.556287039</v>
      </c>
      <c r="R36">
        <f t="shared" ca="1" si="5"/>
        <v>-7.7152736177845682E-3</v>
      </c>
      <c r="U36">
        <v>1.80000000000001</v>
      </c>
      <c r="V36">
        <f t="shared" ca="1" si="0"/>
        <v>-3.6544823612064868E-2</v>
      </c>
    </row>
    <row r="37" spans="1:22" x14ac:dyDescent="0.2">
      <c r="A37" s="174">
        <v>-5648</v>
      </c>
      <c r="B37" s="174">
        <v>-1.0831168377140571E-2</v>
      </c>
      <c r="C37" s="174">
        <v>1</v>
      </c>
      <c r="D37" s="176">
        <f t="shared" si="6"/>
        <v>-0.56479999999999997</v>
      </c>
      <c r="E37" s="176">
        <f t="shared" si="6"/>
        <v>-1.0831168377140571E-2</v>
      </c>
      <c r="F37" s="10">
        <f t="shared" si="7"/>
        <v>-0.56479999999999997</v>
      </c>
      <c r="G37" s="10">
        <f t="shared" si="7"/>
        <v>-1.0831168377140571E-2</v>
      </c>
      <c r="H37" s="10">
        <f t="shared" si="8"/>
        <v>0.31899903999999996</v>
      </c>
      <c r="I37" s="10">
        <f t="shared" si="9"/>
        <v>-0.18017065779199998</v>
      </c>
      <c r="J37" s="10">
        <f t="shared" si="10"/>
        <v>0.10176038752092158</v>
      </c>
      <c r="K37" s="10">
        <f t="shared" si="11"/>
        <v>6.1174438994089945E-3</v>
      </c>
      <c r="L37" s="10">
        <f t="shared" si="12"/>
        <v>-3.4551323143861999E-3</v>
      </c>
      <c r="M37" s="10">
        <f t="shared" ca="1" si="4"/>
        <v>-5.9274355806993575E-3</v>
      </c>
      <c r="N37" s="10">
        <f t="shared" ca="1" si="13"/>
        <v>2.4046595338893163E-5</v>
      </c>
      <c r="O37" s="177">
        <f t="shared" ca="1" si="14"/>
        <v>199913958605.30652</v>
      </c>
      <c r="P37" s="10">
        <f t="shared" ca="1" si="15"/>
        <v>4817445506.5474806</v>
      </c>
      <c r="Q37" s="10">
        <f t="shared" ca="1" si="16"/>
        <v>2498093952.5378256</v>
      </c>
      <c r="R37">
        <f t="shared" ca="1" si="5"/>
        <v>-4.9037327964412134E-3</v>
      </c>
      <c r="U37">
        <v>2.0000000000000102</v>
      </c>
      <c r="V37">
        <f t="shared" ca="1" si="0"/>
        <v>-3.7525360497457604E-2</v>
      </c>
    </row>
    <row r="38" spans="1:22" x14ac:dyDescent="0.2">
      <c r="A38" s="174">
        <v>-3170</v>
      </c>
      <c r="B38" s="174">
        <v>-2.1438670102241576E-2</v>
      </c>
      <c r="C38" s="174">
        <v>1</v>
      </c>
      <c r="D38" s="176">
        <f t="shared" si="6"/>
        <v>-0.317</v>
      </c>
      <c r="E38" s="176">
        <f t="shared" si="6"/>
        <v>-2.1438670102241576E-2</v>
      </c>
      <c r="F38" s="10">
        <f t="shared" si="7"/>
        <v>-0.317</v>
      </c>
      <c r="G38" s="10">
        <f t="shared" si="7"/>
        <v>-2.1438670102241576E-2</v>
      </c>
      <c r="H38" s="10">
        <f t="shared" si="8"/>
        <v>0.10048900000000001</v>
      </c>
      <c r="I38" s="10">
        <f t="shared" si="9"/>
        <v>-3.1855013000000001E-2</v>
      </c>
      <c r="J38" s="10">
        <f t="shared" si="10"/>
        <v>1.0098039121000001E-2</v>
      </c>
      <c r="K38" s="10">
        <f t="shared" si="11"/>
        <v>6.7960584224105794E-3</v>
      </c>
      <c r="L38" s="10">
        <f t="shared" si="12"/>
        <v>-2.1543505199041538E-3</v>
      </c>
      <c r="M38" s="10">
        <f t="shared" ca="1" si="4"/>
        <v>-1.078111180471137E-2</v>
      </c>
      <c r="N38" s="10">
        <f t="shared" ca="1" si="13"/>
        <v>1.1358354886525495E-4</v>
      </c>
      <c r="O38" s="177">
        <f t="shared" ca="1" si="14"/>
        <v>201482340362.34927</v>
      </c>
      <c r="P38" s="10">
        <f t="shared" ca="1" si="15"/>
        <v>3021812870.9420705</v>
      </c>
      <c r="Q38" s="10">
        <f t="shared" ca="1" si="16"/>
        <v>2458912854.4770913</v>
      </c>
      <c r="R38">
        <f t="shared" ca="1" si="5"/>
        <v>-1.0657558297530206E-2</v>
      </c>
      <c r="U38">
        <v>2.2000000000000099</v>
      </c>
      <c r="V38">
        <f t="shared" ca="1" si="0"/>
        <v>-3.8254978732844669E-2</v>
      </c>
    </row>
    <row r="39" spans="1:22" x14ac:dyDescent="0.2">
      <c r="A39" s="174">
        <v>-2142.5</v>
      </c>
      <c r="B39" s="174">
        <v>-1.2986294292124919E-2</v>
      </c>
      <c r="C39" s="174">
        <v>1</v>
      </c>
      <c r="D39" s="176">
        <f t="shared" si="6"/>
        <v>-0.21425</v>
      </c>
      <c r="E39" s="176">
        <f t="shared" si="6"/>
        <v>-1.2986294292124919E-2</v>
      </c>
      <c r="F39" s="10">
        <f t="shared" si="7"/>
        <v>-0.21425</v>
      </c>
      <c r="G39" s="10">
        <f t="shared" si="7"/>
        <v>-1.2986294292124919E-2</v>
      </c>
      <c r="H39" s="10">
        <f t="shared" si="8"/>
        <v>4.5903062500000001E-2</v>
      </c>
      <c r="I39" s="10">
        <f t="shared" si="9"/>
        <v>-9.8347311406250006E-3</v>
      </c>
      <c r="J39" s="10">
        <f t="shared" si="10"/>
        <v>2.1070911468789063E-3</v>
      </c>
      <c r="K39" s="10">
        <f t="shared" si="11"/>
        <v>2.7823135520877638E-3</v>
      </c>
      <c r="L39" s="10">
        <f t="shared" si="12"/>
        <v>-5.9611067853480339E-4</v>
      </c>
      <c r="M39" s="10">
        <f t="shared" ca="1" si="4"/>
        <v>-1.2680710337600778E-2</v>
      </c>
      <c r="N39" s="10">
        <f t="shared" ca="1" si="13"/>
        <v>9.3381553262611767E-8</v>
      </c>
      <c r="O39" s="177">
        <f t="shared" ca="1" si="14"/>
        <v>200613584855.79907</v>
      </c>
      <c r="P39" s="10">
        <f t="shared" ca="1" si="15"/>
        <v>2358681660.3388586</v>
      </c>
      <c r="Q39" s="10">
        <f t="shared" ca="1" si="16"/>
        <v>2402417818.1750865</v>
      </c>
      <c r="R39">
        <f t="shared" ca="1" si="5"/>
        <v>-3.0558395452414018E-4</v>
      </c>
      <c r="U39">
        <v>2.4000000000000101</v>
      </c>
      <c r="V39">
        <f ca="1">+E$4+E$5*U39+E$6*U39^2</f>
        <v>-3.873367831822605E-2</v>
      </c>
    </row>
    <row r="40" spans="1:22" x14ac:dyDescent="0.2">
      <c r="A40" s="174">
        <v>-2133</v>
      </c>
      <c r="B40" s="174">
        <v>-7.8882719721971532E-3</v>
      </c>
      <c r="C40" s="174">
        <v>1</v>
      </c>
      <c r="D40" s="176">
        <f t="shared" si="6"/>
        <v>-0.21329999999999999</v>
      </c>
      <c r="E40" s="176">
        <f t="shared" si="6"/>
        <v>-7.8882719721971532E-3</v>
      </c>
      <c r="F40" s="10">
        <f t="shared" si="7"/>
        <v>-0.21329999999999999</v>
      </c>
      <c r="G40" s="10">
        <f t="shared" si="7"/>
        <v>-7.8882719721971532E-3</v>
      </c>
      <c r="H40" s="10">
        <f t="shared" si="8"/>
        <v>4.5496889999999998E-2</v>
      </c>
      <c r="I40" s="10">
        <f t="shared" si="9"/>
        <v>-9.7044866369999996E-3</v>
      </c>
      <c r="J40" s="10">
        <f t="shared" si="10"/>
        <v>2.0699669996720998E-3</v>
      </c>
      <c r="K40" s="10">
        <f t="shared" si="11"/>
        <v>1.6825684116696527E-3</v>
      </c>
      <c r="L40" s="10">
        <f t="shared" si="12"/>
        <v>-3.5889184220913692E-4</v>
      </c>
      <c r="M40" s="10">
        <f t="shared" ca="1" si="4"/>
        <v>-1.2697964545080018E-2</v>
      </c>
      <c r="N40" s="10">
        <f t="shared" ca="1" si="13"/>
        <v>2.3133142645644595E-5</v>
      </c>
      <c r="O40" s="177">
        <f t="shared" ca="1" si="14"/>
        <v>200601409547.24023</v>
      </c>
      <c r="P40" s="10">
        <f t="shared" ca="1" si="15"/>
        <v>2352822237.2631211</v>
      </c>
      <c r="Q40" s="10">
        <f t="shared" ca="1" si="16"/>
        <v>2401788683.5604858</v>
      </c>
      <c r="R40">
        <f t="shared" ca="1" si="5"/>
        <v>4.8096925728828652E-3</v>
      </c>
      <c r="U40">
        <v>2.6000000000000099</v>
      </c>
      <c r="V40">
        <f ca="1">+E$4+E$5*U40+E$6*U40^2</f>
        <v>-3.8961459253601755E-2</v>
      </c>
    </row>
    <row r="41" spans="1:22" x14ac:dyDescent="0.2">
      <c r="A41" s="174">
        <v>-2132.5</v>
      </c>
      <c r="B41" s="174">
        <v>-8.8831121332287009E-3</v>
      </c>
      <c r="C41" s="174">
        <v>1</v>
      </c>
      <c r="D41" s="176">
        <f t="shared" si="6"/>
        <v>-0.21325</v>
      </c>
      <c r="E41" s="176">
        <f t="shared" si="6"/>
        <v>-8.8831121332287009E-3</v>
      </c>
      <c r="F41" s="10">
        <f t="shared" si="7"/>
        <v>-0.21325</v>
      </c>
      <c r="G41" s="10">
        <f t="shared" si="7"/>
        <v>-8.8831121332287009E-3</v>
      </c>
      <c r="H41" s="10">
        <f t="shared" si="8"/>
        <v>4.5475562499999997E-2</v>
      </c>
      <c r="I41" s="10">
        <f t="shared" si="9"/>
        <v>-9.6976637031249997E-3</v>
      </c>
      <c r="J41" s="10">
        <f t="shared" si="10"/>
        <v>2.0680267846914062E-3</v>
      </c>
      <c r="K41" s="10">
        <f t="shared" si="11"/>
        <v>1.8943236624110204E-3</v>
      </c>
      <c r="L41" s="10">
        <f t="shared" si="12"/>
        <v>-4.0396452100915009E-4</v>
      </c>
      <c r="M41" s="10">
        <f t="shared" ca="1" si="4"/>
        <v>-1.269887250443898E-2</v>
      </c>
      <c r="N41" s="10">
        <f t="shared" ca="1" si="13"/>
        <v>1.4560027210498807E-5</v>
      </c>
      <c r="O41" s="177">
        <f t="shared" ca="1" si="14"/>
        <v>200600766644.59567</v>
      </c>
      <c r="P41" s="10">
        <f t="shared" ca="1" si="15"/>
        <v>2352513992.0697041</v>
      </c>
      <c r="Q41" s="10">
        <f t="shared" ca="1" si="16"/>
        <v>2401755517.7379065</v>
      </c>
      <c r="R41">
        <f t="shared" ca="1" si="5"/>
        <v>3.8157603712102792E-3</v>
      </c>
      <c r="U41">
        <v>2.80000000000001</v>
      </c>
      <c r="V41">
        <f ca="1">+E$4+E$5*U41+E$6*U41^2</f>
        <v>-3.8938321538971796E-2</v>
      </c>
    </row>
    <row r="42" spans="1:22" x14ac:dyDescent="0.2">
      <c r="A42" s="174">
        <v>-2127.5</v>
      </c>
      <c r="B42" s="174">
        <v>-3.4831509565595484E-2</v>
      </c>
      <c r="C42" s="174">
        <v>0.1</v>
      </c>
      <c r="D42" s="176">
        <f t="shared" si="6"/>
        <v>-0.21274999999999999</v>
      </c>
      <c r="E42" s="176">
        <f t="shared" si="6"/>
        <v>-3.4831509565595484E-2</v>
      </c>
      <c r="F42" s="10">
        <f t="shared" si="7"/>
        <v>-2.1275000000000002E-2</v>
      </c>
      <c r="G42" s="10">
        <f t="shared" si="7"/>
        <v>-3.4831509565595485E-3</v>
      </c>
      <c r="H42" s="10">
        <f t="shared" si="8"/>
        <v>4.5262562500000001E-3</v>
      </c>
      <c r="I42" s="10">
        <f t="shared" si="9"/>
        <v>-9.6296101718750004E-4</v>
      </c>
      <c r="J42" s="10">
        <f t="shared" si="10"/>
        <v>2.0486995640664062E-4</v>
      </c>
      <c r="K42" s="10">
        <f t="shared" si="11"/>
        <v>7.4104036600804396E-4</v>
      </c>
      <c r="L42" s="10">
        <f t="shared" si="12"/>
        <v>-1.5765633786821135E-4</v>
      </c>
      <c r="M42" s="10">
        <f t="shared" ca="1" si="4"/>
        <v>-1.2707951235495736E-2</v>
      </c>
      <c r="N42" s="10">
        <f t="shared" ca="1" si="13"/>
        <v>4.8945183318532602E-5</v>
      </c>
      <c r="O42" s="177">
        <f t="shared" ca="1" si="14"/>
        <v>2005943260.8558674</v>
      </c>
      <c r="P42" s="10">
        <f t="shared" ca="1" si="15"/>
        <v>23494323.409660235</v>
      </c>
      <c r="Q42" s="10">
        <f t="shared" ca="1" si="16"/>
        <v>24014235.654661749</v>
      </c>
      <c r="R42">
        <f t="shared" ca="1" si="5"/>
        <v>-2.2123558330099748E-2</v>
      </c>
      <c r="U42">
        <v>3.0000000000000102</v>
      </c>
      <c r="V42">
        <f ca="1">+E$4+E$5*U42+E$6*U42^2</f>
        <v>-3.8664265174336153E-2</v>
      </c>
    </row>
    <row r="43" spans="1:22" x14ac:dyDescent="0.2">
      <c r="A43" s="174">
        <v>-2125</v>
      </c>
      <c r="B43" s="174">
        <v>-2.4805705399650178E-2</v>
      </c>
      <c r="C43" s="174">
        <v>1</v>
      </c>
      <c r="D43" s="176">
        <f t="shared" si="6"/>
        <v>-0.21249999999999999</v>
      </c>
      <c r="E43" s="176">
        <f t="shared" si="6"/>
        <v>-2.4805705399650178E-2</v>
      </c>
      <c r="F43" s="10">
        <f t="shared" si="7"/>
        <v>-0.21249999999999999</v>
      </c>
      <c r="G43" s="10">
        <f t="shared" si="7"/>
        <v>-2.4805705399650178E-2</v>
      </c>
      <c r="H43" s="10">
        <f t="shared" si="8"/>
        <v>4.5156249999999995E-2</v>
      </c>
      <c r="I43" s="10">
        <f t="shared" si="9"/>
        <v>-9.5957031249999988E-3</v>
      </c>
      <c r="J43" s="10">
        <f t="shared" si="10"/>
        <v>2.0390869140624996E-3</v>
      </c>
      <c r="K43" s="10">
        <f t="shared" si="11"/>
        <v>5.2712123974256626E-3</v>
      </c>
      <c r="L43" s="10">
        <f t="shared" si="12"/>
        <v>-1.1201326344529533E-3</v>
      </c>
      <c r="M43" s="10">
        <f t="shared" ca="1" si="4"/>
        <v>-1.2712490012933529E-2</v>
      </c>
      <c r="N43" s="10">
        <f t="shared" ca="1" si="13"/>
        <v>1.4624585838952031E-4</v>
      </c>
      <c r="O43" s="177">
        <f t="shared" ca="1" si="14"/>
        <v>200591097943.17383</v>
      </c>
      <c r="P43" s="10">
        <f t="shared" ca="1" si="15"/>
        <v>2347892061.6565456</v>
      </c>
      <c r="Q43" s="10">
        <f t="shared" ca="1" si="16"/>
        <v>2401257388.8675671</v>
      </c>
      <c r="R43">
        <f t="shared" ca="1" si="5"/>
        <v>-1.2093215386716649E-2</v>
      </c>
      <c r="U43">
        <v>3.2000000000000099</v>
      </c>
      <c r="V43">
        <f ca="1">+E$4+E$5*U43+E$6*U43^2</f>
        <v>-3.8139290159694826E-2</v>
      </c>
    </row>
    <row r="44" spans="1:22" x14ac:dyDescent="0.2">
      <c r="A44" s="174">
        <v>-2123</v>
      </c>
      <c r="B44" s="174">
        <v>-1.878506068509464E-2</v>
      </c>
      <c r="C44" s="174">
        <v>1</v>
      </c>
      <c r="D44" s="176">
        <f t="shared" si="6"/>
        <v>-0.21229999999999999</v>
      </c>
      <c r="E44" s="176">
        <f t="shared" si="6"/>
        <v>-1.878506068509464E-2</v>
      </c>
      <c r="F44" s="10">
        <f t="shared" si="7"/>
        <v>-0.21229999999999999</v>
      </c>
      <c r="G44" s="10">
        <f t="shared" si="7"/>
        <v>-1.878506068509464E-2</v>
      </c>
      <c r="H44" s="10">
        <f t="shared" si="8"/>
        <v>4.5071289999999993E-2</v>
      </c>
      <c r="I44" s="10">
        <f t="shared" si="9"/>
        <v>-9.5686348669999973E-3</v>
      </c>
      <c r="J44" s="10">
        <f t="shared" si="10"/>
        <v>2.0314211822640995E-3</v>
      </c>
      <c r="K44" s="10">
        <f t="shared" si="11"/>
        <v>3.9880683834455921E-3</v>
      </c>
      <c r="L44" s="10">
        <f t="shared" si="12"/>
        <v>-8.4666691780549918E-4</v>
      </c>
      <c r="M44" s="10">
        <f t="shared" ca="1" si="4"/>
        <v>-1.2716120752600282E-2</v>
      </c>
      <c r="N44" s="10">
        <f t="shared" ca="1" si="13"/>
        <v>3.6832031904224626E-5</v>
      </c>
      <c r="O44" s="177">
        <f t="shared" ca="1" si="14"/>
        <v>200588511655.16345</v>
      </c>
      <c r="P44" s="10">
        <f t="shared" ca="1" si="15"/>
        <v>2346660100.5316033</v>
      </c>
      <c r="Q44" s="10">
        <f t="shared" ca="1" si="16"/>
        <v>2401124351.379756</v>
      </c>
      <c r="R44">
        <f t="shared" ca="1" si="5"/>
        <v>-6.0689399324943584E-3</v>
      </c>
    </row>
    <row r="45" spans="1:22" x14ac:dyDescent="0.2">
      <c r="A45" s="174">
        <v>-2053</v>
      </c>
      <c r="B45" s="174">
        <v>-9.0617171593262106E-3</v>
      </c>
      <c r="C45" s="174">
        <v>1</v>
      </c>
      <c r="D45" s="176">
        <f t="shared" si="6"/>
        <v>-0.20530000000000001</v>
      </c>
      <c r="E45" s="176">
        <f t="shared" si="6"/>
        <v>-9.0617171593262106E-3</v>
      </c>
      <c r="F45" s="10">
        <f t="shared" si="7"/>
        <v>-0.20530000000000001</v>
      </c>
      <c r="G45" s="10">
        <f t="shared" si="7"/>
        <v>-9.0617171593262106E-3</v>
      </c>
      <c r="H45" s="10">
        <f t="shared" si="8"/>
        <v>4.2148090000000006E-2</v>
      </c>
      <c r="I45" s="10">
        <f t="shared" si="9"/>
        <v>-8.653002877000002E-3</v>
      </c>
      <c r="J45" s="10">
        <f t="shared" si="10"/>
        <v>1.7764614906481005E-3</v>
      </c>
      <c r="K45" s="10">
        <f t="shared" si="11"/>
        <v>1.860370532809671E-3</v>
      </c>
      <c r="L45" s="10">
        <f t="shared" si="12"/>
        <v>-3.8193407038582548E-4</v>
      </c>
      <c r="M45" s="10">
        <f t="shared" ca="1" si="4"/>
        <v>-1.2843038562187123E-2</v>
      </c>
      <c r="N45" s="10">
        <f t="shared" ca="1" si="13"/>
        <v>1.4298391551734015E-5</v>
      </c>
      <c r="O45" s="177">
        <f t="shared" ca="1" si="14"/>
        <v>200495878605.59698</v>
      </c>
      <c r="P45" s="10">
        <f t="shared" ca="1" si="15"/>
        <v>2303688916.9216328</v>
      </c>
      <c r="Q45" s="10">
        <f t="shared" ca="1" si="16"/>
        <v>2396414220.6259117</v>
      </c>
      <c r="R45">
        <f t="shared" ca="1" si="5"/>
        <v>3.781321402860912E-3</v>
      </c>
    </row>
    <row r="46" spans="1:22" x14ac:dyDescent="0.2">
      <c r="A46" s="174">
        <v>-1567</v>
      </c>
      <c r="B46" s="174">
        <v>-1.3996110225554859E-2</v>
      </c>
      <c r="C46" s="174">
        <v>1</v>
      </c>
      <c r="D46" s="176">
        <f t="shared" si="6"/>
        <v>-0.15670000000000001</v>
      </c>
      <c r="E46" s="176">
        <f t="shared" si="6"/>
        <v>-1.3996110225554859E-2</v>
      </c>
      <c r="F46" s="10">
        <f t="shared" si="7"/>
        <v>-0.15670000000000001</v>
      </c>
      <c r="G46" s="10">
        <f t="shared" si="7"/>
        <v>-1.3996110225554859E-2</v>
      </c>
      <c r="H46" s="10">
        <f t="shared" si="8"/>
        <v>2.4554890000000003E-2</v>
      </c>
      <c r="I46" s="10">
        <f t="shared" si="9"/>
        <v>-3.8477512630000006E-3</v>
      </c>
      <c r="J46" s="10">
        <f t="shared" si="10"/>
        <v>6.0294262291210013E-4</v>
      </c>
      <c r="K46" s="10">
        <f t="shared" si="11"/>
        <v>2.1931904723444464E-3</v>
      </c>
      <c r="L46" s="10">
        <f t="shared" si="12"/>
        <v>-3.4367294701637477E-4</v>
      </c>
      <c r="M46" s="10">
        <f t="shared" ca="1" si="4"/>
        <v>-1.3715735503791664E-2</v>
      </c>
      <c r="N46" s="10">
        <f t="shared" ca="1" si="13"/>
        <v>7.8609984603788599E-8</v>
      </c>
      <c r="O46" s="177">
        <f t="shared" ca="1" si="14"/>
        <v>199739681019.12158</v>
      </c>
      <c r="P46" s="10">
        <f t="shared" ca="1" si="15"/>
        <v>2013475908.3034565</v>
      </c>
      <c r="Q46" s="10">
        <f t="shared" ca="1" si="16"/>
        <v>2360851517.949307</v>
      </c>
      <c r="R46">
        <f t="shared" ca="1" si="5"/>
        <v>-2.8037472176319425E-4</v>
      </c>
    </row>
    <row r="47" spans="1:22" x14ac:dyDescent="0.2">
      <c r="A47" s="174">
        <v>-1357.5</v>
      </c>
      <c r="B47" s="174">
        <v>-7.7877039805746145E-3</v>
      </c>
      <c r="C47" s="174">
        <v>1</v>
      </c>
      <c r="D47" s="176">
        <f t="shared" si="6"/>
        <v>-0.13575000000000001</v>
      </c>
      <c r="E47" s="176">
        <f t="shared" si="6"/>
        <v>-7.7877039805746145E-3</v>
      </c>
      <c r="F47" s="10">
        <f t="shared" si="7"/>
        <v>-0.13575000000000001</v>
      </c>
      <c r="G47" s="10">
        <f t="shared" si="7"/>
        <v>-7.7877039805746145E-3</v>
      </c>
      <c r="H47" s="10">
        <f t="shared" si="8"/>
        <v>1.8428062500000002E-2</v>
      </c>
      <c r="I47" s="10">
        <f t="shared" si="9"/>
        <v>-2.5016094843750003E-3</v>
      </c>
      <c r="J47" s="10">
        <f t="shared" si="10"/>
        <v>3.3959348750390629E-4</v>
      </c>
      <c r="K47" s="10">
        <f t="shared" si="11"/>
        <v>1.0571808153630039E-3</v>
      </c>
      <c r="L47" s="10">
        <f t="shared" si="12"/>
        <v>-1.4351229568552778E-4</v>
      </c>
      <c r="M47" s="10">
        <f t="shared" ca="1" si="4"/>
        <v>-1.4087358855187424E-2</v>
      </c>
      <c r="N47" s="10">
        <f t="shared" ca="1" si="13"/>
        <v>3.9685651539232929E-5</v>
      </c>
      <c r="O47" s="177">
        <f t="shared" ca="1" si="14"/>
        <v>199352928371.72382</v>
      </c>
      <c r="P47" s="10">
        <f t="shared" ca="1" si="15"/>
        <v>1892924472.1065655</v>
      </c>
      <c r="Q47" s="10">
        <f t="shared" ca="1" si="16"/>
        <v>2343998056.6812744</v>
      </c>
      <c r="R47">
        <f t="shared" ca="1" si="5"/>
        <v>6.2996548746128093E-3</v>
      </c>
    </row>
    <row r="48" spans="1:22" x14ac:dyDescent="0.2">
      <c r="A48" s="174">
        <v>-1355</v>
      </c>
      <c r="B48" s="174">
        <v>-2.3761256345710774E-2</v>
      </c>
      <c r="C48" s="174">
        <v>1</v>
      </c>
      <c r="D48" s="176">
        <f t="shared" si="6"/>
        <v>-0.13550000000000001</v>
      </c>
      <c r="E48" s="176">
        <f t="shared" si="6"/>
        <v>-2.3761256345710774E-2</v>
      </c>
      <c r="F48" s="10">
        <f t="shared" si="7"/>
        <v>-0.13550000000000001</v>
      </c>
      <c r="G48" s="10">
        <f t="shared" si="7"/>
        <v>-2.3761256345710774E-2</v>
      </c>
      <c r="H48" s="10">
        <f t="shared" si="8"/>
        <v>1.8360250000000002E-2</v>
      </c>
      <c r="I48" s="10">
        <f t="shared" si="9"/>
        <v>-2.4878138750000006E-3</v>
      </c>
      <c r="J48" s="10">
        <f t="shared" si="10"/>
        <v>3.3709878006250009E-4</v>
      </c>
      <c r="K48" s="10">
        <f t="shared" si="11"/>
        <v>3.2196502348438099E-3</v>
      </c>
      <c r="L48" s="10">
        <f t="shared" si="12"/>
        <v>-4.3626260682133627E-4</v>
      </c>
      <c r="M48" s="10">
        <f t="shared" ca="1" si="4"/>
        <v>-1.4091776878024901E-2</v>
      </c>
      <c r="N48" s="10">
        <f t="shared" ca="1" si="13"/>
        <v>9.3498833175998671E-5</v>
      </c>
      <c r="O48" s="177">
        <f t="shared" ca="1" si="14"/>
        <v>199348092786.79819</v>
      </c>
      <c r="P48" s="10">
        <f t="shared" ca="1" si="15"/>
        <v>1891503020.9390152</v>
      </c>
      <c r="Q48" s="10">
        <f t="shared" ca="1" si="16"/>
        <v>2343791467.4474392</v>
      </c>
      <c r="R48">
        <f t="shared" ca="1" si="5"/>
        <v>-9.6694794676858726E-3</v>
      </c>
    </row>
    <row r="49" spans="1:18" x14ac:dyDescent="0.2">
      <c r="A49" s="174">
        <v>-1322.5</v>
      </c>
      <c r="B49" s="174">
        <v>7.5827684123717116E-3</v>
      </c>
      <c r="C49" s="174">
        <v>1</v>
      </c>
      <c r="D49" s="176">
        <f t="shared" si="6"/>
        <v>-0.13225000000000001</v>
      </c>
      <c r="E49" s="176">
        <f t="shared" si="6"/>
        <v>7.5827684123717116E-3</v>
      </c>
      <c r="F49" s="10">
        <f t="shared" si="7"/>
        <v>-0.13225000000000001</v>
      </c>
      <c r="G49" s="10">
        <f t="shared" si="7"/>
        <v>7.5827684123717116E-3</v>
      </c>
      <c r="H49" s="10">
        <f t="shared" si="8"/>
        <v>1.74900625E-2</v>
      </c>
      <c r="I49" s="10">
        <f t="shared" si="9"/>
        <v>-2.3130607656250001E-3</v>
      </c>
      <c r="J49" s="10">
        <f t="shared" si="10"/>
        <v>3.0590228625390625E-4</v>
      </c>
      <c r="K49" s="10">
        <f t="shared" si="11"/>
        <v>-1.0028211225361588E-3</v>
      </c>
      <c r="L49" s="10">
        <f t="shared" si="12"/>
        <v>1.3262309345540702E-4</v>
      </c>
      <c r="M49" s="10">
        <f t="shared" ca="1" si="4"/>
        <v>-1.4149175497416556E-2</v>
      </c>
      <c r="N49" s="10">
        <f t="shared" ca="1" si="13"/>
        <v>4.7227738609818343E-4</v>
      </c>
      <c r="O49" s="177">
        <f t="shared" ca="1" si="14"/>
        <v>199284757714.26865</v>
      </c>
      <c r="P49" s="10">
        <f t="shared" ca="1" si="15"/>
        <v>1873061299.7271619</v>
      </c>
      <c r="Q49" s="10">
        <f t="shared" ca="1" si="16"/>
        <v>2341094112.455061</v>
      </c>
      <c r="R49">
        <f t="shared" ca="1" si="5"/>
        <v>2.1731943909788269E-2</v>
      </c>
    </row>
    <row r="50" spans="1:18" x14ac:dyDescent="0.2">
      <c r="A50" s="174">
        <v>-1320</v>
      </c>
      <c r="B50" s="174">
        <v>-4.3907522980699866E-3</v>
      </c>
      <c r="C50" s="174">
        <v>1</v>
      </c>
      <c r="D50" s="176">
        <f t="shared" si="6"/>
        <v>-0.13200000000000001</v>
      </c>
      <c r="E50" s="176">
        <f t="shared" si="6"/>
        <v>-4.3907522980699866E-3</v>
      </c>
      <c r="F50" s="10">
        <f t="shared" si="7"/>
        <v>-0.13200000000000001</v>
      </c>
      <c r="G50" s="10">
        <f t="shared" si="7"/>
        <v>-4.3907522980699866E-3</v>
      </c>
      <c r="H50" s="10">
        <f t="shared" si="8"/>
        <v>1.7424000000000002E-2</v>
      </c>
      <c r="I50" s="10">
        <f t="shared" si="9"/>
        <v>-2.2999680000000003E-3</v>
      </c>
      <c r="J50" s="10">
        <f t="shared" si="10"/>
        <v>3.0359577600000008E-4</v>
      </c>
      <c r="K50" s="10">
        <f t="shared" si="11"/>
        <v>5.7957930334523824E-4</v>
      </c>
      <c r="L50" s="10">
        <f t="shared" si="12"/>
        <v>-7.6504468041571454E-5</v>
      </c>
      <c r="M50" s="10">
        <f t="shared" ca="1" si="4"/>
        <v>-1.4153588031408565E-2</v>
      </c>
      <c r="N50" s="10">
        <f t="shared" ca="1" si="13"/>
        <v>9.5312961556152611E-5</v>
      </c>
      <c r="O50" s="177">
        <f t="shared" ca="1" si="14"/>
        <v>199279849448.62054</v>
      </c>
      <c r="P50" s="10">
        <f t="shared" ca="1" si="15"/>
        <v>1871645568.0029261</v>
      </c>
      <c r="Q50" s="10">
        <f t="shared" ca="1" si="16"/>
        <v>2340885724.6379261</v>
      </c>
      <c r="R50">
        <f t="shared" ca="1" si="5"/>
        <v>9.7628357333385783E-3</v>
      </c>
    </row>
    <row r="51" spans="1:18" x14ac:dyDescent="0.2">
      <c r="A51" s="174">
        <v>-1280</v>
      </c>
      <c r="B51" s="174">
        <v>-1.2966774307124229E-2</v>
      </c>
      <c r="C51" s="174">
        <v>1</v>
      </c>
      <c r="D51" s="176">
        <f t="shared" si="6"/>
        <v>-0.128</v>
      </c>
      <c r="E51" s="176">
        <f t="shared" si="6"/>
        <v>-1.2966774307124229E-2</v>
      </c>
      <c r="F51" s="10">
        <f t="shared" si="7"/>
        <v>-0.128</v>
      </c>
      <c r="G51" s="10">
        <f t="shared" si="7"/>
        <v>-1.2966774307124229E-2</v>
      </c>
      <c r="H51" s="10">
        <f t="shared" si="8"/>
        <v>1.6383999999999999E-2</v>
      </c>
      <c r="I51" s="10">
        <f t="shared" si="9"/>
        <v>-2.0971520000000001E-3</v>
      </c>
      <c r="J51" s="10">
        <f t="shared" si="10"/>
        <v>2.6843545600000005E-4</v>
      </c>
      <c r="K51" s="10">
        <f t="shared" si="11"/>
        <v>1.6597471113119014E-3</v>
      </c>
      <c r="L51" s="10">
        <f t="shared" si="12"/>
        <v>-2.1244763024792337E-4</v>
      </c>
      <c r="M51" s="10">
        <f t="shared" ca="1" si="4"/>
        <v>-1.4224135255067572E-2</v>
      </c>
      <c r="N51" s="10">
        <f t="shared" ca="1" si="13"/>
        <v>1.5809565534129813E-6</v>
      </c>
      <c r="O51" s="177">
        <f t="shared" ca="1" si="14"/>
        <v>199200611486.42883</v>
      </c>
      <c r="P51" s="10">
        <f t="shared" ca="1" si="15"/>
        <v>1849049663.0788283</v>
      </c>
      <c r="Q51" s="10">
        <f t="shared" ca="1" si="16"/>
        <v>2337534078.8333626</v>
      </c>
      <c r="R51">
        <f t="shared" ca="1" si="5"/>
        <v>1.2573609479433426E-3</v>
      </c>
    </row>
    <row r="52" spans="1:18" x14ac:dyDescent="0.2">
      <c r="A52" s="174">
        <v>-1223</v>
      </c>
      <c r="B52" s="174">
        <v>-1.836159360372995E-2</v>
      </c>
      <c r="C52" s="174">
        <v>1</v>
      </c>
      <c r="D52" s="176">
        <f t="shared" si="6"/>
        <v>-0.12230000000000001</v>
      </c>
      <c r="E52" s="176">
        <f t="shared" si="6"/>
        <v>-1.836159360372995E-2</v>
      </c>
      <c r="F52" s="10">
        <f t="shared" si="7"/>
        <v>-0.12230000000000001</v>
      </c>
      <c r="G52" s="10">
        <f t="shared" si="7"/>
        <v>-1.836159360372995E-2</v>
      </c>
      <c r="H52" s="10">
        <f t="shared" si="8"/>
        <v>1.4957290000000002E-2</v>
      </c>
      <c r="I52" s="10">
        <f t="shared" si="9"/>
        <v>-1.8292765670000002E-3</v>
      </c>
      <c r="J52" s="10">
        <f t="shared" si="10"/>
        <v>2.2372052414410004E-4</v>
      </c>
      <c r="K52" s="10">
        <f t="shared" si="11"/>
        <v>2.2456228977361732E-3</v>
      </c>
      <c r="L52" s="10">
        <f t="shared" si="12"/>
        <v>-2.74639680393134E-4</v>
      </c>
      <c r="M52" s="10">
        <f t="shared" ca="1" si="4"/>
        <v>-1.4324491632629674E-2</v>
      </c>
      <c r="N52" s="10">
        <f t="shared" ca="1" si="13"/>
        <v>1.6298192325061735E-5</v>
      </c>
      <c r="O52" s="177">
        <f t="shared" ca="1" si="14"/>
        <v>199085403321.67331</v>
      </c>
      <c r="P52" s="10">
        <f t="shared" ca="1" si="15"/>
        <v>1817032826.1910341</v>
      </c>
      <c r="Q52" s="10">
        <f t="shared" ca="1" si="16"/>
        <v>2332701368.9731336</v>
      </c>
      <c r="R52">
        <f t="shared" ca="1" si="5"/>
        <v>-4.0371019711002761E-3</v>
      </c>
    </row>
    <row r="53" spans="1:18" x14ac:dyDescent="0.2">
      <c r="A53" s="174">
        <v>-1222.5</v>
      </c>
      <c r="B53" s="174">
        <v>-1.8356279700327986E-2</v>
      </c>
      <c r="C53" s="174">
        <v>1</v>
      </c>
      <c r="D53" s="176">
        <f t="shared" si="6"/>
        <v>-0.12225</v>
      </c>
      <c r="E53" s="176">
        <f t="shared" si="6"/>
        <v>-1.8356279700327986E-2</v>
      </c>
      <c r="F53" s="10">
        <f t="shared" si="7"/>
        <v>-0.12225</v>
      </c>
      <c r="G53" s="10">
        <f t="shared" si="7"/>
        <v>-1.8356279700327986E-2</v>
      </c>
      <c r="H53" s="10">
        <f t="shared" si="8"/>
        <v>1.49450625E-2</v>
      </c>
      <c r="I53" s="10">
        <f t="shared" si="9"/>
        <v>-1.827033890625E-3</v>
      </c>
      <c r="J53" s="10">
        <f t="shared" si="10"/>
        <v>2.2335489312890624E-4</v>
      </c>
      <c r="K53" s="10">
        <f t="shared" si="11"/>
        <v>2.2440551933650961E-3</v>
      </c>
      <c r="L53" s="10">
        <f t="shared" si="12"/>
        <v>-2.74335747388883E-4</v>
      </c>
      <c r="M53" s="10">
        <f t="shared" ca="1" si="4"/>
        <v>-1.4325371049992198E-2</v>
      </c>
      <c r="N53" s="10">
        <f t="shared" ca="1" si="13"/>
        <v>1.6248224547351888E-5</v>
      </c>
      <c r="O53" s="177">
        <f t="shared" ca="1" si="14"/>
        <v>199084380800.8605</v>
      </c>
      <c r="P53" s="10">
        <f t="shared" ca="1" si="15"/>
        <v>1816752929.0939436</v>
      </c>
      <c r="Q53" s="10">
        <f t="shared" ca="1" si="16"/>
        <v>2332658682.9518218</v>
      </c>
      <c r="R53">
        <f t="shared" ca="1" si="5"/>
        <v>-4.0309086503357884E-3</v>
      </c>
    </row>
    <row r="54" spans="1:18" x14ac:dyDescent="0.2">
      <c r="A54" s="174">
        <v>-1217.5</v>
      </c>
      <c r="B54" s="174">
        <v>-8.3031356550969868E-3</v>
      </c>
      <c r="C54" s="174">
        <v>0.1</v>
      </c>
      <c r="D54" s="176">
        <f t="shared" si="6"/>
        <v>-0.12175</v>
      </c>
      <c r="E54" s="176">
        <f t="shared" si="6"/>
        <v>-8.3031356550969868E-3</v>
      </c>
      <c r="F54" s="10">
        <f t="shared" si="7"/>
        <v>-1.2175E-2</v>
      </c>
      <c r="G54" s="10">
        <f t="shared" si="7"/>
        <v>-8.303135655096987E-4</v>
      </c>
      <c r="H54" s="10">
        <f t="shared" si="8"/>
        <v>1.4823062499999999E-3</v>
      </c>
      <c r="I54" s="10">
        <f t="shared" si="9"/>
        <v>-1.8047078593749999E-4</v>
      </c>
      <c r="J54" s="10">
        <f t="shared" si="10"/>
        <v>2.1972318187890623E-5</v>
      </c>
      <c r="K54" s="10">
        <f t="shared" si="11"/>
        <v>1.0109067660080581E-4</v>
      </c>
      <c r="L54" s="10">
        <f t="shared" si="12"/>
        <v>-1.2307789876148108E-5</v>
      </c>
      <c r="M54" s="10">
        <f t="shared" ca="1" si="4"/>
        <v>-1.4334164361084572E-2</v>
      </c>
      <c r="N54" s="10">
        <f t="shared" ca="1" si="13"/>
        <v>3.6373307252446285E-6</v>
      </c>
      <c r="O54" s="177">
        <f t="shared" ca="1" si="14"/>
        <v>1990741441.9192853</v>
      </c>
      <c r="P54" s="10">
        <f t="shared" ca="1" si="15"/>
        <v>18139548.716876175</v>
      </c>
      <c r="Q54" s="10">
        <f t="shared" ca="1" si="16"/>
        <v>23322315.420288287</v>
      </c>
      <c r="R54">
        <f t="shared" ca="1" si="5"/>
        <v>6.0310287059875851E-3</v>
      </c>
    </row>
    <row r="55" spans="1:18" x14ac:dyDescent="0.2">
      <c r="A55" s="174">
        <v>-1140.5</v>
      </c>
      <c r="B55" s="174">
        <v>-4.4835449387244618E-3</v>
      </c>
      <c r="C55" s="174">
        <v>0.1</v>
      </c>
      <c r="D55" s="176">
        <f t="shared" si="6"/>
        <v>-0.11405</v>
      </c>
      <c r="E55" s="176">
        <f t="shared" si="6"/>
        <v>-4.4835449387244618E-3</v>
      </c>
      <c r="F55" s="10">
        <f t="shared" si="7"/>
        <v>-1.1405E-2</v>
      </c>
      <c r="G55" s="10">
        <f t="shared" si="7"/>
        <v>-4.4835449387244618E-4</v>
      </c>
      <c r="H55" s="10">
        <f t="shared" si="8"/>
        <v>1.30074025E-3</v>
      </c>
      <c r="I55" s="10">
        <f t="shared" si="9"/>
        <v>-1.483494255125E-4</v>
      </c>
      <c r="J55" s="10">
        <f t="shared" si="10"/>
        <v>1.6919251979700626E-5</v>
      </c>
      <c r="K55" s="10">
        <f t="shared" si="11"/>
        <v>5.1134830026152487E-5</v>
      </c>
      <c r="L55" s="10">
        <f t="shared" si="12"/>
        <v>-5.8319273644826908E-6</v>
      </c>
      <c r="M55" s="10">
        <f t="shared" ca="1" si="4"/>
        <v>-1.4469383314362634E-2</v>
      </c>
      <c r="N55" s="10">
        <f t="shared" ca="1" si="13"/>
        <v>9.9716968064367999E-6</v>
      </c>
      <c r="O55" s="177">
        <f t="shared" ca="1" si="14"/>
        <v>1989138839.2310619</v>
      </c>
      <c r="P55" s="10">
        <f t="shared" ca="1" si="15"/>
        <v>17710753.376271456</v>
      </c>
      <c r="Q55" s="10">
        <f t="shared" ca="1" si="16"/>
        <v>23255892.261751425</v>
      </c>
      <c r="R55">
        <f t="shared" ca="1" si="5"/>
        <v>9.985838375638172E-3</v>
      </c>
    </row>
    <row r="56" spans="1:18" x14ac:dyDescent="0.2">
      <c r="A56" s="174">
        <v>-1128</v>
      </c>
      <c r="B56" s="174">
        <v>-3.3502856093053403E-3</v>
      </c>
      <c r="C56" s="174">
        <v>0.1</v>
      </c>
      <c r="D56" s="176">
        <f t="shared" si="6"/>
        <v>-0.1128</v>
      </c>
      <c r="E56" s="176">
        <f t="shared" si="6"/>
        <v>-3.3502856093053403E-3</v>
      </c>
      <c r="F56" s="10">
        <f t="shared" si="7"/>
        <v>-1.128E-2</v>
      </c>
      <c r="G56" s="10">
        <f t="shared" si="7"/>
        <v>-3.3502856093053403E-4</v>
      </c>
      <c r="H56" s="10">
        <f t="shared" si="8"/>
        <v>1.2723839999999999E-3</v>
      </c>
      <c r="I56" s="10">
        <f t="shared" si="9"/>
        <v>-1.4352491519999998E-4</v>
      </c>
      <c r="J56" s="10">
        <f t="shared" si="10"/>
        <v>1.6189610434559997E-5</v>
      </c>
      <c r="K56" s="10">
        <f t="shared" si="11"/>
        <v>3.7791221672964237E-5</v>
      </c>
      <c r="L56" s="10">
        <f t="shared" si="12"/>
        <v>-4.2628498047103658E-6</v>
      </c>
      <c r="M56" s="10">
        <f t="shared" ca="1" si="4"/>
        <v>-1.4491299353736581E-2</v>
      </c>
      <c r="N56" s="10">
        <f t="shared" ca="1" si="13"/>
        <v>1.2412218725360583E-5</v>
      </c>
      <c r="O56" s="177">
        <f t="shared" ca="1" si="14"/>
        <v>1988874042.7331622</v>
      </c>
      <c r="P56" s="10">
        <f t="shared" ca="1" si="15"/>
        <v>17641518.42340022</v>
      </c>
      <c r="Q56" s="10">
        <f t="shared" ca="1" si="16"/>
        <v>23244995.48535772</v>
      </c>
      <c r="R56">
        <f t="shared" ca="1" si="5"/>
        <v>1.1141013744431241E-2</v>
      </c>
    </row>
    <row r="57" spans="1:18" x14ac:dyDescent="0.2">
      <c r="A57" s="174">
        <v>-1125.5</v>
      </c>
      <c r="B57" s="174">
        <v>-9.3236267048669372E-3</v>
      </c>
      <c r="C57" s="174">
        <v>0.1</v>
      </c>
      <c r="D57" s="176">
        <f t="shared" si="6"/>
        <v>-0.11255</v>
      </c>
      <c r="E57" s="176">
        <f t="shared" si="6"/>
        <v>-9.3236267048669372E-3</v>
      </c>
      <c r="F57" s="10">
        <f t="shared" si="7"/>
        <v>-1.1255000000000001E-2</v>
      </c>
      <c r="G57" s="10">
        <f t="shared" si="7"/>
        <v>-9.3236267048669378E-4</v>
      </c>
      <c r="H57" s="10">
        <f t="shared" si="8"/>
        <v>1.2667502500000002E-3</v>
      </c>
      <c r="I57" s="10">
        <f t="shared" si="9"/>
        <v>-1.4257274063750002E-4</v>
      </c>
      <c r="J57" s="10">
        <f t="shared" si="10"/>
        <v>1.6046561958750626E-5</v>
      </c>
      <c r="K57" s="10">
        <f t="shared" si="11"/>
        <v>1.0493741856327738E-4</v>
      </c>
      <c r="L57" s="10">
        <f t="shared" si="12"/>
        <v>-1.181070645929687E-5</v>
      </c>
      <c r="M57" s="10">
        <f t="shared" ca="1" si="4"/>
        <v>-1.4495681385430198E-2</v>
      </c>
      <c r="N57" s="10">
        <f t="shared" ca="1" si="13"/>
        <v>2.6750149618736338E-6</v>
      </c>
      <c r="O57" s="177">
        <f t="shared" ca="1" si="14"/>
        <v>1988820928.1897576</v>
      </c>
      <c r="P57" s="10">
        <f t="shared" ca="1" si="15"/>
        <v>17627684.044724319</v>
      </c>
      <c r="Q57" s="10">
        <f t="shared" ca="1" si="16"/>
        <v>23242812.322747067</v>
      </c>
      <c r="R57">
        <f t="shared" ca="1" si="5"/>
        <v>5.1720546805632608E-3</v>
      </c>
    </row>
    <row r="58" spans="1:18" x14ac:dyDescent="0.2">
      <c r="A58" s="174">
        <v>-1123</v>
      </c>
      <c r="B58" s="174">
        <v>-1.2296965447463452E-2</v>
      </c>
      <c r="C58" s="174">
        <v>0.1</v>
      </c>
      <c r="D58" s="176">
        <f t="shared" si="6"/>
        <v>-0.1123</v>
      </c>
      <c r="E58" s="176">
        <f t="shared" si="6"/>
        <v>-1.2296965447463452E-2</v>
      </c>
      <c r="F58" s="10">
        <f t="shared" si="7"/>
        <v>-1.123E-2</v>
      </c>
      <c r="G58" s="10">
        <f t="shared" si="7"/>
        <v>-1.2296965447463452E-3</v>
      </c>
      <c r="H58" s="10">
        <f t="shared" si="8"/>
        <v>1.2611289999999999E-3</v>
      </c>
      <c r="I58" s="10">
        <f t="shared" si="9"/>
        <v>-1.4162478669999998E-4</v>
      </c>
      <c r="J58" s="10">
        <f t="shared" si="10"/>
        <v>1.5904463546409999E-5</v>
      </c>
      <c r="K58" s="10">
        <f t="shared" si="11"/>
        <v>1.3809492197501457E-4</v>
      </c>
      <c r="L58" s="10">
        <f t="shared" si="12"/>
        <v>-1.5508059737794136E-5</v>
      </c>
      <c r="M58" s="10">
        <f t="shared" ca="1" si="4"/>
        <v>-1.4500063025063424E-2</v>
      </c>
      <c r="N58" s="10">
        <f t="shared" ca="1" si="13"/>
        <v>4.8536389364268671E-7</v>
      </c>
      <c r="O58" s="177">
        <f t="shared" ca="1" si="14"/>
        <v>1988767761.9033101</v>
      </c>
      <c r="P58" s="10">
        <f t="shared" ca="1" si="15"/>
        <v>17613853.873363949</v>
      </c>
      <c r="Q58" s="10">
        <f t="shared" ca="1" si="16"/>
        <v>23240627.891476288</v>
      </c>
      <c r="R58">
        <f t="shared" ca="1" si="5"/>
        <v>2.2030975775999724E-3</v>
      </c>
    </row>
    <row r="59" spans="1:18" x14ac:dyDescent="0.2">
      <c r="A59" s="174">
        <v>-477.5</v>
      </c>
      <c r="B59" s="174">
        <v>-2.5331577017112156E-2</v>
      </c>
      <c r="C59" s="174">
        <v>0.1</v>
      </c>
      <c r="D59" s="176">
        <f t="shared" si="6"/>
        <v>-4.7750000000000001E-2</v>
      </c>
      <c r="E59" s="176">
        <f t="shared" si="6"/>
        <v>-2.5331577017112156E-2</v>
      </c>
      <c r="F59" s="10">
        <f t="shared" si="7"/>
        <v>-4.7750000000000006E-3</v>
      </c>
      <c r="G59" s="10">
        <f t="shared" si="7"/>
        <v>-2.5331577017112159E-3</v>
      </c>
      <c r="H59" s="10">
        <f t="shared" si="8"/>
        <v>2.2800625000000003E-4</v>
      </c>
      <c r="I59" s="10">
        <f t="shared" si="9"/>
        <v>-1.0887298437500001E-5</v>
      </c>
      <c r="J59" s="10">
        <f t="shared" si="10"/>
        <v>5.1986850039062509E-7</v>
      </c>
      <c r="K59" s="10">
        <f t="shared" si="11"/>
        <v>1.2095828025671056E-4</v>
      </c>
      <c r="L59" s="10">
        <f t="shared" si="12"/>
        <v>-5.7757578822579293E-6</v>
      </c>
      <c r="M59" s="10">
        <f t="shared" ca="1" si="4"/>
        <v>-1.5618282971287608E-2</v>
      </c>
      <c r="N59" s="10">
        <f t="shared" ca="1" si="13"/>
        <v>9.4348081220650626E-6</v>
      </c>
      <c r="O59" s="177">
        <f t="shared" ca="1" si="14"/>
        <v>1973315255.5532911</v>
      </c>
      <c r="P59" s="10">
        <f t="shared" ca="1" si="15"/>
        <v>14187882.375163838</v>
      </c>
      <c r="Q59" s="10">
        <f t="shared" ca="1" si="16"/>
        <v>22634738.632359292</v>
      </c>
      <c r="R59">
        <f t="shared" ca="1" si="5"/>
        <v>-9.7132940458245481E-3</v>
      </c>
    </row>
    <row r="60" spans="1:18" x14ac:dyDescent="0.2">
      <c r="A60" s="174">
        <v>-360</v>
      </c>
      <c r="B60" s="174">
        <v>-3.2045512677704363E-2</v>
      </c>
      <c r="C60" s="174">
        <v>0.1</v>
      </c>
      <c r="D60" s="176">
        <f t="shared" si="6"/>
        <v>-3.5999999999999997E-2</v>
      </c>
      <c r="E60" s="176">
        <f t="shared" si="6"/>
        <v>-3.2045512677704363E-2</v>
      </c>
      <c r="F60" s="10">
        <f t="shared" si="7"/>
        <v>-3.5999999999999999E-3</v>
      </c>
      <c r="G60" s="10">
        <f t="shared" si="7"/>
        <v>-3.2045512677704364E-3</v>
      </c>
      <c r="H60" s="10">
        <f t="shared" si="8"/>
        <v>1.2959999999999998E-4</v>
      </c>
      <c r="I60" s="10">
        <f t="shared" si="9"/>
        <v>-4.665599999999999E-6</v>
      </c>
      <c r="J60" s="10">
        <f t="shared" si="10"/>
        <v>1.6796159999999996E-7</v>
      </c>
      <c r="K60" s="10">
        <f t="shared" si="11"/>
        <v>1.153638456397357E-4</v>
      </c>
      <c r="L60" s="10">
        <f t="shared" si="12"/>
        <v>-4.1530984430304852E-6</v>
      </c>
      <c r="M60" s="10">
        <f t="shared" ca="1" si="4"/>
        <v>-1.5819019980264113E-2</v>
      </c>
      <c r="N60" s="10">
        <f t="shared" ca="1" si="13"/>
        <v>2.6329906526008178E-5</v>
      </c>
      <c r="O60" s="177">
        <f t="shared" ca="1" si="14"/>
        <v>1970134478.5712154</v>
      </c>
      <c r="P60" s="10">
        <f t="shared" ca="1" si="15"/>
        <v>13596392.676132519</v>
      </c>
      <c r="Q60" s="10">
        <f t="shared" ca="1" si="16"/>
        <v>22515629.028513264</v>
      </c>
      <c r="R60">
        <f t="shared" ca="1" si="5"/>
        <v>-1.622649269744025E-2</v>
      </c>
    </row>
    <row r="61" spans="1:18" x14ac:dyDescent="0.2">
      <c r="A61" s="174">
        <v>-343</v>
      </c>
      <c r="B61" s="174">
        <v>-2.2858963022313921E-2</v>
      </c>
      <c r="C61" s="174">
        <v>0.1</v>
      </c>
      <c r="D61" s="176">
        <f t="shared" si="6"/>
        <v>-3.4299999999999997E-2</v>
      </c>
      <c r="E61" s="176">
        <f t="shared" si="6"/>
        <v>-2.2858963022313921E-2</v>
      </c>
      <c r="F61" s="10">
        <f t="shared" si="7"/>
        <v>-3.4299999999999999E-3</v>
      </c>
      <c r="G61" s="10">
        <f t="shared" si="7"/>
        <v>-2.2858963022313922E-3</v>
      </c>
      <c r="H61" s="10">
        <f t="shared" si="8"/>
        <v>1.1764899999999998E-4</v>
      </c>
      <c r="I61" s="10">
        <f t="shared" si="9"/>
        <v>-4.0353606999999988E-6</v>
      </c>
      <c r="J61" s="10">
        <f t="shared" si="10"/>
        <v>1.3841287200999996E-7</v>
      </c>
      <c r="K61" s="10">
        <f t="shared" si="11"/>
        <v>7.8406243166536746E-5</v>
      </c>
      <c r="L61" s="10">
        <f t="shared" si="12"/>
        <v>-2.68933414061221E-6</v>
      </c>
      <c r="M61" s="10">
        <f t="shared" ca="1" si="4"/>
        <v>-1.5847991065876189E-2</v>
      </c>
      <c r="N61" s="10">
        <f t="shared" ca="1" si="13"/>
        <v>4.9153727773956324E-6</v>
      </c>
      <c r="O61" s="177">
        <f t="shared" ca="1" si="14"/>
        <v>1969664945.1068563</v>
      </c>
      <c r="P61" s="10">
        <f t="shared" ca="1" si="15"/>
        <v>13511662.93113751</v>
      </c>
      <c r="Q61" s="10">
        <f t="shared" ca="1" si="16"/>
        <v>22498175.389995009</v>
      </c>
      <c r="R61">
        <f t="shared" ca="1" si="5"/>
        <v>-7.0109719564377324E-3</v>
      </c>
    </row>
    <row r="62" spans="1:18" x14ac:dyDescent="0.2">
      <c r="A62" s="174">
        <v>-342.5</v>
      </c>
      <c r="B62" s="174">
        <v>-3.0853474418184371E-2</v>
      </c>
      <c r="C62" s="174">
        <v>0.1</v>
      </c>
      <c r="D62" s="176">
        <f t="shared" si="6"/>
        <v>-3.4250000000000003E-2</v>
      </c>
      <c r="E62" s="176">
        <f t="shared" si="6"/>
        <v>-3.0853474418184371E-2</v>
      </c>
      <c r="F62" s="10">
        <f t="shared" si="7"/>
        <v>-3.4250000000000005E-3</v>
      </c>
      <c r="G62" s="10">
        <f t="shared" si="7"/>
        <v>-3.0853474418184373E-3</v>
      </c>
      <c r="H62" s="10">
        <f t="shared" si="8"/>
        <v>1.1730625000000002E-4</v>
      </c>
      <c r="I62" s="10">
        <f t="shared" si="9"/>
        <v>-4.0177390625000011E-6</v>
      </c>
      <c r="J62" s="10">
        <f t="shared" si="10"/>
        <v>1.3760756289062504E-7</v>
      </c>
      <c r="K62" s="10">
        <f t="shared" si="11"/>
        <v>1.0567314988228149E-4</v>
      </c>
      <c r="L62" s="10">
        <f t="shared" si="12"/>
        <v>-3.6193053834681411E-6</v>
      </c>
      <c r="M62" s="10">
        <f t="shared" ca="1" si="4"/>
        <v>-1.5848842882187211E-2</v>
      </c>
      <c r="N62" s="10">
        <f t="shared" ca="1" si="13"/>
        <v>2.2513896753104055E-5</v>
      </c>
      <c r="O62" s="177">
        <f t="shared" ca="1" si="14"/>
        <v>1969651099.6064808</v>
      </c>
      <c r="P62" s="10">
        <f t="shared" ca="1" si="15"/>
        <v>13509174.141553791</v>
      </c>
      <c r="Q62" s="10">
        <f t="shared" ca="1" si="16"/>
        <v>22497661.205770966</v>
      </c>
      <c r="R62">
        <f t="shared" ca="1" si="5"/>
        <v>-1.5004631535997161E-2</v>
      </c>
    </row>
    <row r="63" spans="1:18" x14ac:dyDescent="0.2">
      <c r="A63" s="174">
        <v>0</v>
      </c>
      <c r="B63" s="174">
        <v>-1.8768529395582878E-2</v>
      </c>
      <c r="C63" s="174">
        <v>0.1</v>
      </c>
      <c r="D63" s="176">
        <f t="shared" si="6"/>
        <v>0</v>
      </c>
      <c r="E63" s="176">
        <f t="shared" si="6"/>
        <v>-1.8768529395582878E-2</v>
      </c>
      <c r="F63" s="10">
        <f t="shared" si="7"/>
        <v>0</v>
      </c>
      <c r="G63" s="10">
        <f t="shared" si="7"/>
        <v>-1.876852939558288E-3</v>
      </c>
      <c r="H63" s="10">
        <f t="shared" si="8"/>
        <v>0</v>
      </c>
      <c r="I63" s="10">
        <f t="shared" si="9"/>
        <v>0</v>
      </c>
      <c r="J63" s="10">
        <f t="shared" si="10"/>
        <v>0</v>
      </c>
      <c r="K63" s="10">
        <f t="shared" si="11"/>
        <v>0</v>
      </c>
      <c r="L63" s="10">
        <f t="shared" si="12"/>
        <v>0</v>
      </c>
      <c r="M63" s="10">
        <f t="shared" ca="1" si="4"/>
        <v>-1.6428652393274609E-2</v>
      </c>
      <c r="N63" s="10">
        <f t="shared" ca="1" si="13"/>
        <v>5.4750243859311301E-7</v>
      </c>
      <c r="O63" s="177">
        <f t="shared" ca="1" si="14"/>
        <v>1959688994.930356</v>
      </c>
      <c r="P63" s="10">
        <f t="shared" ca="1" si="15"/>
        <v>11848812.771326816</v>
      </c>
      <c r="Q63" s="10">
        <f t="shared" ca="1" si="16"/>
        <v>22134247.567558832</v>
      </c>
      <c r="R63">
        <f t="shared" ca="1" si="5"/>
        <v>-2.3398770023082688E-3</v>
      </c>
    </row>
    <row r="64" spans="1:18" x14ac:dyDescent="0.2">
      <c r="A64" s="174">
        <v>530</v>
      </c>
      <c r="B64" s="174">
        <v>-3.0108509072851255E-2</v>
      </c>
      <c r="C64" s="174">
        <v>0.1</v>
      </c>
      <c r="D64" s="176">
        <f t="shared" si="6"/>
        <v>5.2999999999999999E-2</v>
      </c>
      <c r="E64" s="176">
        <f t="shared" si="6"/>
        <v>-3.0108509072851255E-2</v>
      </c>
      <c r="F64" s="10">
        <f t="shared" si="7"/>
        <v>5.3E-3</v>
      </c>
      <c r="G64" s="10">
        <f t="shared" si="7"/>
        <v>-3.0108509072851257E-3</v>
      </c>
      <c r="H64" s="10">
        <f t="shared" si="8"/>
        <v>2.809E-4</v>
      </c>
      <c r="I64" s="10">
        <f t="shared" si="9"/>
        <v>1.48877E-5</v>
      </c>
      <c r="J64" s="10">
        <f t="shared" si="10"/>
        <v>7.8904809999999998E-7</v>
      </c>
      <c r="K64" s="10">
        <f t="shared" si="11"/>
        <v>-1.5957509808611165E-4</v>
      </c>
      <c r="L64" s="10">
        <f t="shared" si="12"/>
        <v>-8.4574801985639167E-6</v>
      </c>
      <c r="M64" s="10">
        <f t="shared" ca="1" si="4"/>
        <v>-1.7311371988194654E-2</v>
      </c>
      <c r="N64" s="10">
        <f t="shared" ca="1" si="13"/>
        <v>1.6376671756349325E-5</v>
      </c>
      <c r="O64" s="177">
        <f t="shared" ca="1" si="14"/>
        <v>1942404823.5319457</v>
      </c>
      <c r="P64" s="10">
        <f t="shared" ca="1" si="15"/>
        <v>9460918.6852841154</v>
      </c>
      <c r="Q64" s="10">
        <f t="shared" ca="1" si="16"/>
        <v>21528867.815756604</v>
      </c>
      <c r="R64">
        <f t="shared" ca="1" si="5"/>
        <v>-1.2797137084656601E-2</v>
      </c>
    </row>
    <row r="65" spans="1:18" x14ac:dyDescent="0.2">
      <c r="A65" s="174">
        <v>542.5</v>
      </c>
      <c r="B65" s="174">
        <v>-3.3966380062169038E-2</v>
      </c>
      <c r="C65" s="174">
        <v>0.1</v>
      </c>
      <c r="D65" s="176">
        <f t="shared" si="6"/>
        <v>5.425E-2</v>
      </c>
      <c r="E65" s="176">
        <f t="shared" si="6"/>
        <v>-3.3966380062169038E-2</v>
      </c>
      <c r="F65" s="10">
        <f t="shared" si="7"/>
        <v>5.4250000000000001E-3</v>
      </c>
      <c r="G65" s="10">
        <f t="shared" si="7"/>
        <v>-3.3966380062169042E-3</v>
      </c>
      <c r="H65" s="10">
        <f t="shared" si="8"/>
        <v>2.9430625000000001E-4</v>
      </c>
      <c r="I65" s="10">
        <f t="shared" si="9"/>
        <v>1.5966114062500001E-5</v>
      </c>
      <c r="J65" s="10">
        <f t="shared" si="10"/>
        <v>8.6616168789062507E-7</v>
      </c>
      <c r="K65" s="10">
        <f t="shared" si="11"/>
        <v>-1.8426761183726705E-4</v>
      </c>
      <c r="L65" s="10">
        <f t="shared" si="12"/>
        <v>-9.9965179421717368E-6</v>
      </c>
      <c r="M65" s="10">
        <f t="shared" ca="1" si="4"/>
        <v>-1.7331978153803492E-2</v>
      </c>
      <c r="N65" s="10">
        <f t="shared" ca="1" si="13"/>
        <v>2.7670332684903532E-5</v>
      </c>
      <c r="O65" s="177">
        <f t="shared" ca="1" si="14"/>
        <v>1941969983.4205911</v>
      </c>
      <c r="P65" s="10">
        <f t="shared" ca="1" si="15"/>
        <v>9407357.0742753725</v>
      </c>
      <c r="Q65" s="10">
        <f t="shared" ca="1" si="16"/>
        <v>21513975.601827588</v>
      </c>
      <c r="R65">
        <f t="shared" ca="1" si="5"/>
        <v>-1.6634401908365546E-2</v>
      </c>
    </row>
    <row r="66" spans="1:18" x14ac:dyDescent="0.2">
      <c r="A66" s="174">
        <v>607.5</v>
      </c>
      <c r="B66" s="174">
        <v>-2.2226123407004628E-2</v>
      </c>
      <c r="C66" s="174">
        <v>0.1</v>
      </c>
      <c r="D66" s="176">
        <f t="shared" si="6"/>
        <v>6.0749999999999998E-2</v>
      </c>
      <c r="E66" s="176">
        <f t="shared" si="6"/>
        <v>-2.2226123407004628E-2</v>
      </c>
      <c r="F66" s="10">
        <f t="shared" si="7"/>
        <v>6.0750000000000005E-3</v>
      </c>
      <c r="G66" s="10">
        <f t="shared" si="7"/>
        <v>-2.2226123407004627E-3</v>
      </c>
      <c r="H66" s="10">
        <f t="shared" si="8"/>
        <v>3.6905625000000002E-4</v>
      </c>
      <c r="I66" s="10">
        <f t="shared" si="9"/>
        <v>2.2420167187500002E-5</v>
      </c>
      <c r="J66" s="10">
        <f t="shared" si="10"/>
        <v>1.362025156640625E-6</v>
      </c>
      <c r="K66" s="10">
        <f t="shared" si="11"/>
        <v>-1.3502369969755311E-4</v>
      </c>
      <c r="L66" s="10">
        <f t="shared" si="12"/>
        <v>-8.2026897566263512E-6</v>
      </c>
      <c r="M66" s="10">
        <f t="shared" ca="1" si="4"/>
        <v>-1.7438972214632018E-2</v>
      </c>
      <c r="N66" s="10">
        <f t="shared" ca="1" si="13"/>
        <v>2.2916816538634513E-6</v>
      </c>
      <c r="O66" s="177">
        <f t="shared" ca="1" si="14"/>
        <v>1939688723.6685557</v>
      </c>
      <c r="P66" s="10">
        <f t="shared" ca="1" si="15"/>
        <v>9130933.9093742426</v>
      </c>
      <c r="Q66" s="10">
        <f t="shared" ca="1" si="16"/>
        <v>21436088.442943878</v>
      </c>
      <c r="R66">
        <f t="shared" ca="1" si="5"/>
        <v>-4.7871511923726108E-3</v>
      </c>
    </row>
    <row r="67" spans="1:18" x14ac:dyDescent="0.2">
      <c r="A67" s="174">
        <v>640</v>
      </c>
      <c r="B67" s="174">
        <v>-2.1855246445875665E-2</v>
      </c>
      <c r="C67" s="174">
        <v>0.1</v>
      </c>
      <c r="D67" s="176">
        <f t="shared" si="6"/>
        <v>6.4000000000000001E-2</v>
      </c>
      <c r="E67" s="176">
        <f t="shared" si="6"/>
        <v>-2.1855246445875665E-2</v>
      </c>
      <c r="F67" s="10">
        <f t="shared" si="7"/>
        <v>6.4000000000000003E-3</v>
      </c>
      <c r="G67" s="10">
        <f t="shared" si="7"/>
        <v>-2.1855246445875664E-3</v>
      </c>
      <c r="H67" s="10">
        <f t="shared" si="8"/>
        <v>4.0960000000000004E-4</v>
      </c>
      <c r="I67" s="10">
        <f t="shared" si="9"/>
        <v>2.6214400000000004E-5</v>
      </c>
      <c r="J67" s="10">
        <f t="shared" si="10"/>
        <v>1.6777216000000003E-6</v>
      </c>
      <c r="K67" s="10">
        <f t="shared" si="11"/>
        <v>-1.3987357725360426E-4</v>
      </c>
      <c r="L67" s="10">
        <f t="shared" si="12"/>
        <v>-8.9519089442306725E-6</v>
      </c>
      <c r="M67" s="10">
        <f t="shared" ca="1" si="4"/>
        <v>-1.7492369857737257E-2</v>
      </c>
      <c r="N67" s="10">
        <f t="shared" ca="1" si="13"/>
        <v>1.9034692123326233E-6</v>
      </c>
      <c r="O67" s="177">
        <f t="shared" ca="1" si="14"/>
        <v>1938535468.8761923</v>
      </c>
      <c r="P67" s="10">
        <f t="shared" ca="1" si="15"/>
        <v>8994047.1999584045</v>
      </c>
      <c r="Q67" s="10">
        <f t="shared" ca="1" si="16"/>
        <v>21396864.305758387</v>
      </c>
      <c r="R67">
        <f t="shared" ca="1" si="5"/>
        <v>-4.3628765881384077E-3</v>
      </c>
    </row>
    <row r="68" spans="1:18" x14ac:dyDescent="0.2">
      <c r="A68" s="174">
        <v>660</v>
      </c>
      <c r="B68" s="174">
        <v>-3.6626765429457322E-2</v>
      </c>
      <c r="C68" s="174">
        <v>0.1</v>
      </c>
      <c r="D68" s="176">
        <f t="shared" si="6"/>
        <v>6.6000000000000003E-2</v>
      </c>
      <c r="E68" s="176">
        <f t="shared" si="6"/>
        <v>-3.6626765429457322E-2</v>
      </c>
      <c r="F68" s="10">
        <f t="shared" si="7"/>
        <v>6.6000000000000008E-3</v>
      </c>
      <c r="G68" s="10">
        <f t="shared" si="7"/>
        <v>-3.6626765429457323E-3</v>
      </c>
      <c r="H68" s="10">
        <f t="shared" si="8"/>
        <v>4.3560000000000007E-4</v>
      </c>
      <c r="I68" s="10">
        <f t="shared" si="9"/>
        <v>2.8749600000000007E-5</v>
      </c>
      <c r="J68" s="10">
        <f t="shared" si="10"/>
        <v>1.8974736000000006E-6</v>
      </c>
      <c r="K68" s="10">
        <f t="shared" si="11"/>
        <v>-2.4173665183441836E-4</v>
      </c>
      <c r="L68" s="10">
        <f t="shared" si="12"/>
        <v>-1.5954619021071612E-5</v>
      </c>
      <c r="M68" s="10">
        <f t="shared" ca="1" si="4"/>
        <v>-1.7525197012729202E-2</v>
      </c>
      <c r="N68" s="10">
        <f t="shared" ca="1" si="13"/>
        <v>3.6486991597894523E-5</v>
      </c>
      <c r="O68" s="177">
        <f t="shared" ca="1" si="14"/>
        <v>1937821594.880183</v>
      </c>
      <c r="P68" s="10">
        <f t="shared" ca="1" si="15"/>
        <v>8910250.2412419692</v>
      </c>
      <c r="Q68" s="10">
        <f t="shared" ca="1" si="16"/>
        <v>21372633.774647366</v>
      </c>
      <c r="R68">
        <f t="shared" ca="1" si="5"/>
        <v>-1.910156841672812E-2</v>
      </c>
    </row>
    <row r="69" spans="1:18" x14ac:dyDescent="0.2">
      <c r="A69" s="174">
        <v>1245.5</v>
      </c>
      <c r="B69" s="174">
        <v>-2.0852203078473155E-2</v>
      </c>
      <c r="C69" s="174">
        <v>0.1</v>
      </c>
      <c r="D69" s="176">
        <f t="shared" si="6"/>
        <v>0.12454999999999999</v>
      </c>
      <c r="E69" s="176">
        <f t="shared" si="6"/>
        <v>-2.0852203078473155E-2</v>
      </c>
      <c r="F69" s="10">
        <f t="shared" si="7"/>
        <v>1.2455000000000001E-2</v>
      </c>
      <c r="G69" s="10">
        <f t="shared" si="7"/>
        <v>-2.0852203078473154E-3</v>
      </c>
      <c r="H69" s="10">
        <f t="shared" si="8"/>
        <v>1.5512702500000001E-3</v>
      </c>
      <c r="I69" s="10">
        <f t="shared" si="9"/>
        <v>1.932107096375E-4</v>
      </c>
      <c r="J69" s="10">
        <f t="shared" si="10"/>
        <v>2.4064393885350624E-5</v>
      </c>
      <c r="K69" s="10">
        <f t="shared" si="11"/>
        <v>-2.5971418934238311E-4</v>
      </c>
      <c r="L69" s="10">
        <f t="shared" si="12"/>
        <v>-3.2347402282593813E-5</v>
      </c>
      <c r="M69" s="10">
        <f t="shared" ca="1" si="4"/>
        <v>-1.8475092507302282E-2</v>
      </c>
      <c r="N69" s="10">
        <f t="shared" ca="1" si="13"/>
        <v>5.6506546675723134E-7</v>
      </c>
      <c r="O69" s="177">
        <f t="shared" ca="1" si="14"/>
        <v>1915520935.5486138</v>
      </c>
      <c r="P69" s="10">
        <f t="shared" ca="1" si="15"/>
        <v>6609695.7628353117</v>
      </c>
      <c r="Q69" s="10">
        <f t="shared" ca="1" si="16"/>
        <v>20632709.854793698</v>
      </c>
      <c r="R69">
        <f t="shared" ca="1" si="5"/>
        <v>-2.3771105711708727E-3</v>
      </c>
    </row>
    <row r="70" spans="1:18" x14ac:dyDescent="0.2">
      <c r="A70" s="174">
        <v>1392.5</v>
      </c>
      <c r="B70" s="174">
        <v>-1.5124699458443813E-2</v>
      </c>
      <c r="C70" s="174">
        <v>0.1</v>
      </c>
      <c r="D70" s="176">
        <f t="shared" si="6"/>
        <v>0.13925000000000001</v>
      </c>
      <c r="E70" s="176">
        <f t="shared" si="6"/>
        <v>-1.5124699458443813E-2</v>
      </c>
      <c r="F70" s="10">
        <f t="shared" si="7"/>
        <v>1.3925000000000002E-2</v>
      </c>
      <c r="G70" s="10">
        <f t="shared" si="7"/>
        <v>-1.5124699458443813E-3</v>
      </c>
      <c r="H70" s="10">
        <f t="shared" si="8"/>
        <v>1.9390562500000005E-3</v>
      </c>
      <c r="I70" s="10">
        <f t="shared" si="9"/>
        <v>2.7001358281250007E-4</v>
      </c>
      <c r="J70" s="10">
        <f t="shared" si="10"/>
        <v>3.7599391406640636E-5</v>
      </c>
      <c r="K70" s="10">
        <f t="shared" si="11"/>
        <v>-2.1061143995883012E-4</v>
      </c>
      <c r="L70" s="10">
        <f t="shared" si="12"/>
        <v>-2.9327643014267096E-5</v>
      </c>
      <c r="M70" s="10">
        <f t="shared" ca="1" si="4"/>
        <v>-1.8710203073293727E-2</v>
      </c>
      <c r="N70" s="10">
        <f t="shared" ca="1" si="13"/>
        <v>1.2855836172101804E-6</v>
      </c>
      <c r="O70" s="177">
        <f t="shared" ca="1" si="14"/>
        <v>1909499471.0679049</v>
      </c>
      <c r="P70" s="10">
        <f t="shared" ca="1" si="15"/>
        <v>6079783.791826712</v>
      </c>
      <c r="Q70" s="10">
        <f t="shared" ca="1" si="16"/>
        <v>20437908.08032069</v>
      </c>
      <c r="R70">
        <f t="shared" ca="1" si="5"/>
        <v>3.5855036148499143E-3</v>
      </c>
    </row>
    <row r="71" spans="1:18" x14ac:dyDescent="0.2">
      <c r="A71" s="174">
        <v>1437.5</v>
      </c>
      <c r="B71" s="174">
        <v>-1.2593689653807239E-2</v>
      </c>
      <c r="C71" s="174">
        <v>0.1</v>
      </c>
      <c r="D71" s="176">
        <f t="shared" si="6"/>
        <v>0.14374999999999999</v>
      </c>
      <c r="E71" s="176">
        <f t="shared" si="6"/>
        <v>-1.2593689653807239E-2</v>
      </c>
      <c r="F71" s="10">
        <f t="shared" si="7"/>
        <v>1.4374999999999999E-2</v>
      </c>
      <c r="G71" s="10">
        <f t="shared" si="7"/>
        <v>-1.259368965380724E-3</v>
      </c>
      <c r="H71" s="10">
        <f t="shared" si="8"/>
        <v>2.0664062499999997E-3</v>
      </c>
      <c r="I71" s="10">
        <f t="shared" si="9"/>
        <v>2.9704589843749992E-4</v>
      </c>
      <c r="J71" s="10">
        <f t="shared" si="10"/>
        <v>4.2700347900390612E-5</v>
      </c>
      <c r="K71" s="10">
        <f t="shared" si="11"/>
        <v>-1.8103428877347906E-4</v>
      </c>
      <c r="L71" s="10">
        <f t="shared" si="12"/>
        <v>-2.6023679011187613E-5</v>
      </c>
      <c r="M71" s="10">
        <f t="shared" ca="1" si="4"/>
        <v>-1.8781904703393998E-2</v>
      </c>
      <c r="N71" s="10">
        <f t="shared" ca="1" si="13"/>
        <v>3.8294005499932049E-6</v>
      </c>
      <c r="O71" s="177">
        <f t="shared" ca="1" si="14"/>
        <v>1907622552.8119903</v>
      </c>
      <c r="P71" s="10">
        <f t="shared" ca="1" si="15"/>
        <v>5921503.1085048048</v>
      </c>
      <c r="Q71" s="10">
        <f t="shared" ca="1" si="16"/>
        <v>20377572.123768777</v>
      </c>
      <c r="R71">
        <f t="shared" ca="1" si="5"/>
        <v>6.1882150495867587E-3</v>
      </c>
    </row>
    <row r="72" spans="1:18" x14ac:dyDescent="0.2">
      <c r="A72" s="174">
        <v>1480</v>
      </c>
      <c r="B72" s="174">
        <v>-2.709123562970351E-2</v>
      </c>
      <c r="C72" s="174">
        <v>0.1</v>
      </c>
      <c r="D72" s="176">
        <f t="shared" si="6"/>
        <v>0.14799999999999999</v>
      </c>
      <c r="E72" s="176">
        <f t="shared" si="6"/>
        <v>-2.709123562970351E-2</v>
      </c>
      <c r="F72" s="10">
        <f t="shared" si="7"/>
        <v>1.4800000000000001E-2</v>
      </c>
      <c r="G72" s="10">
        <f t="shared" si="7"/>
        <v>-2.7091235629703512E-3</v>
      </c>
      <c r="H72" s="10">
        <f t="shared" si="8"/>
        <v>2.1903999999999999E-3</v>
      </c>
      <c r="I72" s="10">
        <f t="shared" si="9"/>
        <v>3.2417919999999997E-4</v>
      </c>
      <c r="J72" s="10">
        <f t="shared" si="10"/>
        <v>4.7978521599999995E-5</v>
      </c>
      <c r="K72" s="10">
        <f t="shared" si="11"/>
        <v>-4.0095028731961197E-4</v>
      </c>
      <c r="L72" s="10">
        <f t="shared" si="12"/>
        <v>-5.9340642523302566E-5</v>
      </c>
      <c r="M72" s="10">
        <f t="shared" ca="1" si="4"/>
        <v>-1.8849506271633596E-2</v>
      </c>
      <c r="N72" s="10">
        <f t="shared" ca="1" si="13"/>
        <v>6.7926102811671521E-6</v>
      </c>
      <c r="O72" s="177">
        <f t="shared" ca="1" si="14"/>
        <v>1905835479.4447207</v>
      </c>
      <c r="P72" s="10">
        <f t="shared" ca="1" si="15"/>
        <v>5773724.9774672817</v>
      </c>
      <c r="Q72" s="10">
        <f t="shared" ca="1" si="16"/>
        <v>20320288.622018382</v>
      </c>
      <c r="R72">
        <f t="shared" ca="1" si="5"/>
        <v>-8.2417293580699137E-3</v>
      </c>
    </row>
    <row r="73" spans="1:18" x14ac:dyDescent="0.2">
      <c r="A73" s="174">
        <v>1490</v>
      </c>
      <c r="B73" s="174">
        <v>-3.6972877450952062E-2</v>
      </c>
      <c r="C73" s="174">
        <v>0.1</v>
      </c>
      <c r="D73" s="176">
        <f t="shared" si="6"/>
        <v>0.14899999999999999</v>
      </c>
      <c r="E73" s="176">
        <f t="shared" si="6"/>
        <v>-3.6972877450952062E-2</v>
      </c>
      <c r="F73" s="10">
        <f t="shared" si="7"/>
        <v>1.49E-2</v>
      </c>
      <c r="G73" s="10">
        <f t="shared" si="7"/>
        <v>-3.6972877450952065E-3</v>
      </c>
      <c r="H73" s="10">
        <f t="shared" si="8"/>
        <v>2.2201E-3</v>
      </c>
      <c r="I73" s="10">
        <f t="shared" si="9"/>
        <v>3.3079490000000001E-4</v>
      </c>
      <c r="J73" s="10">
        <f t="shared" si="10"/>
        <v>4.9288440100000002E-5</v>
      </c>
      <c r="K73" s="10">
        <f t="shared" si="11"/>
        <v>-5.5089587401918572E-4</v>
      </c>
      <c r="L73" s="10">
        <f t="shared" si="12"/>
        <v>-8.2083485228858673E-5</v>
      </c>
      <c r="M73" s="10">
        <f t="shared" ca="1" si="4"/>
        <v>-1.8865396056447683E-2</v>
      </c>
      <c r="N73" s="10">
        <f t="shared" ca="1" si="13"/>
        <v>3.2788088245232226E-5</v>
      </c>
      <c r="O73" s="177">
        <f t="shared" ca="1" si="14"/>
        <v>1905412956.9654396</v>
      </c>
      <c r="P73" s="10">
        <f t="shared" ca="1" si="15"/>
        <v>5739195.8037258266</v>
      </c>
      <c r="Q73" s="10">
        <f t="shared" ca="1" si="16"/>
        <v>20306768.036400072</v>
      </c>
      <c r="R73">
        <f t="shared" ca="1" si="5"/>
        <v>-1.8107481394504379E-2</v>
      </c>
    </row>
    <row r="74" spans="1:18" x14ac:dyDescent="0.2">
      <c r="A74" s="174">
        <v>1515</v>
      </c>
      <c r="B74" s="174">
        <v>-1.2676758783378188E-2</v>
      </c>
      <c r="C74" s="174">
        <v>0.1</v>
      </c>
      <c r="D74" s="176">
        <f t="shared" si="6"/>
        <v>0.1515</v>
      </c>
      <c r="E74" s="176">
        <f t="shared" si="6"/>
        <v>-1.2676758783378188E-2</v>
      </c>
      <c r="F74" s="10">
        <f t="shared" si="7"/>
        <v>1.515E-2</v>
      </c>
      <c r="G74" s="10">
        <f t="shared" si="7"/>
        <v>-1.2676758783378189E-3</v>
      </c>
      <c r="H74" s="10">
        <f t="shared" si="8"/>
        <v>2.2952250000000001E-3</v>
      </c>
      <c r="I74" s="10">
        <f t="shared" si="9"/>
        <v>3.4772658750000001E-4</v>
      </c>
      <c r="J74" s="10">
        <f t="shared" si="10"/>
        <v>5.2680578006249997E-5</v>
      </c>
      <c r="K74" s="10">
        <f t="shared" si="11"/>
        <v>-1.9205289556817958E-4</v>
      </c>
      <c r="L74" s="10">
        <f t="shared" si="12"/>
        <v>-2.9096013678579205E-5</v>
      </c>
      <c r="M74" s="10">
        <f t="shared" ca="1" si="4"/>
        <v>-1.8905093074255558E-2</v>
      </c>
      <c r="N74" s="10">
        <f t="shared" ca="1" si="13"/>
        <v>3.8792148038918906E-6</v>
      </c>
      <c r="O74" s="177">
        <f t="shared" ca="1" si="14"/>
        <v>1904353262.8056488</v>
      </c>
      <c r="P74" s="10">
        <f t="shared" ca="1" si="15"/>
        <v>5653277.5886251731</v>
      </c>
      <c r="Q74" s="10">
        <f t="shared" ca="1" si="16"/>
        <v>20272896.612613831</v>
      </c>
      <c r="R74">
        <f t="shared" ca="1" si="5"/>
        <v>6.2283342908773694E-3</v>
      </c>
    </row>
    <row r="75" spans="1:18" x14ac:dyDescent="0.2">
      <c r="A75" s="174">
        <v>1522.5</v>
      </c>
      <c r="B75" s="174">
        <v>-1.0587860927240379E-2</v>
      </c>
      <c r="C75" s="174">
        <v>0.1</v>
      </c>
      <c r="D75" s="176">
        <f t="shared" si="6"/>
        <v>0.15225</v>
      </c>
      <c r="E75" s="176">
        <f t="shared" si="6"/>
        <v>-1.0587860927240379E-2</v>
      </c>
      <c r="F75" s="10">
        <f t="shared" si="7"/>
        <v>1.5225000000000001E-2</v>
      </c>
      <c r="G75" s="10">
        <f t="shared" si="7"/>
        <v>-1.058786092724038E-3</v>
      </c>
      <c r="H75" s="10">
        <f t="shared" si="8"/>
        <v>2.3180062499999999E-3</v>
      </c>
      <c r="I75" s="10">
        <f t="shared" si="9"/>
        <v>3.5291645156250001E-4</v>
      </c>
      <c r="J75" s="10">
        <f t="shared" si="10"/>
        <v>5.3731529750390626E-5</v>
      </c>
      <c r="K75" s="10">
        <f t="shared" si="11"/>
        <v>-1.6120018261723477E-4</v>
      </c>
      <c r="L75" s="10">
        <f t="shared" si="12"/>
        <v>-2.4542727803473992E-5</v>
      </c>
      <c r="M75" s="10">
        <f t="shared" ca="1" si="4"/>
        <v>-1.8916994534420303E-2</v>
      </c>
      <c r="N75" s="10">
        <f t="shared" ca="1" si="13"/>
        <v>6.9374466646254048E-6</v>
      </c>
      <c r="O75" s="177">
        <f t="shared" ca="1" si="14"/>
        <v>1904034411.2416935</v>
      </c>
      <c r="P75" s="10">
        <f t="shared" ca="1" si="15"/>
        <v>5627615.0406553876</v>
      </c>
      <c r="Q75" s="10">
        <f t="shared" ca="1" si="16"/>
        <v>20262715.732140083</v>
      </c>
      <c r="R75">
        <f t="shared" ca="1" si="5"/>
        <v>8.3291336071799234E-3</v>
      </c>
    </row>
    <row r="76" spans="1:18" x14ac:dyDescent="0.2">
      <c r="A76" s="174">
        <v>1527.5</v>
      </c>
      <c r="B76" s="174">
        <v>-1.652857971484643E-2</v>
      </c>
      <c r="C76" s="174">
        <v>0.1</v>
      </c>
      <c r="D76" s="176">
        <f t="shared" si="6"/>
        <v>0.15275</v>
      </c>
      <c r="E76" s="176">
        <f t="shared" si="6"/>
        <v>-1.652857971484643E-2</v>
      </c>
      <c r="F76" s="10">
        <f t="shared" si="7"/>
        <v>1.5275E-2</v>
      </c>
      <c r="G76" s="10">
        <f t="shared" si="7"/>
        <v>-1.6528579714846431E-3</v>
      </c>
      <c r="H76" s="10">
        <f t="shared" si="8"/>
        <v>2.33325625E-3</v>
      </c>
      <c r="I76" s="10">
        <f t="shared" si="9"/>
        <v>3.5640489218749998E-4</v>
      </c>
      <c r="J76" s="10">
        <f t="shared" si="10"/>
        <v>5.4440847281640621E-5</v>
      </c>
      <c r="K76" s="10">
        <f t="shared" si="11"/>
        <v>-2.5247405514427926E-4</v>
      </c>
      <c r="L76" s="10">
        <f t="shared" si="12"/>
        <v>-3.8565411923288659E-5</v>
      </c>
      <c r="M76" s="10">
        <f t="shared" ca="1" si="4"/>
        <v>-1.8924926880894845E-2</v>
      </c>
      <c r="N76" s="10">
        <f t="shared" ca="1" si="13"/>
        <v>5.742479740228268E-7</v>
      </c>
      <c r="O76" s="177">
        <f t="shared" ca="1" si="14"/>
        <v>1903821601.7638125</v>
      </c>
      <c r="P76" s="10">
        <f t="shared" ca="1" si="15"/>
        <v>5610535.6675386149</v>
      </c>
      <c r="Q76" s="10">
        <f t="shared" ca="1" si="16"/>
        <v>20255923.498489648</v>
      </c>
      <c r="R76">
        <f t="shared" ca="1" si="5"/>
        <v>2.3963471660484147E-3</v>
      </c>
    </row>
    <row r="77" spans="1:18" x14ac:dyDescent="0.2">
      <c r="A77" s="174">
        <v>1530</v>
      </c>
      <c r="B77" s="174">
        <v>-2.3498934311181056E-2</v>
      </c>
      <c r="C77" s="174">
        <v>0.1</v>
      </c>
      <c r="D77" s="176">
        <f t="shared" si="6"/>
        <v>0.153</v>
      </c>
      <c r="E77" s="176">
        <f t="shared" si="6"/>
        <v>-2.3498934311181056E-2</v>
      </c>
      <c r="F77" s="10">
        <f t="shared" si="7"/>
        <v>1.5300000000000001E-2</v>
      </c>
      <c r="G77" s="10">
        <f t="shared" si="7"/>
        <v>-2.3498934311181057E-3</v>
      </c>
      <c r="H77" s="10">
        <f t="shared" si="8"/>
        <v>2.3408999999999999E-3</v>
      </c>
      <c r="I77" s="10">
        <f t="shared" si="9"/>
        <v>3.5815769999999997E-4</v>
      </c>
      <c r="J77" s="10">
        <f t="shared" si="10"/>
        <v>5.4798128099999994E-5</v>
      </c>
      <c r="K77" s="10">
        <f t="shared" si="11"/>
        <v>-3.5953369496107018E-4</v>
      </c>
      <c r="L77" s="10">
        <f t="shared" si="12"/>
        <v>-5.5008655329043736E-5</v>
      </c>
      <c r="M77" s="10">
        <f t="shared" ca="1" si="4"/>
        <v>-1.8928892466041531E-2</v>
      </c>
      <c r="N77" s="10">
        <f t="shared" ca="1" si="13"/>
        <v>2.0885282466326275E-6</v>
      </c>
      <c r="O77" s="177">
        <f t="shared" ca="1" si="14"/>
        <v>1903715124.5072024</v>
      </c>
      <c r="P77" s="10">
        <f t="shared" ca="1" si="15"/>
        <v>5602004.6833485393</v>
      </c>
      <c r="Q77" s="10">
        <f t="shared" ca="1" si="16"/>
        <v>20252525.888629612</v>
      </c>
      <c r="R77">
        <f t="shared" ca="1" si="5"/>
        <v>-4.5700418451395247E-3</v>
      </c>
    </row>
    <row r="78" spans="1:18" x14ac:dyDescent="0.2">
      <c r="A78" s="174">
        <v>1532.5</v>
      </c>
      <c r="B78" s="174">
        <v>-2.7469285713354892E-2</v>
      </c>
      <c r="C78" s="174">
        <v>0.1</v>
      </c>
      <c r="D78" s="176">
        <f t="shared" si="6"/>
        <v>0.15325</v>
      </c>
      <c r="E78" s="176">
        <f t="shared" si="6"/>
        <v>-2.7469285713354892E-2</v>
      </c>
      <c r="F78" s="10">
        <f t="shared" si="7"/>
        <v>1.5325E-2</v>
      </c>
      <c r="G78" s="10">
        <f t="shared" si="7"/>
        <v>-2.7469285713354894E-3</v>
      </c>
      <c r="H78" s="10">
        <f t="shared" si="8"/>
        <v>2.3485562499999998E-3</v>
      </c>
      <c r="I78" s="10">
        <f t="shared" si="9"/>
        <v>3.5991624531249997E-4</v>
      </c>
      <c r="J78" s="10">
        <f t="shared" si="10"/>
        <v>5.5157164594140618E-5</v>
      </c>
      <c r="K78" s="10">
        <f t="shared" si="11"/>
        <v>-4.2096680355716373E-4</v>
      </c>
      <c r="L78" s="10">
        <f t="shared" si="12"/>
        <v>-6.451316264513534E-5</v>
      </c>
      <c r="M78" s="10">
        <f t="shared" ca="1" si="4"/>
        <v>-1.8932857659127826E-2</v>
      </c>
      <c r="N78" s="10">
        <f t="shared" ca="1" si="13"/>
        <v>7.2870603924994898E-6</v>
      </c>
      <c r="O78" s="177">
        <f t="shared" ca="1" si="14"/>
        <v>1903608598.9112186</v>
      </c>
      <c r="P78" s="10">
        <f t="shared" ca="1" si="15"/>
        <v>5593479.5028306926</v>
      </c>
      <c r="Q78" s="10">
        <f t="shared" ca="1" si="16"/>
        <v>20249127.283842411</v>
      </c>
      <c r="R78">
        <f t="shared" ca="1" si="5"/>
        <v>-8.536428054227066E-3</v>
      </c>
    </row>
    <row r="79" spans="1:18" x14ac:dyDescent="0.2">
      <c r="A79" s="174">
        <v>1565</v>
      </c>
      <c r="B79" s="174">
        <v>-1.3083562733840415E-2</v>
      </c>
      <c r="C79" s="174">
        <v>0.1</v>
      </c>
      <c r="D79" s="176">
        <f t="shared" si="6"/>
        <v>0.1565</v>
      </c>
      <c r="E79" s="176">
        <f t="shared" si="6"/>
        <v>-1.3083562733840415E-2</v>
      </c>
      <c r="F79" s="10">
        <f t="shared" si="7"/>
        <v>1.5650000000000001E-2</v>
      </c>
      <c r="G79" s="10">
        <f t="shared" si="7"/>
        <v>-1.3083562733840416E-3</v>
      </c>
      <c r="H79" s="10">
        <f t="shared" si="8"/>
        <v>2.4492250000000002E-3</v>
      </c>
      <c r="I79" s="10">
        <f t="shared" si="9"/>
        <v>3.8330371250000001E-4</v>
      </c>
      <c r="J79" s="10">
        <f t="shared" si="10"/>
        <v>5.9987031006250004E-5</v>
      </c>
      <c r="K79" s="10">
        <f t="shared" si="11"/>
        <v>-2.0475775678460251E-4</v>
      </c>
      <c r="L79" s="10">
        <f t="shared" si="12"/>
        <v>-3.2044588936790293E-5</v>
      </c>
      <c r="M79" s="10">
        <f t="shared" ca="1" si="4"/>
        <v>-1.8984369491754118E-2</v>
      </c>
      <c r="N79" s="10">
        <f t="shared" ca="1" si="13"/>
        <v>3.4819520394240019E-6</v>
      </c>
      <c r="O79" s="177">
        <f t="shared" ca="1" si="14"/>
        <v>1902219369.2431922</v>
      </c>
      <c r="P79" s="10">
        <f t="shared" ca="1" si="15"/>
        <v>5483181.0048737898</v>
      </c>
      <c r="Q79" s="10">
        <f t="shared" ca="1" si="16"/>
        <v>20204855.030011725</v>
      </c>
      <c r="R79">
        <f t="shared" ca="1" si="5"/>
        <v>5.900806757913702E-3</v>
      </c>
    </row>
    <row r="80" spans="1:18" x14ac:dyDescent="0.2">
      <c r="A80" s="174">
        <v>2335</v>
      </c>
      <c r="B80" s="174">
        <v>-1.1783906485925057E-2</v>
      </c>
      <c r="C80" s="174">
        <v>0.1</v>
      </c>
      <c r="D80" s="176">
        <f t="shared" si="6"/>
        <v>0.23350000000000001</v>
      </c>
      <c r="E80" s="176">
        <f t="shared" si="6"/>
        <v>-1.1783906485925057E-2</v>
      </c>
      <c r="F80" s="10">
        <f t="shared" si="7"/>
        <v>2.3350000000000003E-2</v>
      </c>
      <c r="G80" s="10">
        <f t="shared" si="7"/>
        <v>-1.1783906485925057E-3</v>
      </c>
      <c r="H80" s="10">
        <f t="shared" si="8"/>
        <v>5.4522250000000006E-3</v>
      </c>
      <c r="I80" s="10">
        <f t="shared" si="9"/>
        <v>1.2730945375000002E-3</v>
      </c>
      <c r="J80" s="10">
        <f t="shared" si="10"/>
        <v>2.9726757450625007E-4</v>
      </c>
      <c r="K80" s="10">
        <f t="shared" si="11"/>
        <v>-2.751542164463501E-4</v>
      </c>
      <c r="L80" s="10">
        <f t="shared" si="12"/>
        <v>-6.4248509540222758E-5</v>
      </c>
      <c r="M80" s="10">
        <f t="shared" ca="1" si="4"/>
        <v>-2.0185422566780208E-2</v>
      </c>
      <c r="N80" s="10">
        <f t="shared" ca="1" si="13"/>
        <v>7.0585472456867688E-6</v>
      </c>
      <c r="O80" s="177">
        <f t="shared" ca="1" si="14"/>
        <v>1866940547.3350866</v>
      </c>
      <c r="P80" s="10">
        <f t="shared" ca="1" si="15"/>
        <v>3165629.449298413</v>
      </c>
      <c r="Q80" s="10">
        <f t="shared" ca="1" si="16"/>
        <v>19108603.231723443</v>
      </c>
      <c r="R80">
        <f t="shared" ca="1" si="5"/>
        <v>8.4015160808551502E-3</v>
      </c>
    </row>
    <row r="81" spans="1:18" x14ac:dyDescent="0.2">
      <c r="A81" s="174">
        <v>2395</v>
      </c>
      <c r="B81" s="174">
        <v>-2.2046060877556242E-2</v>
      </c>
      <c r="C81" s="174">
        <v>0.1</v>
      </c>
      <c r="D81" s="176">
        <f t="shared" si="6"/>
        <v>0.23949999999999999</v>
      </c>
      <c r="E81" s="176">
        <f t="shared" si="6"/>
        <v>-2.2046060877556242E-2</v>
      </c>
      <c r="F81" s="10">
        <f t="shared" si="7"/>
        <v>2.3949999999999999E-2</v>
      </c>
      <c r="G81" s="10">
        <f t="shared" si="7"/>
        <v>-2.2046060877556244E-3</v>
      </c>
      <c r="H81" s="10">
        <f t="shared" si="8"/>
        <v>5.7360249999999996E-3</v>
      </c>
      <c r="I81" s="10">
        <f t="shared" si="9"/>
        <v>1.3737779874999998E-3</v>
      </c>
      <c r="J81" s="10">
        <f t="shared" si="10"/>
        <v>3.2901982800624994E-4</v>
      </c>
      <c r="K81" s="10">
        <f t="shared" si="11"/>
        <v>-5.2800315801747202E-4</v>
      </c>
      <c r="L81" s="10">
        <f t="shared" si="12"/>
        <v>-1.2645675634518453E-4</v>
      </c>
      <c r="M81" s="10">
        <f t="shared" ca="1" si="4"/>
        <v>-2.0277449149484653E-2</v>
      </c>
      <c r="N81" s="10">
        <f t="shared" ca="1" si="13"/>
        <v>3.1279874446723724E-7</v>
      </c>
      <c r="O81" s="177">
        <f t="shared" ca="1" si="14"/>
        <v>1864003101.7235804</v>
      </c>
      <c r="P81" s="10">
        <f t="shared" ca="1" si="15"/>
        <v>3009599.3631789708</v>
      </c>
      <c r="Q81" s="10">
        <f t="shared" ca="1" si="16"/>
        <v>19019522.869437646</v>
      </c>
      <c r="R81">
        <f t="shared" ca="1" si="5"/>
        <v>-1.7686117280715889E-3</v>
      </c>
    </row>
    <row r="82" spans="1:18" x14ac:dyDescent="0.2">
      <c r="A82" s="174">
        <v>2405</v>
      </c>
      <c r="B82" s="174">
        <v>-2.6922898331147194E-2</v>
      </c>
      <c r="C82" s="174">
        <v>0.1</v>
      </c>
      <c r="D82" s="176">
        <f t="shared" si="6"/>
        <v>0.24049999999999999</v>
      </c>
      <c r="E82" s="176">
        <f t="shared" si="6"/>
        <v>-2.6922898331147194E-2</v>
      </c>
      <c r="F82" s="10">
        <f t="shared" si="7"/>
        <v>2.4050000000000002E-2</v>
      </c>
      <c r="G82" s="10">
        <f t="shared" si="7"/>
        <v>-2.6922898331147196E-3</v>
      </c>
      <c r="H82" s="10">
        <f t="shared" si="8"/>
        <v>5.7840249999999999E-3</v>
      </c>
      <c r="I82" s="10">
        <f t="shared" si="9"/>
        <v>1.3910580124999999E-3</v>
      </c>
      <c r="J82" s="10">
        <f t="shared" si="10"/>
        <v>3.3454945200624993E-4</v>
      </c>
      <c r="K82" s="10">
        <f t="shared" si="11"/>
        <v>-6.4749570486409005E-4</v>
      </c>
      <c r="L82" s="10">
        <f t="shared" si="12"/>
        <v>-1.5572271701981365E-4</v>
      </c>
      <c r="M82" s="10">
        <f t="shared" ca="1" si="4"/>
        <v>-2.0292764957886854E-2</v>
      </c>
      <c r="N82" s="10">
        <f t="shared" ca="1" si="13"/>
        <v>4.3958668547220523E-6</v>
      </c>
      <c r="O82" s="177">
        <f t="shared" ca="1" si="14"/>
        <v>1863510908.9764116</v>
      </c>
      <c r="P82" s="10">
        <f t="shared" ca="1" si="15"/>
        <v>2983949.5990597787</v>
      </c>
      <c r="Q82" s="10">
        <f t="shared" ca="1" si="16"/>
        <v>19004626.939594787</v>
      </c>
      <c r="R82">
        <f t="shared" ca="1" si="5"/>
        <v>-6.6301333732603392E-3</v>
      </c>
    </row>
    <row r="83" spans="1:18" x14ac:dyDescent="0.2">
      <c r="A83" s="174">
        <v>2495</v>
      </c>
      <c r="B83" s="174">
        <v>-3.2812008513951219E-2</v>
      </c>
      <c r="C83" s="174">
        <v>0.1</v>
      </c>
      <c r="D83" s="176">
        <f t="shared" si="6"/>
        <v>0.2495</v>
      </c>
      <c r="E83" s="176">
        <f t="shared" si="6"/>
        <v>-3.2812008513951219E-2</v>
      </c>
      <c r="F83" s="10">
        <f t="shared" si="7"/>
        <v>2.495E-2</v>
      </c>
      <c r="G83" s="10">
        <f t="shared" si="7"/>
        <v>-3.2812008513951221E-3</v>
      </c>
      <c r="H83" s="10">
        <f t="shared" si="8"/>
        <v>6.2250250000000003E-3</v>
      </c>
      <c r="I83" s="10">
        <f t="shared" si="9"/>
        <v>1.5531437375000002E-3</v>
      </c>
      <c r="J83" s="10">
        <f t="shared" si="10"/>
        <v>3.8750936250625003E-4</v>
      </c>
      <c r="K83" s="10">
        <f t="shared" si="11"/>
        <v>-8.1865961242308296E-4</v>
      </c>
      <c r="L83" s="10">
        <f t="shared" si="12"/>
        <v>-2.0425557329955919E-4</v>
      </c>
      <c r="M83" s="10">
        <f t="shared" ca="1" si="4"/>
        <v>-2.0430324950025391E-2</v>
      </c>
      <c r="N83" s="10">
        <f t="shared" ca="1" si="13"/>
        <v>1.53306087877191E-5</v>
      </c>
      <c r="O83" s="177">
        <f t="shared" ca="1" si="14"/>
        <v>1859047585.4330814</v>
      </c>
      <c r="P83" s="10">
        <f t="shared" ca="1" si="15"/>
        <v>2757694.0244162078</v>
      </c>
      <c r="Q83" s="10">
        <f t="shared" ca="1" si="16"/>
        <v>18869936.56613642</v>
      </c>
      <c r="R83">
        <f t="shared" ca="1" si="5"/>
        <v>-1.2381683563925827E-2</v>
      </c>
    </row>
    <row r="84" spans="1:18" x14ac:dyDescent="0.2">
      <c r="A84" s="174">
        <v>2495</v>
      </c>
      <c r="B84" s="174">
        <v>-2.0812008511506497E-2</v>
      </c>
      <c r="C84" s="174">
        <v>0.1</v>
      </c>
      <c r="D84" s="176">
        <f t="shared" si="6"/>
        <v>0.2495</v>
      </c>
      <c r="E84" s="176">
        <f t="shared" si="6"/>
        <v>-2.0812008511506497E-2</v>
      </c>
      <c r="F84" s="10">
        <f t="shared" si="7"/>
        <v>2.495E-2</v>
      </c>
      <c r="G84" s="10">
        <f t="shared" si="7"/>
        <v>-2.0812008511506496E-3</v>
      </c>
      <c r="H84" s="10">
        <f t="shared" si="8"/>
        <v>6.2250250000000003E-3</v>
      </c>
      <c r="I84" s="10">
        <f t="shared" si="9"/>
        <v>1.5531437375000002E-3</v>
      </c>
      <c r="J84" s="10">
        <f t="shared" si="10"/>
        <v>3.8750936250625003E-4</v>
      </c>
      <c r="K84" s="10">
        <f t="shared" si="11"/>
        <v>-5.1925961236208703E-4</v>
      </c>
      <c r="L84" s="10">
        <f t="shared" si="12"/>
        <v>-1.2955527328434072E-4</v>
      </c>
      <c r="M84" s="10">
        <f t="shared" ca="1" si="4"/>
        <v>-2.0430324950025391E-2</v>
      </c>
      <c r="N84" s="10">
        <f t="shared" ca="1" si="13"/>
        <v>1.4568234110490077E-8</v>
      </c>
      <c r="O84" s="177">
        <f t="shared" ca="1" si="14"/>
        <v>1859047585.4330814</v>
      </c>
      <c r="P84" s="10">
        <f t="shared" ca="1" si="15"/>
        <v>2757694.0244162078</v>
      </c>
      <c r="Q84" s="10">
        <f t="shared" ca="1" si="16"/>
        <v>18869936.56613642</v>
      </c>
      <c r="R84">
        <f t="shared" ca="1" si="5"/>
        <v>-3.8168356148110538E-4</v>
      </c>
    </row>
    <row r="85" spans="1:18" x14ac:dyDescent="0.2">
      <c r="A85" s="174">
        <v>2545</v>
      </c>
      <c r="B85" s="174">
        <v>-2.3192955594230714E-2</v>
      </c>
      <c r="C85" s="174">
        <v>0.1</v>
      </c>
      <c r="D85" s="176">
        <f t="shared" ref="D85:E143" si="17">A85/A$18</f>
        <v>0.2545</v>
      </c>
      <c r="E85" s="176">
        <f t="shared" si="17"/>
        <v>-2.3192955594230714E-2</v>
      </c>
      <c r="F85" s="10">
        <f t="shared" ref="F85:G143" si="18">$C85*D85</f>
        <v>2.545E-2</v>
      </c>
      <c r="G85" s="10">
        <f t="shared" si="18"/>
        <v>-2.3192955594230715E-3</v>
      </c>
      <c r="H85" s="10">
        <f t="shared" si="8"/>
        <v>6.477025E-3</v>
      </c>
      <c r="I85" s="10">
        <f t="shared" si="9"/>
        <v>1.6484028625E-3</v>
      </c>
      <c r="J85" s="10">
        <f t="shared" si="10"/>
        <v>4.1951852850625001E-4</v>
      </c>
      <c r="K85" s="10">
        <f t="shared" si="11"/>
        <v>-5.9026071987317171E-4</v>
      </c>
      <c r="L85" s="10">
        <f t="shared" si="12"/>
        <v>-1.5022135320772221E-4</v>
      </c>
      <c r="M85" s="10">
        <f t="shared" ref="M85:M148" ca="1" si="19">+E$4+E$5*D85+E$6*D85^2</f>
        <v>-2.0506527614061378E-2</v>
      </c>
      <c r="N85" s="10">
        <f t="shared" ca="1" si="13"/>
        <v>7.2168952926366996E-7</v>
      </c>
      <c r="O85" s="177">
        <f t="shared" ca="1" si="14"/>
        <v>1856541893.4832151</v>
      </c>
      <c r="P85" s="10">
        <f t="shared" ca="1" si="15"/>
        <v>2635586.3864108748</v>
      </c>
      <c r="Q85" s="10">
        <f t="shared" ca="1" si="16"/>
        <v>18794625.02411877</v>
      </c>
      <c r="R85">
        <f t="shared" ref="R85:R148" ca="1" si="20">+E85-M85</f>
        <v>-2.6864279801693362E-3</v>
      </c>
    </row>
    <row r="86" spans="1:18" x14ac:dyDescent="0.2">
      <c r="A86" s="174">
        <v>4123</v>
      </c>
      <c r="B86" s="174">
        <v>-2.8947186713441705E-2</v>
      </c>
      <c r="C86" s="174">
        <v>0.1</v>
      </c>
      <c r="D86" s="176">
        <f t="shared" si="17"/>
        <v>0.4123</v>
      </c>
      <c r="E86" s="176">
        <f t="shared" si="17"/>
        <v>-2.8947186713441705E-2</v>
      </c>
      <c r="F86" s="10">
        <f t="shared" si="18"/>
        <v>4.1230000000000003E-2</v>
      </c>
      <c r="G86" s="10">
        <f t="shared" si="18"/>
        <v>-2.8947186713441705E-3</v>
      </c>
      <c r="H86" s="10">
        <f t="shared" ref="H86:H149" si="21">C86*D86*D86</f>
        <v>1.6999129000000002E-2</v>
      </c>
      <c r="I86" s="10">
        <f t="shared" ref="I86:I149" si="22">C86*D86*D86*D86</f>
        <v>7.008740886700001E-3</v>
      </c>
      <c r="J86" s="10">
        <f t="shared" ref="J86:J149" si="23">C86*D86*D86*D86*D86</f>
        <v>2.8897038675864102E-3</v>
      </c>
      <c r="K86" s="10">
        <f t="shared" ref="K86:K149" si="24">C86*E86*D86</f>
        <v>-1.1934925081952014E-3</v>
      </c>
      <c r="L86" s="10">
        <f t="shared" ref="L86:L149" si="25">C86*E86*D86*D86</f>
        <v>-4.9207696112888149E-4</v>
      </c>
      <c r="M86" s="10">
        <f t="shared" ca="1" si="19"/>
        <v>-2.2830907941391393E-2</v>
      </c>
      <c r="N86" s="10">
        <f t="shared" ref="N86:N149" ca="1" si="26">C86*(M86-E86)^2</f>
        <v>3.7408866017433274E-6</v>
      </c>
      <c r="O86" s="177">
        <f t="shared" ref="O86:O149" ca="1" si="27">(C86*O$1-O$2*F86+O$3*H86)^2</f>
        <v>1768151405.1809063</v>
      </c>
      <c r="P86" s="10">
        <f t="shared" ref="P86:P149" ca="1" si="28">(-C86*O$2+O$4*F86-O$5*H86)^2</f>
        <v>176519.43412074909</v>
      </c>
      <c r="Q86" s="10">
        <f t="shared" ref="Q86:Q149" ca="1" si="29">+(C86*O$3-F86*O$5+H86*O$6)^2</f>
        <v>16258606.985863145</v>
      </c>
      <c r="R86">
        <f t="shared" ca="1" si="20"/>
        <v>-6.1162787720503119E-3</v>
      </c>
    </row>
    <row r="87" spans="1:18" x14ac:dyDescent="0.2">
      <c r="A87" s="174">
        <v>4125.5</v>
      </c>
      <c r="B87" s="174">
        <v>-2.8914007408243292E-2</v>
      </c>
      <c r="C87" s="174">
        <v>0.1</v>
      </c>
      <c r="D87" s="176">
        <f t="shared" si="17"/>
        <v>0.41254999999999997</v>
      </c>
      <c r="E87" s="176">
        <f t="shared" si="17"/>
        <v>-2.8914007408243292E-2</v>
      </c>
      <c r="F87" s="10">
        <f t="shared" si="18"/>
        <v>4.1255E-2</v>
      </c>
      <c r="G87" s="10">
        <f t="shared" si="18"/>
        <v>-2.8914007408243295E-3</v>
      </c>
      <c r="H87" s="10">
        <f t="shared" si="21"/>
        <v>1.701975025E-2</v>
      </c>
      <c r="I87" s="10">
        <f t="shared" si="22"/>
        <v>7.0214979656374995E-3</v>
      </c>
      <c r="J87" s="10">
        <f t="shared" si="23"/>
        <v>2.8967189857237504E-3</v>
      </c>
      <c r="K87" s="10">
        <f t="shared" si="24"/>
        <v>-1.1928473756270771E-3</v>
      </c>
      <c r="L87" s="10">
        <f t="shared" si="25"/>
        <v>-4.9210918481495058E-4</v>
      </c>
      <c r="M87" s="10">
        <f t="shared" ca="1" si="19"/>
        <v>-2.2834466489440521E-2</v>
      </c>
      <c r="N87" s="10">
        <f t="shared" ca="1" si="26"/>
        <v>3.6960817783397248E-6</v>
      </c>
      <c r="O87" s="177">
        <f t="shared" ca="1" si="27"/>
        <v>1767997447.0739796</v>
      </c>
      <c r="P87" s="10">
        <f t="shared" ca="1" si="28"/>
        <v>174882.76314677621</v>
      </c>
      <c r="Q87" s="10">
        <f t="shared" ca="1" si="29"/>
        <v>16254372.492376145</v>
      </c>
      <c r="R87">
        <f t="shared" ca="1" si="20"/>
        <v>-6.0795409188027713E-3</v>
      </c>
    </row>
    <row r="88" spans="1:18" x14ac:dyDescent="0.2">
      <c r="A88" s="174">
        <v>4130</v>
      </c>
      <c r="B88" s="174">
        <v>-2.8854275787087949E-2</v>
      </c>
      <c r="C88" s="174">
        <v>0.1</v>
      </c>
      <c r="D88" s="176">
        <f t="shared" si="17"/>
        <v>0.41299999999999998</v>
      </c>
      <c r="E88" s="176">
        <f t="shared" si="17"/>
        <v>-2.8854275787087949E-2</v>
      </c>
      <c r="F88" s="10">
        <f t="shared" si="18"/>
        <v>4.1300000000000003E-2</v>
      </c>
      <c r="G88" s="10">
        <f t="shared" si="18"/>
        <v>-2.8854275787087952E-3</v>
      </c>
      <c r="H88" s="10">
        <f t="shared" si="21"/>
        <v>1.70569E-2</v>
      </c>
      <c r="I88" s="10">
        <f t="shared" si="22"/>
        <v>7.0444996999999999E-3</v>
      </c>
      <c r="J88" s="10">
        <f t="shared" si="23"/>
        <v>2.9093783760999999E-3</v>
      </c>
      <c r="K88" s="10">
        <f t="shared" si="24"/>
        <v>-1.1916815900067323E-3</v>
      </c>
      <c r="L88" s="10">
        <f t="shared" si="25"/>
        <v>-4.9216449667278039E-4</v>
      </c>
      <c r="M88" s="10">
        <f t="shared" ca="1" si="19"/>
        <v>-2.2840870887936772E-2</v>
      </c>
      <c r="N88" s="10">
        <f t="shared" ca="1" si="26"/>
        <v>3.6161038481135384E-6</v>
      </c>
      <c r="O88" s="177">
        <f t="shared" ca="1" si="27"/>
        <v>1767720214.7555883</v>
      </c>
      <c r="P88" s="10">
        <f t="shared" ca="1" si="28"/>
        <v>171955.66154348376</v>
      </c>
      <c r="Q88" s="10">
        <f t="shared" ca="1" si="29"/>
        <v>16246748.904824018</v>
      </c>
      <c r="R88">
        <f t="shared" ca="1" si="20"/>
        <v>-6.0134048991511771E-3</v>
      </c>
    </row>
    <row r="89" spans="1:18" x14ac:dyDescent="0.2">
      <c r="A89" s="174">
        <v>4142.5</v>
      </c>
      <c r="B89" s="174">
        <v>-1.4688294770170106E-2</v>
      </c>
      <c r="C89" s="174">
        <v>0.1</v>
      </c>
      <c r="D89" s="176">
        <f t="shared" si="17"/>
        <v>0.41425000000000001</v>
      </c>
      <c r="E89" s="176">
        <f t="shared" si="17"/>
        <v>-1.4688294770170106E-2</v>
      </c>
      <c r="F89" s="10">
        <f t="shared" si="18"/>
        <v>4.1425000000000003E-2</v>
      </c>
      <c r="G89" s="10">
        <f t="shared" si="18"/>
        <v>-1.4688294770170106E-3</v>
      </c>
      <c r="H89" s="10">
        <f t="shared" si="21"/>
        <v>1.716030625E-2</v>
      </c>
      <c r="I89" s="10">
        <f t="shared" si="22"/>
        <v>7.1086568640625E-3</v>
      </c>
      <c r="J89" s="10">
        <f t="shared" si="23"/>
        <v>2.9447611059378906E-3</v>
      </c>
      <c r="K89" s="10">
        <f t="shared" si="24"/>
        <v>-6.0846261085429666E-4</v>
      </c>
      <c r="L89" s="10">
        <f t="shared" si="25"/>
        <v>-2.5205563654639242E-4</v>
      </c>
      <c r="M89" s="10">
        <f t="shared" ca="1" si="19"/>
        <v>-2.2858654218733041E-2</v>
      </c>
      <c r="N89" s="10">
        <f t="shared" ca="1" si="26"/>
        <v>6.6754773518721631E-6</v>
      </c>
      <c r="O89" s="177">
        <f t="shared" ca="1" si="27"/>
        <v>1766949398.5455248</v>
      </c>
      <c r="P89" s="10">
        <f t="shared" ca="1" si="28"/>
        <v>163952.44046242404</v>
      </c>
      <c r="Q89" s="10">
        <f t="shared" ca="1" si="29"/>
        <v>16225562.178392312</v>
      </c>
      <c r="R89">
        <f t="shared" ca="1" si="20"/>
        <v>8.1703594485629354E-3</v>
      </c>
    </row>
    <row r="90" spans="1:18" x14ac:dyDescent="0.2">
      <c r="A90" s="174">
        <v>5075</v>
      </c>
      <c r="B90" s="174">
        <v>-3.7657944008282915E-2</v>
      </c>
      <c r="C90" s="174">
        <v>0.1</v>
      </c>
      <c r="D90" s="176">
        <f t="shared" si="17"/>
        <v>0.50749999999999995</v>
      </c>
      <c r="E90" s="176">
        <f t="shared" si="17"/>
        <v>-3.7657944008282915E-2</v>
      </c>
      <c r="F90" s="10">
        <f t="shared" si="18"/>
        <v>5.0749999999999997E-2</v>
      </c>
      <c r="G90" s="10">
        <f t="shared" si="18"/>
        <v>-3.7657944008282918E-3</v>
      </c>
      <c r="H90" s="10">
        <f t="shared" si="21"/>
        <v>2.5755624999999997E-2</v>
      </c>
      <c r="I90" s="10">
        <f t="shared" si="22"/>
        <v>1.3070979687499998E-2</v>
      </c>
      <c r="J90" s="10">
        <f t="shared" si="23"/>
        <v>6.6335221914062487E-3</v>
      </c>
      <c r="K90" s="10">
        <f t="shared" si="24"/>
        <v>-1.9111406584203579E-3</v>
      </c>
      <c r="L90" s="10">
        <f t="shared" si="25"/>
        <v>-9.6990388414833152E-4</v>
      </c>
      <c r="M90" s="10">
        <f t="shared" ca="1" si="19"/>
        <v>-2.4157651614776496E-2</v>
      </c>
      <c r="N90" s="10">
        <f t="shared" ca="1" si="26"/>
        <v>1.8225789471016727E-5</v>
      </c>
      <c r="O90" s="177">
        <f t="shared" ca="1" si="27"/>
        <v>1706493521.8466995</v>
      </c>
      <c r="P90" s="10">
        <f t="shared" ca="1" si="28"/>
        <v>111419.43252055891</v>
      </c>
      <c r="Q90" s="10">
        <f t="shared" ca="1" si="29"/>
        <v>14607277.082855105</v>
      </c>
      <c r="R90">
        <f t="shared" ca="1" si="20"/>
        <v>-1.3500292393506419E-2</v>
      </c>
    </row>
    <row r="91" spans="1:18" x14ac:dyDescent="0.2">
      <c r="A91" s="174">
        <v>5077.5</v>
      </c>
      <c r="B91" s="174">
        <v>-3.0223425436088702E-2</v>
      </c>
      <c r="C91" s="174">
        <v>0.1</v>
      </c>
      <c r="D91" s="176">
        <f t="shared" si="17"/>
        <v>0.50775000000000003</v>
      </c>
      <c r="E91" s="176">
        <f t="shared" si="17"/>
        <v>-3.0223425436088702E-2</v>
      </c>
      <c r="F91" s="10">
        <f t="shared" si="18"/>
        <v>5.0775000000000008E-2</v>
      </c>
      <c r="G91" s="10">
        <f t="shared" si="18"/>
        <v>-3.0223425436088705E-3</v>
      </c>
      <c r="H91" s="10">
        <f t="shared" si="21"/>
        <v>2.5781006250000005E-2</v>
      </c>
      <c r="I91" s="10">
        <f t="shared" si="22"/>
        <v>1.3090305923437504E-2</v>
      </c>
      <c r="J91" s="10">
        <f t="shared" si="23"/>
        <v>6.6466028326253928E-3</v>
      </c>
      <c r="K91" s="10">
        <f t="shared" si="24"/>
        <v>-1.5345944265174041E-3</v>
      </c>
      <c r="L91" s="10">
        <f t="shared" si="25"/>
        <v>-7.7919032006421203E-4</v>
      </c>
      <c r="M91" s="10">
        <f t="shared" ca="1" si="19"/>
        <v>-2.4161060866228871E-2</v>
      </c>
      <c r="N91" s="10">
        <f t="shared" ca="1" si="26"/>
        <v>3.6752264177891768E-6</v>
      </c>
      <c r="O91" s="177">
        <f t="shared" ca="1" si="27"/>
        <v>1706323770.7271028</v>
      </c>
      <c r="P91" s="10">
        <f t="shared" ca="1" si="28"/>
        <v>112763.72360288337</v>
      </c>
      <c r="Q91" s="10">
        <f t="shared" ca="1" si="29"/>
        <v>14602849.50559517</v>
      </c>
      <c r="R91">
        <f t="shared" ca="1" si="20"/>
        <v>-6.0623645698598301E-3</v>
      </c>
    </row>
    <row r="92" spans="1:18" x14ac:dyDescent="0.2">
      <c r="A92" s="174">
        <v>5225</v>
      </c>
      <c r="B92" s="174">
        <v>-3.3980638774890742E-2</v>
      </c>
      <c r="C92" s="174">
        <v>0.1</v>
      </c>
      <c r="D92" s="176">
        <f t="shared" si="17"/>
        <v>0.52249999999999996</v>
      </c>
      <c r="E92" s="176">
        <f t="shared" si="17"/>
        <v>-3.3980638774890742E-2</v>
      </c>
      <c r="F92" s="10">
        <f t="shared" si="18"/>
        <v>5.2249999999999998E-2</v>
      </c>
      <c r="G92" s="10">
        <f t="shared" si="18"/>
        <v>-3.3980638774890742E-3</v>
      </c>
      <c r="H92" s="10">
        <f t="shared" si="21"/>
        <v>2.7300624999999999E-2</v>
      </c>
      <c r="I92" s="10">
        <f t="shared" si="22"/>
        <v>1.4264576562499999E-2</v>
      </c>
      <c r="J92" s="10">
        <f t="shared" si="23"/>
        <v>7.4532412539062487E-3</v>
      </c>
      <c r="K92" s="10">
        <f t="shared" si="24"/>
        <v>-1.7754883759880412E-3</v>
      </c>
      <c r="L92" s="10">
        <f t="shared" si="25"/>
        <v>-9.2769267645375145E-4</v>
      </c>
      <c r="M92" s="10">
        <f t="shared" ca="1" si="19"/>
        <v>-2.4361512755027653E-2</v>
      </c>
      <c r="N92" s="10">
        <f t="shared" ca="1" si="26"/>
        <v>9.2527585386007114E-6</v>
      </c>
      <c r="O92" s="177">
        <f t="shared" ca="1" si="27"/>
        <v>1696237657.1383231</v>
      </c>
      <c r="P92" s="10">
        <f t="shared" ca="1" si="28"/>
        <v>206578.46558878914</v>
      </c>
      <c r="Q92" s="10">
        <f t="shared" ca="1" si="29"/>
        <v>14340903.775295833</v>
      </c>
      <c r="R92">
        <f t="shared" ca="1" si="20"/>
        <v>-9.619126019863089E-3</v>
      </c>
    </row>
    <row r="93" spans="1:18" x14ac:dyDescent="0.2">
      <c r="A93" s="174">
        <v>5280</v>
      </c>
      <c r="B93" s="174">
        <v>-3.9215809278698402E-2</v>
      </c>
      <c r="C93" s="174">
        <v>0.1</v>
      </c>
      <c r="D93" s="176">
        <f t="shared" si="17"/>
        <v>0.52800000000000002</v>
      </c>
      <c r="E93" s="176">
        <f t="shared" si="17"/>
        <v>-3.9215809278698402E-2</v>
      </c>
      <c r="F93" s="10">
        <f t="shared" si="18"/>
        <v>5.2800000000000007E-2</v>
      </c>
      <c r="G93" s="10">
        <f t="shared" si="18"/>
        <v>-3.92158092786984E-3</v>
      </c>
      <c r="H93" s="10">
        <f t="shared" si="21"/>
        <v>2.7878400000000005E-2</v>
      </c>
      <c r="I93" s="10">
        <f t="shared" si="22"/>
        <v>1.4719795200000003E-2</v>
      </c>
      <c r="J93" s="10">
        <f t="shared" si="23"/>
        <v>7.7720518656000026E-3</v>
      </c>
      <c r="K93" s="10">
        <f t="shared" si="24"/>
        <v>-2.0705947299152756E-3</v>
      </c>
      <c r="L93" s="10">
        <f t="shared" si="25"/>
        <v>-1.0932740173952655E-3</v>
      </c>
      <c r="M93" s="10">
        <f t="shared" ca="1" si="19"/>
        <v>-2.4435908201314058E-2</v>
      </c>
      <c r="N93" s="10">
        <f t="shared" ca="1" si="26"/>
        <v>2.1844547585726687E-5</v>
      </c>
      <c r="O93" s="177">
        <f t="shared" ca="1" si="27"/>
        <v>1692441273.0159328</v>
      </c>
      <c r="P93" s="10">
        <f t="shared" ca="1" si="28"/>
        <v>248902.89618600835</v>
      </c>
      <c r="Q93" s="10">
        <f t="shared" ca="1" si="29"/>
        <v>14242879.466054283</v>
      </c>
      <c r="R93">
        <f t="shared" ca="1" si="20"/>
        <v>-1.4779901077384344E-2</v>
      </c>
    </row>
    <row r="94" spans="1:18" x14ac:dyDescent="0.2">
      <c r="A94" s="174">
        <v>5818</v>
      </c>
      <c r="B94" s="174">
        <v>-3.0645750885843665E-2</v>
      </c>
      <c r="C94" s="174">
        <v>0.1</v>
      </c>
      <c r="D94" s="176">
        <f t="shared" si="17"/>
        <v>0.58179999999999998</v>
      </c>
      <c r="E94" s="176">
        <f t="shared" si="17"/>
        <v>-3.0645750885843665E-2</v>
      </c>
      <c r="F94" s="10">
        <f t="shared" si="18"/>
        <v>5.8180000000000003E-2</v>
      </c>
      <c r="G94" s="10">
        <f t="shared" si="18"/>
        <v>-3.0645750885843668E-3</v>
      </c>
      <c r="H94" s="10">
        <f t="shared" si="21"/>
        <v>3.3849124000000001E-2</v>
      </c>
      <c r="I94" s="10">
        <f t="shared" si="22"/>
        <v>1.9693420343199999E-2</v>
      </c>
      <c r="J94" s="10">
        <f t="shared" si="23"/>
        <v>1.145763195567376E-2</v>
      </c>
      <c r="K94" s="10">
        <f t="shared" si="24"/>
        <v>-1.7829697865383845E-3</v>
      </c>
      <c r="L94" s="10">
        <f t="shared" si="25"/>
        <v>-1.0373318218080321E-3</v>
      </c>
      <c r="M94" s="10">
        <f t="shared" ca="1" si="19"/>
        <v>-2.5153624482869653E-2</v>
      </c>
      <c r="N94" s="10">
        <f t="shared" ca="1" si="26"/>
        <v>3.0163452426244257E-6</v>
      </c>
      <c r="O94" s="177">
        <f t="shared" ca="1" si="27"/>
        <v>1654308811.6052647</v>
      </c>
      <c r="P94" s="10">
        <f t="shared" ca="1" si="28"/>
        <v>877687.60248212167</v>
      </c>
      <c r="Q94" s="10">
        <f t="shared" ca="1" si="29"/>
        <v>13275287.401897686</v>
      </c>
      <c r="R94">
        <f t="shared" ca="1" si="20"/>
        <v>-5.4921264029740118E-3</v>
      </c>
    </row>
    <row r="95" spans="1:18" x14ac:dyDescent="0.2">
      <c r="A95" s="174">
        <v>5820.5</v>
      </c>
      <c r="B95" s="174">
        <v>-2.8610200721256668E-2</v>
      </c>
      <c r="C95" s="174">
        <v>0.1</v>
      </c>
      <c r="D95" s="176">
        <f t="shared" si="17"/>
        <v>0.58204999999999996</v>
      </c>
      <c r="E95" s="176">
        <f t="shared" si="17"/>
        <v>-2.8610200721256668E-2</v>
      </c>
      <c r="F95" s="10">
        <f t="shared" si="18"/>
        <v>5.8205E-2</v>
      </c>
      <c r="G95" s="10">
        <f t="shared" si="18"/>
        <v>-2.8610200721256671E-3</v>
      </c>
      <c r="H95" s="10">
        <f t="shared" si="21"/>
        <v>3.387822025E-2</v>
      </c>
      <c r="I95" s="10">
        <f t="shared" si="22"/>
        <v>1.9718818096512498E-2</v>
      </c>
      <c r="J95" s="10">
        <f t="shared" si="23"/>
        <v>1.1477338073075098E-2</v>
      </c>
      <c r="K95" s="10">
        <f t="shared" si="24"/>
        <v>-1.6652567329807444E-3</v>
      </c>
      <c r="L95" s="10">
        <f t="shared" si="25"/>
        <v>-9.6926268143144223E-4</v>
      </c>
      <c r="M95" s="10">
        <f t="shared" ca="1" si="19"/>
        <v>-2.515691721397393E-2</v>
      </c>
      <c r="N95" s="10">
        <f t="shared" ca="1" si="26"/>
        <v>1.192516698167097E-6</v>
      </c>
      <c r="O95" s="177">
        <f t="shared" ca="1" si="27"/>
        <v>1654127459.2483714</v>
      </c>
      <c r="P95" s="10">
        <f t="shared" ca="1" si="28"/>
        <v>881534.34834420064</v>
      </c>
      <c r="Q95" s="10">
        <f t="shared" ca="1" si="29"/>
        <v>13270758.589041833</v>
      </c>
      <c r="R95">
        <f t="shared" ca="1" si="20"/>
        <v>-3.4532835072827381E-3</v>
      </c>
    </row>
    <row r="96" spans="1:18" x14ac:dyDescent="0.2">
      <c r="A96" s="174">
        <v>5823</v>
      </c>
      <c r="B96" s="174">
        <v>-2.6574647123170547E-2</v>
      </c>
      <c r="C96" s="174">
        <v>0.1</v>
      </c>
      <c r="D96" s="176">
        <f t="shared" si="17"/>
        <v>0.58230000000000004</v>
      </c>
      <c r="E96" s="176">
        <f t="shared" si="17"/>
        <v>-2.6574647123170547E-2</v>
      </c>
      <c r="F96" s="10">
        <f t="shared" si="18"/>
        <v>5.8230000000000004E-2</v>
      </c>
      <c r="G96" s="10">
        <f t="shared" si="18"/>
        <v>-2.6574647123170547E-3</v>
      </c>
      <c r="H96" s="10">
        <f t="shared" si="21"/>
        <v>3.3907329000000007E-2</v>
      </c>
      <c r="I96" s="10">
        <f t="shared" si="22"/>
        <v>1.9744237676700006E-2</v>
      </c>
      <c r="J96" s="10">
        <f t="shared" si="23"/>
        <v>1.1497069599142415E-2</v>
      </c>
      <c r="K96" s="10">
        <f t="shared" si="24"/>
        <v>-1.5474417019822211E-3</v>
      </c>
      <c r="L96" s="10">
        <f t="shared" si="25"/>
        <v>-9.0107530306424741E-4</v>
      </c>
      <c r="M96" s="10">
        <f t="shared" ca="1" si="19"/>
        <v>-2.5160209553017818E-2</v>
      </c>
      <c r="N96" s="10">
        <f t="shared" ca="1" si="26"/>
        <v>2.0006336398595541E-7</v>
      </c>
      <c r="O96" s="177">
        <f t="shared" ca="1" si="27"/>
        <v>1653946068.9987304</v>
      </c>
      <c r="P96" s="10">
        <f t="shared" ca="1" si="28"/>
        <v>885389.778933767</v>
      </c>
      <c r="Q96" s="10">
        <f t="shared" ca="1" si="29"/>
        <v>13266229.512843652</v>
      </c>
      <c r="R96">
        <f t="shared" ca="1" si="20"/>
        <v>-1.4144375701527281E-3</v>
      </c>
    </row>
    <row r="97" spans="1:18" x14ac:dyDescent="0.2">
      <c r="A97" s="174">
        <v>6720.5</v>
      </c>
      <c r="B97" s="174">
        <v>-4.0691735228183881E-2</v>
      </c>
      <c r="C97" s="174">
        <v>0.1</v>
      </c>
      <c r="D97" s="176">
        <f t="shared" si="17"/>
        <v>0.67205000000000004</v>
      </c>
      <c r="E97" s="176">
        <f t="shared" si="17"/>
        <v>-4.0691735228183881E-2</v>
      </c>
      <c r="F97" s="10">
        <f t="shared" si="18"/>
        <v>6.7205000000000001E-2</v>
      </c>
      <c r="G97" s="10">
        <f t="shared" si="18"/>
        <v>-4.0691735228183881E-3</v>
      </c>
      <c r="H97" s="10">
        <f t="shared" si="21"/>
        <v>4.5165120250000003E-2</v>
      </c>
      <c r="I97" s="10">
        <f t="shared" si="22"/>
        <v>3.0353219064012504E-2</v>
      </c>
      <c r="J97" s="10">
        <f t="shared" si="23"/>
        <v>2.0398880871969605E-2</v>
      </c>
      <c r="K97" s="10">
        <f t="shared" si="24"/>
        <v>-2.7346880660100979E-3</v>
      </c>
      <c r="L97" s="10">
        <f t="shared" si="25"/>
        <v>-1.8378471147620864E-3</v>
      </c>
      <c r="M97" s="10">
        <f t="shared" ca="1" si="19"/>
        <v>-2.63168243273313E-2</v>
      </c>
      <c r="N97" s="10">
        <f t="shared" ca="1" si="26"/>
        <v>2.0663806340745037E-5</v>
      </c>
      <c r="O97" s="177">
        <f t="shared" ca="1" si="27"/>
        <v>1586440971.029211</v>
      </c>
      <c r="P97" s="10">
        <f t="shared" ca="1" si="28"/>
        <v>2844683.5314648896</v>
      </c>
      <c r="Q97" s="10">
        <f t="shared" ca="1" si="29"/>
        <v>11627483.347873515</v>
      </c>
      <c r="R97">
        <f t="shared" ca="1" si="20"/>
        <v>-1.4374910900852581E-2</v>
      </c>
    </row>
    <row r="98" spans="1:18" x14ac:dyDescent="0.2">
      <c r="A98" s="174">
        <v>6723</v>
      </c>
      <c r="B98" s="174">
        <v>-3.1954969130774551E-2</v>
      </c>
      <c r="C98" s="174">
        <v>0.1</v>
      </c>
      <c r="D98" s="176">
        <f t="shared" si="17"/>
        <v>0.67230000000000001</v>
      </c>
      <c r="E98" s="176">
        <f t="shared" si="17"/>
        <v>-3.1954969130774551E-2</v>
      </c>
      <c r="F98" s="10">
        <f t="shared" si="18"/>
        <v>6.7229999999999998E-2</v>
      </c>
      <c r="G98" s="10">
        <f t="shared" si="18"/>
        <v>-3.1954969130774552E-3</v>
      </c>
      <c r="H98" s="10">
        <f t="shared" si="21"/>
        <v>4.5198729E-2</v>
      </c>
      <c r="I98" s="10">
        <f t="shared" si="22"/>
        <v>3.0387105506699999E-2</v>
      </c>
      <c r="J98" s="10">
        <f t="shared" si="23"/>
        <v>2.042925103215441E-2</v>
      </c>
      <c r="K98" s="10">
        <f t="shared" si="24"/>
        <v>-2.1483325746619731E-3</v>
      </c>
      <c r="L98" s="10">
        <f t="shared" si="25"/>
        <v>-1.4443239899452447E-3</v>
      </c>
      <c r="M98" s="10">
        <f t="shared" ca="1" si="19"/>
        <v>-2.631997552463456E-2</v>
      </c>
      <c r="N98" s="10">
        <f t="shared" ca="1" si="26"/>
        <v>3.1753152941238571E-6</v>
      </c>
      <c r="O98" s="177">
        <f t="shared" ca="1" si="27"/>
        <v>1586246466.8368423</v>
      </c>
      <c r="P98" s="10">
        <f t="shared" ca="1" si="28"/>
        <v>2851782.5957841026</v>
      </c>
      <c r="Q98" s="10">
        <f t="shared" ca="1" si="29"/>
        <v>11622894.882113613</v>
      </c>
      <c r="R98">
        <f t="shared" ca="1" si="20"/>
        <v>-5.6349936061399902E-3</v>
      </c>
    </row>
    <row r="99" spans="1:18" x14ac:dyDescent="0.2">
      <c r="A99" s="174">
        <v>6725.5</v>
      </c>
      <c r="B99" s="174">
        <v>-3.2018199737529549E-2</v>
      </c>
      <c r="C99" s="174">
        <v>0.1</v>
      </c>
      <c r="D99" s="176">
        <f t="shared" si="17"/>
        <v>0.67254999999999998</v>
      </c>
      <c r="E99" s="176">
        <f t="shared" si="17"/>
        <v>-3.2018199737529549E-2</v>
      </c>
      <c r="F99" s="10">
        <f t="shared" si="18"/>
        <v>6.7254999999999995E-2</v>
      </c>
      <c r="G99" s="10">
        <f t="shared" si="18"/>
        <v>-3.2018199737529549E-3</v>
      </c>
      <c r="H99" s="10">
        <f t="shared" si="21"/>
        <v>4.5232350249999997E-2</v>
      </c>
      <c r="I99" s="10">
        <f t="shared" si="22"/>
        <v>3.0421017160637498E-2</v>
      </c>
      <c r="J99" s="10">
        <f t="shared" si="23"/>
        <v>2.0459655091386749E-2</v>
      </c>
      <c r="K99" s="10">
        <f t="shared" si="24"/>
        <v>-2.1533840233475495E-3</v>
      </c>
      <c r="L99" s="10">
        <f t="shared" si="25"/>
        <v>-1.4482584249023943E-3</v>
      </c>
      <c r="M99" s="10">
        <f t="shared" ca="1" si="19"/>
        <v>-2.632312632987743E-2</v>
      </c>
      <c r="N99" s="10">
        <f t="shared" ca="1" si="26"/>
        <v>3.2433861118546315E-6</v>
      </c>
      <c r="O99" s="177">
        <f t="shared" ca="1" si="27"/>
        <v>1586051927.7271783</v>
      </c>
      <c r="P99" s="10">
        <f t="shared" ca="1" si="28"/>
        <v>2858890.9983204585</v>
      </c>
      <c r="Q99" s="10">
        <f t="shared" ca="1" si="29"/>
        <v>11618306.352397049</v>
      </c>
      <c r="R99">
        <f t="shared" ca="1" si="20"/>
        <v>-5.6950734076521188E-3</v>
      </c>
    </row>
    <row r="100" spans="1:18" x14ac:dyDescent="0.2">
      <c r="A100" s="174">
        <v>6728</v>
      </c>
      <c r="B100" s="174">
        <v>-3.1781427053261209E-2</v>
      </c>
      <c r="C100" s="174">
        <v>0.1</v>
      </c>
      <c r="D100" s="176">
        <f t="shared" si="17"/>
        <v>0.67279999999999995</v>
      </c>
      <c r="E100" s="176">
        <f t="shared" si="17"/>
        <v>-3.1781427053261209E-2</v>
      </c>
      <c r="F100" s="10">
        <f t="shared" si="18"/>
        <v>6.7279999999999993E-2</v>
      </c>
      <c r="G100" s="10">
        <f t="shared" si="18"/>
        <v>-3.178142705326121E-3</v>
      </c>
      <c r="H100" s="10">
        <f t="shared" si="21"/>
        <v>4.5265983999999995E-2</v>
      </c>
      <c r="I100" s="10">
        <f t="shared" si="22"/>
        <v>3.0454954035199995E-2</v>
      </c>
      <c r="J100" s="10">
        <f t="shared" si="23"/>
        <v>2.0490093074882556E-2</v>
      </c>
      <c r="K100" s="10">
        <f t="shared" si="24"/>
        <v>-2.138254412143414E-3</v>
      </c>
      <c r="L100" s="10">
        <f t="shared" si="25"/>
        <v>-1.4386175684900889E-3</v>
      </c>
      <c r="M100" s="10">
        <f t="shared" ca="1" si="19"/>
        <v>-2.6326276743059915E-2</v>
      </c>
      <c r="N100" s="10">
        <f t="shared" ca="1" si="26"/>
        <v>2.9758664906889274E-6</v>
      </c>
      <c r="O100" s="177">
        <f t="shared" ca="1" si="27"/>
        <v>1585857353.708838</v>
      </c>
      <c r="P100" s="10">
        <f t="shared" ca="1" si="28"/>
        <v>2866008.7409070889</v>
      </c>
      <c r="Q100" s="10">
        <f t="shared" ca="1" si="29"/>
        <v>11613717.759298099</v>
      </c>
      <c r="R100">
        <f t="shared" ca="1" si="20"/>
        <v>-5.4551503102012941E-3</v>
      </c>
    </row>
    <row r="101" spans="1:18" x14ac:dyDescent="0.2">
      <c r="A101" s="174">
        <v>6778</v>
      </c>
      <c r="B101" s="174">
        <v>-3.3345282994631291E-2</v>
      </c>
      <c r="C101" s="174">
        <v>0.1</v>
      </c>
      <c r="D101" s="176">
        <f t="shared" si="17"/>
        <v>0.67779999999999996</v>
      </c>
      <c r="E101" s="176">
        <f t="shared" si="17"/>
        <v>-3.3345282994631291E-2</v>
      </c>
      <c r="F101" s="10">
        <f t="shared" si="18"/>
        <v>6.7779999999999993E-2</v>
      </c>
      <c r="G101" s="10">
        <f t="shared" si="18"/>
        <v>-3.3345282994631294E-3</v>
      </c>
      <c r="H101" s="10">
        <f t="shared" si="21"/>
        <v>4.5941283999999992E-2</v>
      </c>
      <c r="I101" s="10">
        <f t="shared" si="22"/>
        <v>3.1139002295199992E-2</v>
      </c>
      <c r="J101" s="10">
        <f t="shared" si="23"/>
        <v>2.1106015755686554E-2</v>
      </c>
      <c r="K101" s="10">
        <f t="shared" si="24"/>
        <v>-2.2601432813761091E-3</v>
      </c>
      <c r="L101" s="10">
        <f t="shared" si="25"/>
        <v>-1.5319251161167266E-3</v>
      </c>
      <c r="M101" s="10">
        <f t="shared" ca="1" si="19"/>
        <v>-2.6389202674027473E-2</v>
      </c>
      <c r="N101" s="10">
        <f t="shared" ca="1" si="26"/>
        <v>4.8387053426691713E-6</v>
      </c>
      <c r="O101" s="177">
        <f t="shared" ca="1" si="27"/>
        <v>1581958555.8098571</v>
      </c>
      <c r="P101" s="10">
        <f t="shared" ca="1" si="28"/>
        <v>3010327.8273451384</v>
      </c>
      <c r="Q101" s="10">
        <f t="shared" ca="1" si="29"/>
        <v>11521933.472481677</v>
      </c>
      <c r="R101">
        <f t="shared" ca="1" si="20"/>
        <v>-6.9560803206038177E-3</v>
      </c>
    </row>
    <row r="102" spans="1:18" x14ac:dyDescent="0.2">
      <c r="A102" s="174">
        <v>6927.5</v>
      </c>
      <c r="B102" s="174">
        <v>-2.4536399319863508E-2</v>
      </c>
      <c r="C102" s="174">
        <v>0.1</v>
      </c>
      <c r="D102" s="176">
        <f t="shared" si="17"/>
        <v>0.69274999999999998</v>
      </c>
      <c r="E102" s="176">
        <f t="shared" si="17"/>
        <v>-2.4536399319863508E-2</v>
      </c>
      <c r="F102" s="10">
        <f t="shared" si="18"/>
        <v>6.9275000000000003E-2</v>
      </c>
      <c r="G102" s="10">
        <f t="shared" si="18"/>
        <v>-2.453639931986351E-3</v>
      </c>
      <c r="H102" s="10">
        <f t="shared" si="21"/>
        <v>4.7990256250000002E-2</v>
      </c>
      <c r="I102" s="10">
        <f t="shared" si="22"/>
        <v>3.3245250017187498E-2</v>
      </c>
      <c r="J102" s="10">
        <f t="shared" si="23"/>
        <v>2.3030646949406638E-2</v>
      </c>
      <c r="K102" s="10">
        <f t="shared" si="24"/>
        <v>-1.6997590628835446E-3</v>
      </c>
      <c r="L102" s="10">
        <f t="shared" si="25"/>
        <v>-1.1775080908125754E-3</v>
      </c>
      <c r="M102" s="10">
        <f t="shared" ca="1" si="19"/>
        <v>-2.6576415743687229E-2</v>
      </c>
      <c r="N102" s="10">
        <f t="shared" ca="1" si="26"/>
        <v>4.161667009470525E-7</v>
      </c>
      <c r="O102" s="177">
        <f t="shared" ca="1" si="27"/>
        <v>1570218565.5976326</v>
      </c>
      <c r="P102" s="10">
        <f t="shared" ca="1" si="28"/>
        <v>3464277.5472198003</v>
      </c>
      <c r="Q102" s="10">
        <f t="shared" ca="1" si="29"/>
        <v>11247394.39337647</v>
      </c>
      <c r="R102">
        <f t="shared" ca="1" si="20"/>
        <v>2.0400164238237213E-3</v>
      </c>
    </row>
    <row r="103" spans="1:18" x14ac:dyDescent="0.2">
      <c r="A103" s="174">
        <v>6937.5</v>
      </c>
      <c r="B103" s="174">
        <v>-2.0388231878277294E-2</v>
      </c>
      <c r="C103" s="174">
        <v>0.1</v>
      </c>
      <c r="D103" s="176">
        <f t="shared" si="17"/>
        <v>0.69374999999999998</v>
      </c>
      <c r="E103" s="176">
        <f t="shared" si="17"/>
        <v>-2.0388231878277294E-2</v>
      </c>
      <c r="F103" s="10">
        <f t="shared" si="18"/>
        <v>6.9375000000000006E-2</v>
      </c>
      <c r="G103" s="10">
        <f t="shared" si="18"/>
        <v>-2.0388231878277294E-3</v>
      </c>
      <c r="H103" s="10">
        <f t="shared" si="21"/>
        <v>4.8128906250000006E-2</v>
      </c>
      <c r="I103" s="10">
        <f t="shared" si="22"/>
        <v>3.3389428710937502E-2</v>
      </c>
      <c r="J103" s="10">
        <f t="shared" si="23"/>
        <v>2.3163916168212891E-2</v>
      </c>
      <c r="K103" s="10">
        <f t="shared" si="24"/>
        <v>-1.4144335865554872E-3</v>
      </c>
      <c r="L103" s="10">
        <f t="shared" si="25"/>
        <v>-9.8126330067286921E-4</v>
      </c>
      <c r="M103" s="10">
        <f t="shared" ca="1" si="19"/>
        <v>-2.6588888330136552E-2</v>
      </c>
      <c r="N103" s="10">
        <f t="shared" ca="1" si="26"/>
        <v>3.8448140433983836E-6</v>
      </c>
      <c r="O103" s="177">
        <f t="shared" ca="1" si="27"/>
        <v>1569428896.5702903</v>
      </c>
      <c r="P103" s="10">
        <f t="shared" ca="1" si="28"/>
        <v>3495848.4499313585</v>
      </c>
      <c r="Q103" s="10">
        <f t="shared" ca="1" si="29"/>
        <v>11229027.077755902</v>
      </c>
      <c r="R103">
        <f t="shared" ca="1" si="20"/>
        <v>6.2006564518592572E-3</v>
      </c>
    </row>
    <row r="104" spans="1:18" x14ac:dyDescent="0.2">
      <c r="A104" s="174">
        <v>6950</v>
      </c>
      <c r="B104" s="174">
        <v>-3.2202949480151587E-2</v>
      </c>
      <c r="C104" s="174">
        <v>0.1</v>
      </c>
      <c r="D104" s="176">
        <f t="shared" si="17"/>
        <v>0.69499999999999995</v>
      </c>
      <c r="E104" s="176">
        <f t="shared" si="17"/>
        <v>-3.2202949480151587E-2</v>
      </c>
      <c r="F104" s="10">
        <f t="shared" si="18"/>
        <v>6.9499999999999992E-2</v>
      </c>
      <c r="G104" s="10">
        <f t="shared" si="18"/>
        <v>-3.2202949480151588E-3</v>
      </c>
      <c r="H104" s="10">
        <f t="shared" si="21"/>
        <v>4.8302499999999991E-2</v>
      </c>
      <c r="I104" s="10">
        <f t="shared" si="22"/>
        <v>3.3570237499999989E-2</v>
      </c>
      <c r="J104" s="10">
        <f t="shared" si="23"/>
        <v>2.333131506249999E-2</v>
      </c>
      <c r="K104" s="10">
        <f t="shared" si="24"/>
        <v>-2.2381049888705352E-3</v>
      </c>
      <c r="L104" s="10">
        <f t="shared" si="25"/>
        <v>-1.5554829672650219E-3</v>
      </c>
      <c r="M104" s="10">
        <f t="shared" ca="1" si="19"/>
        <v>-2.6604470241839415E-2</v>
      </c>
      <c r="N104" s="10">
        <f t="shared" ca="1" si="26"/>
        <v>3.1342969781812439E-6</v>
      </c>
      <c r="O104" s="177">
        <f t="shared" ca="1" si="27"/>
        <v>1568441041.5196304</v>
      </c>
      <c r="P104" s="10">
        <f t="shared" ca="1" si="28"/>
        <v>3535525.7512680269</v>
      </c>
      <c r="Q104" s="10">
        <f t="shared" ca="1" si="29"/>
        <v>11206067.617172861</v>
      </c>
      <c r="R104">
        <f t="shared" ca="1" si="20"/>
        <v>-5.598479238312172E-3</v>
      </c>
    </row>
    <row r="105" spans="1:18" x14ac:dyDescent="0.2">
      <c r="A105" s="174">
        <v>6992.5</v>
      </c>
      <c r="B105" s="174">
        <v>-1.6572382724035321E-2</v>
      </c>
      <c r="C105" s="174">
        <v>0.1</v>
      </c>
      <c r="D105" s="176">
        <f t="shared" si="17"/>
        <v>0.69925000000000004</v>
      </c>
      <c r="E105" s="176">
        <f t="shared" si="17"/>
        <v>-1.6572382724035321E-2</v>
      </c>
      <c r="F105" s="10">
        <f t="shared" si="18"/>
        <v>6.9925000000000001E-2</v>
      </c>
      <c r="G105" s="10">
        <f t="shared" si="18"/>
        <v>-1.6572382724035321E-3</v>
      </c>
      <c r="H105" s="10">
        <f t="shared" si="21"/>
        <v>4.8895056250000006E-2</v>
      </c>
      <c r="I105" s="10">
        <f t="shared" si="22"/>
        <v>3.4189868082812505E-2</v>
      </c>
      <c r="J105" s="10">
        <f t="shared" si="23"/>
        <v>2.3907265256906646E-2</v>
      </c>
      <c r="K105" s="10">
        <f t="shared" si="24"/>
        <v>-1.1588238619781698E-3</v>
      </c>
      <c r="L105" s="10">
        <f t="shared" si="25"/>
        <v>-8.1030758548823528E-4</v>
      </c>
      <c r="M105" s="10">
        <f t="shared" ca="1" si="19"/>
        <v>-2.6657375426336106E-2</v>
      </c>
      <c r="N105" s="10">
        <f t="shared" ca="1" si="26"/>
        <v>1.0170707780546009E-5</v>
      </c>
      <c r="O105" s="177">
        <f t="shared" ca="1" si="27"/>
        <v>1565075959.3165858</v>
      </c>
      <c r="P105" s="10">
        <f t="shared" ca="1" si="28"/>
        <v>3672207.4249980543</v>
      </c>
      <c r="Q105" s="10">
        <f t="shared" ca="1" si="29"/>
        <v>11128003.773024149</v>
      </c>
      <c r="R105">
        <f t="shared" ca="1" si="20"/>
        <v>1.0084992702300784E-2</v>
      </c>
    </row>
    <row r="106" spans="1:18" x14ac:dyDescent="0.2">
      <c r="A106" s="174">
        <v>7730.5</v>
      </c>
      <c r="B106" s="174">
        <v>-2.4476036531958369E-2</v>
      </c>
      <c r="C106" s="174">
        <v>0.1</v>
      </c>
      <c r="D106" s="176">
        <f t="shared" si="17"/>
        <v>0.77305000000000001</v>
      </c>
      <c r="E106" s="176">
        <f t="shared" si="17"/>
        <v>-2.4476036531958369E-2</v>
      </c>
      <c r="F106" s="10">
        <f t="shared" si="18"/>
        <v>7.7305000000000013E-2</v>
      </c>
      <c r="G106" s="10">
        <f t="shared" si="18"/>
        <v>-2.4476036531958373E-3</v>
      </c>
      <c r="H106" s="10">
        <f t="shared" si="21"/>
        <v>5.9760630250000009E-2</v>
      </c>
      <c r="I106" s="10">
        <f t="shared" si="22"/>
        <v>4.6197955214762505E-2</v>
      </c>
      <c r="J106" s="10">
        <f t="shared" si="23"/>
        <v>3.5713329278772153E-2</v>
      </c>
      <c r="K106" s="10">
        <f t="shared" si="24"/>
        <v>-1.8921200041030421E-3</v>
      </c>
      <c r="L106" s="10">
        <f t="shared" si="25"/>
        <v>-1.4627033691718568E-3</v>
      </c>
      <c r="M106" s="10">
        <f t="shared" ca="1" si="19"/>
        <v>-2.755799196968883E-2</v>
      </c>
      <c r="N106" s="10">
        <f t="shared" ca="1" si="26"/>
        <v>9.4984493201563531E-7</v>
      </c>
      <c r="O106" s="177">
        <f t="shared" ca="1" si="27"/>
        <v>1505115076.2172482</v>
      </c>
      <c r="P106" s="10">
        <f t="shared" ca="1" si="28"/>
        <v>6493027.4257825166</v>
      </c>
      <c r="Q106" s="10">
        <f t="shared" ca="1" si="29"/>
        <v>9774933.8949832954</v>
      </c>
      <c r="R106">
        <f t="shared" ca="1" si="20"/>
        <v>3.0819554377304603E-3</v>
      </c>
    </row>
    <row r="107" spans="1:18" x14ac:dyDescent="0.2">
      <c r="A107" s="174">
        <v>7832.5</v>
      </c>
      <c r="B107" s="174">
        <v>-2.7921056173938381E-2</v>
      </c>
      <c r="C107" s="174">
        <v>0.1</v>
      </c>
      <c r="D107" s="176">
        <f t="shared" si="17"/>
        <v>0.78325</v>
      </c>
      <c r="E107" s="176">
        <f t="shared" si="17"/>
        <v>-2.7921056173938381E-2</v>
      </c>
      <c r="F107" s="10">
        <f t="shared" si="18"/>
        <v>7.8325000000000006E-2</v>
      </c>
      <c r="G107" s="10">
        <f t="shared" si="18"/>
        <v>-2.7921056173938383E-3</v>
      </c>
      <c r="H107" s="10">
        <f t="shared" si="21"/>
        <v>6.1348056250000005E-2</v>
      </c>
      <c r="I107" s="10">
        <f t="shared" si="22"/>
        <v>4.8050865057812503E-2</v>
      </c>
      <c r="J107" s="10">
        <f t="shared" si="23"/>
        <v>3.7635840056531644E-2</v>
      </c>
      <c r="K107" s="10">
        <f t="shared" si="24"/>
        <v>-2.1869167248237237E-3</v>
      </c>
      <c r="L107" s="10">
        <f t="shared" si="25"/>
        <v>-1.7129025247181815E-3</v>
      </c>
      <c r="M107" s="10">
        <f t="shared" ca="1" si="19"/>
        <v>-2.767978008815862E-2</v>
      </c>
      <c r="N107" s="10">
        <f t="shared" ca="1" si="26"/>
        <v>5.8214149569202281E-9</v>
      </c>
      <c r="O107" s="177">
        <f t="shared" ca="1" si="27"/>
        <v>1496608016.3626404</v>
      </c>
      <c r="P107" s="10">
        <f t="shared" ca="1" si="28"/>
        <v>6950949.1477481136</v>
      </c>
      <c r="Q107" s="10">
        <f t="shared" ca="1" si="29"/>
        <v>9588782.7020478994</v>
      </c>
      <c r="R107">
        <f t="shared" ca="1" si="20"/>
        <v>-2.4127608577976037E-4</v>
      </c>
    </row>
    <row r="108" spans="1:18" x14ac:dyDescent="0.2">
      <c r="A108" s="174">
        <v>7865</v>
      </c>
      <c r="B108" s="174">
        <v>-3.4245344004672496E-3</v>
      </c>
      <c r="C108" s="174">
        <v>0.1</v>
      </c>
      <c r="D108" s="176">
        <f t="shared" si="17"/>
        <v>0.78649999999999998</v>
      </c>
      <c r="E108" s="176">
        <f t="shared" si="17"/>
        <v>-3.4245344004672496E-3</v>
      </c>
      <c r="F108" s="10">
        <f t="shared" si="18"/>
        <v>7.8649999999999998E-2</v>
      </c>
      <c r="G108" s="10">
        <f t="shared" si="18"/>
        <v>-3.4245344004672497E-4</v>
      </c>
      <c r="H108" s="10">
        <f t="shared" si="21"/>
        <v>6.1858224999999996E-2</v>
      </c>
      <c r="I108" s="10">
        <f t="shared" si="22"/>
        <v>4.8651493962499993E-2</v>
      </c>
      <c r="J108" s="10">
        <f t="shared" si="23"/>
        <v>3.8264400001506244E-2</v>
      </c>
      <c r="K108" s="10">
        <f t="shared" si="24"/>
        <v>-2.6933963059674919E-4</v>
      </c>
      <c r="L108" s="10">
        <f t="shared" si="25"/>
        <v>-2.1183561946434325E-4</v>
      </c>
      <c r="M108" s="10">
        <f t="shared" ca="1" si="19"/>
        <v>-2.7718448022387744E-2</v>
      </c>
      <c r="N108" s="10">
        <f t="shared" ca="1" si="26"/>
        <v>5.9019423906933419E-5</v>
      </c>
      <c r="O108" s="177">
        <f t="shared" ca="1" si="27"/>
        <v>1493886600.922554</v>
      </c>
      <c r="P108" s="10">
        <f t="shared" ca="1" si="28"/>
        <v>7100403.8823406687</v>
      </c>
      <c r="Q108" s="10">
        <f t="shared" ca="1" si="29"/>
        <v>9529538.721518578</v>
      </c>
      <c r="R108">
        <f t="shared" ca="1" si="20"/>
        <v>2.4293913621920495E-2</v>
      </c>
    </row>
    <row r="109" spans="1:18" x14ac:dyDescent="0.2">
      <c r="A109" s="174">
        <v>7955</v>
      </c>
      <c r="B109" s="174">
        <v>-2.5046889882139423E-2</v>
      </c>
      <c r="C109" s="174">
        <v>0.1</v>
      </c>
      <c r="D109" s="176">
        <f t="shared" si="17"/>
        <v>0.79549999999999998</v>
      </c>
      <c r="E109" s="176">
        <f t="shared" si="17"/>
        <v>-2.5046889882139423E-2</v>
      </c>
      <c r="F109" s="10">
        <f t="shared" si="18"/>
        <v>7.955000000000001E-2</v>
      </c>
      <c r="G109" s="10">
        <f t="shared" si="18"/>
        <v>-2.5046889882139427E-3</v>
      </c>
      <c r="H109" s="10">
        <f t="shared" si="21"/>
        <v>6.3282025000000006E-2</v>
      </c>
      <c r="I109" s="10">
        <f t="shared" si="22"/>
        <v>5.0340850887500004E-2</v>
      </c>
      <c r="J109" s="10">
        <f t="shared" si="23"/>
        <v>4.0046146881006252E-2</v>
      </c>
      <c r="K109" s="10">
        <f t="shared" si="24"/>
        <v>-1.9924800901241916E-3</v>
      </c>
      <c r="L109" s="10">
        <f t="shared" si="25"/>
        <v>-1.5850179116937944E-3</v>
      </c>
      <c r="M109" s="10">
        <f t="shared" ca="1" si="19"/>
        <v>-2.7825182658373082E-2</v>
      </c>
      <c r="N109" s="10">
        <f t="shared" ca="1" si="26"/>
        <v>7.7189107504721329E-7</v>
      </c>
      <c r="O109" s="177">
        <f t="shared" ca="1" si="27"/>
        <v>1486323303.9681938</v>
      </c>
      <c r="P109" s="10">
        <f t="shared" ca="1" si="28"/>
        <v>7523277.824153333</v>
      </c>
      <c r="Q109" s="10">
        <f t="shared" ca="1" si="29"/>
        <v>9365668.8424794208</v>
      </c>
      <c r="R109">
        <f t="shared" ca="1" si="20"/>
        <v>2.7782927762336589E-3</v>
      </c>
    </row>
    <row r="110" spans="1:18" x14ac:dyDescent="0.2">
      <c r="A110" s="174">
        <v>7970</v>
      </c>
      <c r="B110" s="174">
        <v>-1.9816903918363247E-2</v>
      </c>
      <c r="C110" s="174">
        <v>0.1</v>
      </c>
      <c r="D110" s="176">
        <f t="shared" si="17"/>
        <v>0.79700000000000004</v>
      </c>
      <c r="E110" s="176">
        <f t="shared" si="17"/>
        <v>-1.9816903918363247E-2</v>
      </c>
      <c r="F110" s="10">
        <f t="shared" si="18"/>
        <v>7.9700000000000007E-2</v>
      </c>
      <c r="G110" s="10">
        <f t="shared" si="18"/>
        <v>-1.9816903918363246E-3</v>
      </c>
      <c r="H110" s="10">
        <f t="shared" si="21"/>
        <v>6.3520900000000005E-2</v>
      </c>
      <c r="I110" s="10">
        <f t="shared" si="22"/>
        <v>5.0626157300000009E-2</v>
      </c>
      <c r="J110" s="10">
        <f t="shared" si="23"/>
        <v>4.0349047368100008E-2</v>
      </c>
      <c r="K110" s="10">
        <f t="shared" si="24"/>
        <v>-1.5794072422935508E-3</v>
      </c>
      <c r="L110" s="10">
        <f t="shared" si="25"/>
        <v>-1.2587875721079601E-3</v>
      </c>
      <c r="M110" s="10">
        <f t="shared" ca="1" si="19"/>
        <v>-2.7842922364761422E-2</v>
      </c>
      <c r="N110" s="10">
        <f t="shared" ca="1" si="26"/>
        <v>6.4416972101923768E-6</v>
      </c>
      <c r="O110" s="177">
        <f t="shared" ca="1" si="27"/>
        <v>1485058909.5650451</v>
      </c>
      <c r="P110" s="10">
        <f t="shared" ca="1" si="28"/>
        <v>7595046.8003503364</v>
      </c>
      <c r="Q110" s="10">
        <f t="shared" ca="1" si="29"/>
        <v>9338385.8514113706</v>
      </c>
      <c r="R110">
        <f t="shared" ca="1" si="20"/>
        <v>8.0260184463981747E-3</v>
      </c>
    </row>
    <row r="111" spans="1:18" x14ac:dyDescent="0.2">
      <c r="A111" s="174">
        <v>8015</v>
      </c>
      <c r="B111" s="174">
        <v>-3.2126300158911637E-2</v>
      </c>
      <c r="C111" s="174">
        <v>0.1</v>
      </c>
      <c r="D111" s="176">
        <f t="shared" si="17"/>
        <v>0.80149999999999999</v>
      </c>
      <c r="E111" s="176">
        <f t="shared" si="17"/>
        <v>-3.2126300158911637E-2</v>
      </c>
      <c r="F111" s="10">
        <f t="shared" si="18"/>
        <v>8.0149999999999999E-2</v>
      </c>
      <c r="G111" s="10">
        <f t="shared" si="18"/>
        <v>-3.212630015891164E-3</v>
      </c>
      <c r="H111" s="10">
        <f t="shared" si="21"/>
        <v>6.4240224999999998E-2</v>
      </c>
      <c r="I111" s="10">
        <f t="shared" si="22"/>
        <v>5.1488540337499999E-2</v>
      </c>
      <c r="J111" s="10">
        <f t="shared" si="23"/>
        <v>4.1268065080506247E-2</v>
      </c>
      <c r="K111" s="10">
        <f t="shared" si="24"/>
        <v>-2.5749229577367678E-3</v>
      </c>
      <c r="L111" s="10">
        <f t="shared" si="25"/>
        <v>-2.0638007506260194E-3</v>
      </c>
      <c r="M111" s="10">
        <f t="shared" ca="1" si="19"/>
        <v>-2.7896056798882057E-2</v>
      </c>
      <c r="N111" s="10">
        <f t="shared" ca="1" si="26"/>
        <v>1.7894958885074355E-6</v>
      </c>
      <c r="O111" s="177">
        <f t="shared" ca="1" si="27"/>
        <v>1481259176.7088087</v>
      </c>
      <c r="P111" s="10">
        <f t="shared" ca="1" si="28"/>
        <v>7812573.3208815064</v>
      </c>
      <c r="Q111" s="10">
        <f t="shared" ca="1" si="29"/>
        <v>9256588.7399921678</v>
      </c>
      <c r="R111">
        <f t="shared" ca="1" si="20"/>
        <v>-4.2302433600295807E-3</v>
      </c>
    </row>
    <row r="112" spans="1:18" x14ac:dyDescent="0.2">
      <c r="A112" s="174">
        <v>8022.5</v>
      </c>
      <c r="B112" s="174">
        <v>-4.501110554461267E-2</v>
      </c>
      <c r="C112" s="174">
        <v>0.1</v>
      </c>
      <c r="D112" s="176">
        <f t="shared" si="17"/>
        <v>0.80225000000000002</v>
      </c>
      <c r="E112" s="176">
        <f t="shared" si="17"/>
        <v>-4.501110554461267E-2</v>
      </c>
      <c r="F112" s="10">
        <f t="shared" si="18"/>
        <v>8.0225000000000005E-2</v>
      </c>
      <c r="G112" s="10">
        <f t="shared" si="18"/>
        <v>-4.5011105544612668E-3</v>
      </c>
      <c r="H112" s="10">
        <f t="shared" si="21"/>
        <v>6.4360506250000005E-2</v>
      </c>
      <c r="I112" s="10">
        <f t="shared" si="22"/>
        <v>5.1633216139062507E-2</v>
      </c>
      <c r="J112" s="10">
        <f t="shared" si="23"/>
        <v>4.1422747647562895E-2</v>
      </c>
      <c r="K112" s="10">
        <f t="shared" si="24"/>
        <v>-3.6110159423165516E-3</v>
      </c>
      <c r="L112" s="10">
        <f t="shared" si="25"/>
        <v>-2.8969375397234535E-3</v>
      </c>
      <c r="M112" s="10">
        <f t="shared" ca="1" si="19"/>
        <v>-2.7904900187999855E-2</v>
      </c>
      <c r="N112" s="10">
        <f t="shared" ca="1" si="26"/>
        <v>2.9262226170260897E-5</v>
      </c>
      <c r="O112" s="177">
        <f t="shared" ca="1" si="27"/>
        <v>1480624935.483768</v>
      </c>
      <c r="P112" s="10">
        <f t="shared" ca="1" si="28"/>
        <v>7849151.9693344655</v>
      </c>
      <c r="Q112" s="10">
        <f t="shared" ca="1" si="29"/>
        <v>9242963.6315005831</v>
      </c>
      <c r="R112">
        <f t="shared" ca="1" si="20"/>
        <v>-1.7106205356612815E-2</v>
      </c>
    </row>
    <row r="113" spans="1:18" x14ac:dyDescent="0.2">
      <c r="A113" s="174">
        <v>8760.5</v>
      </c>
      <c r="B113" s="174">
        <v>-3.7548118221586976E-2</v>
      </c>
      <c r="C113" s="174">
        <v>0.1</v>
      </c>
      <c r="D113" s="176">
        <f t="shared" si="17"/>
        <v>0.87605</v>
      </c>
      <c r="E113" s="176">
        <f t="shared" si="17"/>
        <v>-3.7548118221586976E-2</v>
      </c>
      <c r="F113" s="10">
        <f t="shared" si="18"/>
        <v>8.7605000000000002E-2</v>
      </c>
      <c r="G113" s="10">
        <f t="shared" si="18"/>
        <v>-3.7548118221586977E-3</v>
      </c>
      <c r="H113" s="10">
        <f t="shared" si="21"/>
        <v>7.6746360250000006E-2</v>
      </c>
      <c r="I113" s="10">
        <f t="shared" si="22"/>
        <v>6.7233648897012499E-2</v>
      </c>
      <c r="J113" s="10">
        <f t="shared" si="23"/>
        <v>5.89000381162278E-2</v>
      </c>
      <c r="K113" s="10">
        <f t="shared" si="24"/>
        <v>-3.2894028968021272E-3</v>
      </c>
      <c r="L113" s="10">
        <f t="shared" si="25"/>
        <v>-2.8816814077435035E-3</v>
      </c>
      <c r="M113" s="10">
        <f t="shared" ca="1" si="19"/>
        <v>-2.8757833405698756E-2</v>
      </c>
      <c r="N113" s="10">
        <f t="shared" ca="1" si="26"/>
        <v>7.7269107144434999E-6</v>
      </c>
      <c r="O113" s="177">
        <f t="shared" ca="1" si="27"/>
        <v>1416930438.4357259</v>
      </c>
      <c r="P113" s="10">
        <f t="shared" ca="1" si="28"/>
        <v>11910377.687148618</v>
      </c>
      <c r="Q113" s="10">
        <f t="shared" ca="1" si="29"/>
        <v>7916067.3217527214</v>
      </c>
      <c r="R113">
        <f t="shared" ca="1" si="20"/>
        <v>-8.7902848158882205E-3</v>
      </c>
    </row>
    <row r="114" spans="1:18" x14ac:dyDescent="0.2">
      <c r="A114" s="174">
        <v>8790</v>
      </c>
      <c r="B114" s="174">
        <v>-4.2084795749837339E-2</v>
      </c>
      <c r="C114" s="174">
        <v>0.1</v>
      </c>
      <c r="D114" s="176">
        <f t="shared" si="17"/>
        <v>0.879</v>
      </c>
      <c r="E114" s="176">
        <f t="shared" si="17"/>
        <v>-4.2084795749837339E-2</v>
      </c>
      <c r="F114" s="10">
        <f t="shared" si="18"/>
        <v>8.7900000000000006E-2</v>
      </c>
      <c r="G114" s="10">
        <f t="shared" si="18"/>
        <v>-4.2084795749837344E-3</v>
      </c>
      <c r="H114" s="10">
        <f t="shared" si="21"/>
        <v>7.7264100000000002E-2</v>
      </c>
      <c r="I114" s="10">
        <f t="shared" si="22"/>
        <v>6.7915143900000002E-2</v>
      </c>
      <c r="J114" s="10">
        <f t="shared" si="23"/>
        <v>5.9697411488100004E-2</v>
      </c>
      <c r="K114" s="10">
        <f t="shared" si="24"/>
        <v>-3.6992535464107027E-3</v>
      </c>
      <c r="L114" s="10">
        <f t="shared" si="25"/>
        <v>-3.2516438672950078E-3</v>
      </c>
      <c r="M114" s="10">
        <f t="shared" ca="1" si="19"/>
        <v>-2.8791217480699811E-2</v>
      </c>
      <c r="N114" s="10">
        <f t="shared" ca="1" si="26"/>
        <v>1.7671922319768554E-5</v>
      </c>
      <c r="O114" s="177">
        <f t="shared" ca="1" si="27"/>
        <v>1414333369.9564965</v>
      </c>
      <c r="P114" s="10">
        <f t="shared" ca="1" si="28"/>
        <v>12092083.41285816</v>
      </c>
      <c r="Q114" s="10">
        <f t="shared" ca="1" si="29"/>
        <v>7863718.6079822676</v>
      </c>
      <c r="R114">
        <f t="shared" ca="1" si="20"/>
        <v>-1.3293578269137529E-2</v>
      </c>
    </row>
    <row r="115" spans="1:18" x14ac:dyDescent="0.2">
      <c r="A115" s="174">
        <v>8825</v>
      </c>
      <c r="B115" s="174">
        <v>-2.6534597120854875E-2</v>
      </c>
      <c r="C115" s="174">
        <v>0.1</v>
      </c>
      <c r="D115" s="176">
        <f t="shared" si="17"/>
        <v>0.88249999999999995</v>
      </c>
      <c r="E115" s="176">
        <f t="shared" si="17"/>
        <v>-2.6534597120854875E-2</v>
      </c>
      <c r="F115" s="10">
        <f t="shared" si="18"/>
        <v>8.8249999999999995E-2</v>
      </c>
      <c r="G115" s="10">
        <f t="shared" si="18"/>
        <v>-2.6534597120854877E-3</v>
      </c>
      <c r="H115" s="10">
        <f t="shared" si="21"/>
        <v>7.7880624999999995E-2</v>
      </c>
      <c r="I115" s="10">
        <f t="shared" si="22"/>
        <v>6.8729651562499994E-2</v>
      </c>
      <c r="J115" s="10">
        <f t="shared" si="23"/>
        <v>6.0653917503906238E-2</v>
      </c>
      <c r="K115" s="10">
        <f t="shared" si="24"/>
        <v>-2.341678195915443E-3</v>
      </c>
      <c r="L115" s="10">
        <f t="shared" si="25"/>
        <v>-2.0665310078953783E-3</v>
      </c>
      <c r="M115" s="10">
        <f t="shared" ca="1" si="19"/>
        <v>-2.8830754899170787E-2</v>
      </c>
      <c r="N115" s="10">
        <f t="shared" ca="1" si="26"/>
        <v>5.2723405429206647E-7</v>
      </c>
      <c r="O115" s="177">
        <f t="shared" ca="1" si="27"/>
        <v>1411247212.3344774</v>
      </c>
      <c r="P115" s="10">
        <f t="shared" ca="1" si="28"/>
        <v>12309634.744958999</v>
      </c>
      <c r="Q115" s="10">
        <f t="shared" ca="1" si="29"/>
        <v>7801691.7366638966</v>
      </c>
      <c r="R115">
        <f t="shared" ca="1" si="20"/>
        <v>2.2961577783159118E-3</v>
      </c>
    </row>
    <row r="116" spans="1:18" x14ac:dyDescent="0.2">
      <c r="A116" s="174">
        <v>8840</v>
      </c>
      <c r="B116" s="174">
        <v>-3.2298634132915616E-2</v>
      </c>
      <c r="C116" s="174">
        <v>0.1</v>
      </c>
      <c r="D116" s="176">
        <f t="shared" si="17"/>
        <v>0.88400000000000001</v>
      </c>
      <c r="E116" s="176">
        <f t="shared" si="17"/>
        <v>-3.2298634132915616E-2</v>
      </c>
      <c r="F116" s="10">
        <f t="shared" si="18"/>
        <v>8.8400000000000006E-2</v>
      </c>
      <c r="G116" s="10">
        <f t="shared" si="18"/>
        <v>-3.2298634132915619E-3</v>
      </c>
      <c r="H116" s="10">
        <f t="shared" si="21"/>
        <v>7.8145600000000009E-2</v>
      </c>
      <c r="I116" s="10">
        <f t="shared" si="22"/>
        <v>6.9080710400000009E-2</v>
      </c>
      <c r="J116" s="10">
        <f t="shared" si="23"/>
        <v>6.1067347993600009E-2</v>
      </c>
      <c r="K116" s="10">
        <f t="shared" si="24"/>
        <v>-2.8551992573497406E-3</v>
      </c>
      <c r="L116" s="10">
        <f t="shared" si="25"/>
        <v>-2.5239961434971709E-3</v>
      </c>
      <c r="M116" s="10">
        <f t="shared" ca="1" si="19"/>
        <v>-2.884767598346347E-2</v>
      </c>
      <c r="N116" s="10">
        <f t="shared" ca="1" si="26"/>
        <v>1.1909112149270178E-6</v>
      </c>
      <c r="O116" s="177">
        <f t="shared" ca="1" si="27"/>
        <v>1409922955.3693421</v>
      </c>
      <c r="P116" s="10">
        <f t="shared" ca="1" si="28"/>
        <v>12403526.172528069</v>
      </c>
      <c r="Q116" s="10">
        <f t="shared" ca="1" si="29"/>
        <v>7775136.3880783617</v>
      </c>
      <c r="R116">
        <f t="shared" ca="1" si="20"/>
        <v>-3.4509581494521456E-3</v>
      </c>
    </row>
    <row r="117" spans="1:18" x14ac:dyDescent="0.2">
      <c r="A117" s="174">
        <v>8907.5</v>
      </c>
      <c r="B117" s="174">
        <v>-4.1235592073002245E-2</v>
      </c>
      <c r="C117" s="174">
        <v>0.1</v>
      </c>
      <c r="D117" s="176">
        <f t="shared" si="17"/>
        <v>0.89075000000000004</v>
      </c>
      <c r="E117" s="176">
        <f t="shared" si="17"/>
        <v>-4.1235592073002245E-2</v>
      </c>
      <c r="F117" s="10">
        <f t="shared" si="18"/>
        <v>8.9075000000000015E-2</v>
      </c>
      <c r="G117" s="10">
        <f t="shared" si="18"/>
        <v>-4.1235592073002245E-3</v>
      </c>
      <c r="H117" s="10">
        <f t="shared" si="21"/>
        <v>7.9343556250000016E-2</v>
      </c>
      <c r="I117" s="10">
        <f t="shared" si="22"/>
        <v>7.0675272729687516E-2</v>
      </c>
      <c r="J117" s="10">
        <f t="shared" si="23"/>
        <v>6.2953999183969156E-2</v>
      </c>
      <c r="K117" s="10">
        <f t="shared" si="24"/>
        <v>-3.673060363902675E-3</v>
      </c>
      <c r="L117" s="10">
        <f t="shared" si="25"/>
        <v>-3.2717785191463079E-3</v>
      </c>
      <c r="M117" s="10">
        <f t="shared" ca="1" si="19"/>
        <v>-2.8923646199876564E-2</v>
      </c>
      <c r="N117" s="10">
        <f t="shared" ca="1" si="26"/>
        <v>1.5158401118277649E-5</v>
      </c>
      <c r="O117" s="177">
        <f t="shared" ca="1" si="27"/>
        <v>1403951857.9018972</v>
      </c>
      <c r="P117" s="10">
        <f t="shared" ca="1" si="28"/>
        <v>12830915.571116639</v>
      </c>
      <c r="Q117" s="10">
        <f t="shared" ca="1" si="29"/>
        <v>7655846.9468826558</v>
      </c>
      <c r="R117">
        <f t="shared" ca="1" si="20"/>
        <v>-1.2311945873125681E-2</v>
      </c>
    </row>
    <row r="118" spans="1:18" x14ac:dyDescent="0.2">
      <c r="A118" s="174">
        <v>9710</v>
      </c>
      <c r="B118" s="174">
        <v>-8.4515825236497304E-3</v>
      </c>
      <c r="C118" s="174">
        <v>0.1</v>
      </c>
      <c r="D118" s="176">
        <f t="shared" si="17"/>
        <v>0.97099999999999997</v>
      </c>
      <c r="E118" s="176">
        <f t="shared" si="17"/>
        <v>-8.4515825236497304E-3</v>
      </c>
      <c r="F118" s="10">
        <f t="shared" si="18"/>
        <v>9.7100000000000006E-2</v>
      </c>
      <c r="G118" s="10">
        <f t="shared" si="18"/>
        <v>-8.4515825236497304E-4</v>
      </c>
      <c r="H118" s="10">
        <f t="shared" si="21"/>
        <v>9.428410000000001E-2</v>
      </c>
      <c r="I118" s="10">
        <f t="shared" si="22"/>
        <v>9.1549861100000005E-2</v>
      </c>
      <c r="J118" s="10">
        <f t="shared" si="23"/>
        <v>8.8894915128100008E-2</v>
      </c>
      <c r="K118" s="10">
        <f t="shared" si="24"/>
        <v>-8.2064866304638884E-4</v>
      </c>
      <c r="L118" s="10">
        <f t="shared" si="25"/>
        <v>-7.9684985181804359E-4</v>
      </c>
      <c r="M118" s="10">
        <f t="shared" ca="1" si="19"/>
        <v>-2.9804949520618199E-2</v>
      </c>
      <c r="N118" s="10">
        <f t="shared" ca="1" si="26"/>
        <v>4.559662821072222E-5</v>
      </c>
      <c r="O118" s="177">
        <f t="shared" ca="1" si="27"/>
        <v>1331534674.4165802</v>
      </c>
      <c r="P118" s="10">
        <f t="shared" ca="1" si="28"/>
        <v>18536535.385161683</v>
      </c>
      <c r="Q118" s="10">
        <f t="shared" ca="1" si="29"/>
        <v>6268445.3889852567</v>
      </c>
      <c r="R118">
        <f t="shared" ca="1" si="20"/>
        <v>2.1353366996968468E-2</v>
      </c>
    </row>
    <row r="119" spans="1:18" x14ac:dyDescent="0.2">
      <c r="A119" s="174">
        <v>9720</v>
      </c>
      <c r="B119" s="174">
        <v>-3.9290656493767041E-2</v>
      </c>
      <c r="C119" s="174">
        <v>0.1</v>
      </c>
      <c r="D119" s="176">
        <f t="shared" si="17"/>
        <v>0.97199999999999998</v>
      </c>
      <c r="E119" s="176">
        <f t="shared" si="17"/>
        <v>-3.9290656493767041E-2</v>
      </c>
      <c r="F119" s="10">
        <f t="shared" si="18"/>
        <v>9.7200000000000009E-2</v>
      </c>
      <c r="G119" s="10">
        <f t="shared" si="18"/>
        <v>-3.9290656493767041E-3</v>
      </c>
      <c r="H119" s="10">
        <f t="shared" si="21"/>
        <v>9.4478400000000004E-2</v>
      </c>
      <c r="I119" s="10">
        <f t="shared" si="22"/>
        <v>9.1833004800000007E-2</v>
      </c>
      <c r="J119" s="10">
        <f t="shared" si="23"/>
        <v>8.9261680665600002E-2</v>
      </c>
      <c r="K119" s="10">
        <f t="shared" si="24"/>
        <v>-3.8190518111941565E-3</v>
      </c>
      <c r="L119" s="10">
        <f t="shared" si="25"/>
        <v>-3.7121183604807199E-3</v>
      </c>
      <c r="M119" s="10">
        <f t="shared" ca="1" si="19"/>
        <v>-2.981567665420843E-2</v>
      </c>
      <c r="N119" s="10">
        <f t="shared" ca="1" si="26"/>
        <v>8.9775242960042124E-6</v>
      </c>
      <c r="O119" s="177">
        <f t="shared" ca="1" si="27"/>
        <v>1330616487.4113848</v>
      </c>
      <c r="P119" s="10">
        <f t="shared" ca="1" si="28"/>
        <v>18615050.033027995</v>
      </c>
      <c r="Q119" s="10">
        <f t="shared" ca="1" si="29"/>
        <v>6251568.8453249903</v>
      </c>
      <c r="R119">
        <f t="shared" ca="1" si="20"/>
        <v>-9.4749798395586116E-3</v>
      </c>
    </row>
    <row r="120" spans="1:18" x14ac:dyDescent="0.2">
      <c r="A120" s="174">
        <v>9750</v>
      </c>
      <c r="B120" s="174">
        <v>-2.080764898778693E-2</v>
      </c>
      <c r="C120" s="174">
        <v>0.1</v>
      </c>
      <c r="D120" s="176">
        <f t="shared" si="17"/>
        <v>0.97499999999999998</v>
      </c>
      <c r="E120" s="176">
        <f t="shared" si="17"/>
        <v>-2.080764898778693E-2</v>
      </c>
      <c r="F120" s="10">
        <f t="shared" si="18"/>
        <v>9.7500000000000003E-2</v>
      </c>
      <c r="G120" s="10">
        <f t="shared" si="18"/>
        <v>-2.0807648987786931E-3</v>
      </c>
      <c r="H120" s="10">
        <f t="shared" si="21"/>
        <v>9.5062499999999994E-2</v>
      </c>
      <c r="I120" s="10">
        <f t="shared" si="22"/>
        <v>9.2685937499999996E-2</v>
      </c>
      <c r="J120" s="10">
        <f t="shared" si="23"/>
        <v>9.0368789062499996E-2</v>
      </c>
      <c r="K120" s="10">
        <f t="shared" si="24"/>
        <v>-2.0287457763092259E-3</v>
      </c>
      <c r="L120" s="10">
        <f t="shared" si="25"/>
        <v>-1.9780271319014952E-3</v>
      </c>
      <c r="M120" s="10">
        <f t="shared" ca="1" si="19"/>
        <v>-2.9847820417181585E-2</v>
      </c>
      <c r="N120" s="10">
        <f t="shared" ca="1" si="26"/>
        <v>8.1724699472843401E-6</v>
      </c>
      <c r="O120" s="177">
        <f t="shared" ca="1" si="27"/>
        <v>1327859711.986623</v>
      </c>
      <c r="P120" s="10">
        <f t="shared" ca="1" si="28"/>
        <v>18851710.644908641</v>
      </c>
      <c r="Q120" s="10">
        <f t="shared" ca="1" si="29"/>
        <v>6201007.7135269707</v>
      </c>
      <c r="R120">
        <f t="shared" ca="1" si="20"/>
        <v>9.0401714293946549E-3</v>
      </c>
    </row>
    <row r="121" spans="1:18" x14ac:dyDescent="0.2">
      <c r="A121" s="174">
        <v>9817.5</v>
      </c>
      <c r="B121" s="174">
        <v>-2.8719631387458085E-2</v>
      </c>
      <c r="C121" s="174">
        <v>0.1</v>
      </c>
      <c r="D121" s="176">
        <f t="shared" si="17"/>
        <v>0.98175000000000001</v>
      </c>
      <c r="E121" s="176">
        <f t="shared" si="17"/>
        <v>-2.8719631387458085E-2</v>
      </c>
      <c r="F121" s="10">
        <f t="shared" si="18"/>
        <v>9.8175000000000012E-2</v>
      </c>
      <c r="G121" s="10">
        <f t="shared" si="18"/>
        <v>-2.8719631387458086E-3</v>
      </c>
      <c r="H121" s="10">
        <f t="shared" si="21"/>
        <v>9.6383306250000009E-2</v>
      </c>
      <c r="I121" s="10">
        <f t="shared" si="22"/>
        <v>9.4624310910937509E-2</v>
      </c>
      <c r="J121" s="10">
        <f t="shared" si="23"/>
        <v>9.2897417236812899E-2</v>
      </c>
      <c r="K121" s="10">
        <f t="shared" si="24"/>
        <v>-2.8195498114636976E-3</v>
      </c>
      <c r="L121" s="10">
        <f t="shared" si="25"/>
        <v>-2.768093027404485E-3</v>
      </c>
      <c r="M121" s="10">
        <f t="shared" ca="1" si="19"/>
        <v>-2.9919937464075529E-2</v>
      </c>
      <c r="N121" s="10">
        <f t="shared" ca="1" si="26"/>
        <v>1.4407346775647596E-7</v>
      </c>
      <c r="O121" s="177">
        <f t="shared" ca="1" si="27"/>
        <v>1321644906.6140671</v>
      </c>
      <c r="P121" s="10">
        <f t="shared" ca="1" si="28"/>
        <v>19390336.238997038</v>
      </c>
      <c r="Q121" s="10">
        <f t="shared" ca="1" si="29"/>
        <v>6087626.2840987155</v>
      </c>
      <c r="R121">
        <f t="shared" ca="1" si="20"/>
        <v>1.2003060766174432E-3</v>
      </c>
    </row>
    <row r="122" spans="1:18" x14ac:dyDescent="0.2">
      <c r="A122" s="174">
        <v>9835</v>
      </c>
      <c r="B122" s="174">
        <v>-2.9437271885644319E-2</v>
      </c>
      <c r="C122" s="174">
        <v>0.1</v>
      </c>
      <c r="D122" s="176">
        <f t="shared" si="17"/>
        <v>0.98350000000000004</v>
      </c>
      <c r="E122" s="176">
        <f t="shared" si="17"/>
        <v>-2.9437271885644319E-2</v>
      </c>
      <c r="F122" s="10">
        <f t="shared" si="18"/>
        <v>9.8350000000000007E-2</v>
      </c>
      <c r="G122" s="10">
        <f t="shared" si="18"/>
        <v>-2.943727188564432E-3</v>
      </c>
      <c r="H122" s="10">
        <f t="shared" si="21"/>
        <v>9.6727225000000014E-2</v>
      </c>
      <c r="I122" s="10">
        <f t="shared" si="22"/>
        <v>9.5131225787500023E-2</v>
      </c>
      <c r="J122" s="10">
        <f t="shared" si="23"/>
        <v>9.3561560562006277E-2</v>
      </c>
      <c r="K122" s="10">
        <f t="shared" si="24"/>
        <v>-2.8951556899531189E-3</v>
      </c>
      <c r="L122" s="10">
        <f t="shared" si="25"/>
        <v>-2.8473856210688925E-3</v>
      </c>
      <c r="M122" s="10">
        <f t="shared" ca="1" si="19"/>
        <v>-2.993858782104673E-2</v>
      </c>
      <c r="N122" s="10">
        <f t="shared" ca="1" si="26"/>
        <v>2.5131766708839384E-8</v>
      </c>
      <c r="O122" s="177">
        <f t="shared" ca="1" si="27"/>
        <v>1320030955.1677322</v>
      </c>
      <c r="P122" s="10">
        <f t="shared" ca="1" si="28"/>
        <v>19531371.1301817</v>
      </c>
      <c r="Q122" s="10">
        <f t="shared" ca="1" si="29"/>
        <v>6058318.5576889468</v>
      </c>
      <c r="R122">
        <f t="shared" ca="1" si="20"/>
        <v>5.0131593540241048E-4</v>
      </c>
    </row>
    <row r="123" spans="1:18" x14ac:dyDescent="0.2">
      <c r="A123" s="174">
        <v>9862.5</v>
      </c>
      <c r="B123" s="174">
        <v>-1.899333195383586E-2</v>
      </c>
      <c r="C123" s="174">
        <v>0.1</v>
      </c>
      <c r="D123" s="176">
        <f t="shared" si="17"/>
        <v>0.98624999999999996</v>
      </c>
      <c r="E123" s="176">
        <f t="shared" si="17"/>
        <v>-1.899333195383586E-2</v>
      </c>
      <c r="F123" s="10">
        <f t="shared" si="18"/>
        <v>9.8625000000000004E-2</v>
      </c>
      <c r="G123" s="10">
        <f t="shared" si="18"/>
        <v>-1.8993331953835861E-3</v>
      </c>
      <c r="H123" s="10">
        <f t="shared" si="21"/>
        <v>9.7268906249999995E-2</v>
      </c>
      <c r="I123" s="10">
        <f t="shared" si="22"/>
        <v>9.5931458789062493E-2</v>
      </c>
      <c r="J123" s="10">
        <f t="shared" si="23"/>
        <v>9.4612401230712878E-2</v>
      </c>
      <c r="K123" s="10">
        <f t="shared" si="24"/>
        <v>-1.8732173639470617E-3</v>
      </c>
      <c r="L123" s="10">
        <f t="shared" si="25"/>
        <v>-1.8474606251927895E-3</v>
      </c>
      <c r="M123" s="10">
        <f t="shared" ca="1" si="19"/>
        <v>-2.9967856710879953E-2</v>
      </c>
      <c r="N123" s="10">
        <f t="shared" ca="1" si="26"/>
        <v>1.2044019364297372E-5</v>
      </c>
      <c r="O123" s="177">
        <f t="shared" ca="1" si="27"/>
        <v>1317492511.4759572</v>
      </c>
      <c r="P123" s="10">
        <f t="shared" ca="1" si="28"/>
        <v>19754157.742852606</v>
      </c>
      <c r="Q123" s="10">
        <f t="shared" ca="1" si="29"/>
        <v>6012337.3947310364</v>
      </c>
      <c r="R123">
        <f t="shared" ca="1" si="20"/>
        <v>1.0974524757044093E-2</v>
      </c>
    </row>
    <row r="124" spans="1:18" x14ac:dyDescent="0.2">
      <c r="A124" s="174">
        <v>10615</v>
      </c>
      <c r="B124" s="174">
        <v>-2.1740574262114051E-2</v>
      </c>
      <c r="C124" s="174">
        <v>0.1</v>
      </c>
      <c r="D124" s="176">
        <f t="shared" si="17"/>
        <v>1.0615000000000001</v>
      </c>
      <c r="E124" s="176">
        <f t="shared" si="17"/>
        <v>-2.1740574262114051E-2</v>
      </c>
      <c r="F124" s="10">
        <f t="shared" si="18"/>
        <v>0.10615000000000002</v>
      </c>
      <c r="G124" s="10">
        <f t="shared" si="18"/>
        <v>-2.1740574262114052E-3</v>
      </c>
      <c r="H124" s="10">
        <f t="shared" si="21"/>
        <v>0.11267822500000003</v>
      </c>
      <c r="I124" s="10">
        <f t="shared" si="22"/>
        <v>0.11960793583750005</v>
      </c>
      <c r="J124" s="10">
        <f t="shared" si="23"/>
        <v>0.12696382389150632</v>
      </c>
      <c r="K124" s="10">
        <f t="shared" si="24"/>
        <v>-2.307761957923407E-3</v>
      </c>
      <c r="L124" s="10">
        <f t="shared" si="25"/>
        <v>-2.4496893183356969E-3</v>
      </c>
      <c r="M124" s="10">
        <f t="shared" ca="1" si="19"/>
        <v>-3.0750350381340875E-2</v>
      </c>
      <c r="N124" s="10">
        <f t="shared" ca="1" si="26"/>
        <v>8.1176065718589967E-6</v>
      </c>
      <c r="O124" s="177">
        <f t="shared" ca="1" si="27"/>
        <v>1247028476.7718527</v>
      </c>
      <c r="P124" s="10">
        <f t="shared" ca="1" si="28"/>
        <v>26410758.78176244</v>
      </c>
      <c r="Q124" s="10">
        <f t="shared" ca="1" si="29"/>
        <v>4792815.2091522142</v>
      </c>
      <c r="R124">
        <f t="shared" ca="1" si="20"/>
        <v>9.0097761192268234E-3</v>
      </c>
    </row>
    <row r="125" spans="1:18" x14ac:dyDescent="0.2">
      <c r="A125" s="174">
        <v>10615.5</v>
      </c>
      <c r="B125" s="174">
        <v>-2.5732368903556901E-2</v>
      </c>
      <c r="C125" s="174">
        <v>0.1</v>
      </c>
      <c r="D125" s="176">
        <f t="shared" si="17"/>
        <v>1.06155</v>
      </c>
      <c r="E125" s="176">
        <f t="shared" si="17"/>
        <v>-2.5732368903556901E-2</v>
      </c>
      <c r="F125" s="10">
        <f t="shared" si="18"/>
        <v>0.106155</v>
      </c>
      <c r="G125" s="10">
        <f t="shared" si="18"/>
        <v>-2.5732368903556902E-3</v>
      </c>
      <c r="H125" s="10">
        <f t="shared" si="21"/>
        <v>0.11268884025000001</v>
      </c>
      <c r="I125" s="10">
        <f t="shared" si="22"/>
        <v>0.11962483836738751</v>
      </c>
      <c r="J125" s="10">
        <f t="shared" si="23"/>
        <v>0.12698774716890021</v>
      </c>
      <c r="K125" s="10">
        <f t="shared" si="24"/>
        <v>-2.7316196209570829E-3</v>
      </c>
      <c r="L125" s="10">
        <f t="shared" si="25"/>
        <v>-2.8997508086269913E-3</v>
      </c>
      <c r="M125" s="10">
        <f t="shared" ca="1" si="19"/>
        <v>-3.0750858501831044E-2</v>
      </c>
      <c r="N125" s="10">
        <f t="shared" ca="1" si="26"/>
        <v>2.5185237847985771E-6</v>
      </c>
      <c r="O125" s="177">
        <f t="shared" ca="1" si="27"/>
        <v>1246981049.5879469</v>
      </c>
      <c r="P125" s="10">
        <f t="shared" ca="1" si="28"/>
        <v>26415547.512043554</v>
      </c>
      <c r="Q125" s="10">
        <f t="shared" ca="1" si="29"/>
        <v>4792032.0466996031</v>
      </c>
      <c r="R125">
        <f t="shared" ca="1" si="20"/>
        <v>5.018489598274143E-3</v>
      </c>
    </row>
    <row r="126" spans="1:18" x14ac:dyDescent="0.2">
      <c r="A126" s="174">
        <v>10665</v>
      </c>
      <c r="B126" s="174">
        <v>-3.891964070044493E-2</v>
      </c>
      <c r="C126" s="174">
        <v>0.1</v>
      </c>
      <c r="D126" s="176">
        <f t="shared" si="17"/>
        <v>1.0665</v>
      </c>
      <c r="E126" s="176">
        <f t="shared" si="17"/>
        <v>-3.891964070044493E-2</v>
      </c>
      <c r="F126" s="10">
        <f t="shared" si="18"/>
        <v>0.10665000000000001</v>
      </c>
      <c r="G126" s="10">
        <f t="shared" si="18"/>
        <v>-3.8919640700444931E-3</v>
      </c>
      <c r="H126" s="10">
        <f t="shared" si="21"/>
        <v>0.11374222500000002</v>
      </c>
      <c r="I126" s="10">
        <f t="shared" si="22"/>
        <v>0.12130608296250002</v>
      </c>
      <c r="J126" s="10">
        <f t="shared" si="23"/>
        <v>0.12937293747950626</v>
      </c>
      <c r="K126" s="10">
        <f t="shared" si="24"/>
        <v>-4.1507796807024521E-3</v>
      </c>
      <c r="L126" s="10">
        <f t="shared" si="25"/>
        <v>-4.4268065294691648E-3</v>
      </c>
      <c r="M126" s="10">
        <f t="shared" ca="1" si="19"/>
        <v>-3.080108480240128E-2</v>
      </c>
      <c r="N126" s="10">
        <f t="shared" ca="1" si="26"/>
        <v>6.5910949869659332E-6</v>
      </c>
      <c r="O126" s="177">
        <f t="shared" ca="1" si="27"/>
        <v>1242282014.5587175</v>
      </c>
      <c r="P126" s="10">
        <f t="shared" ca="1" si="28"/>
        <v>26892078.896403175</v>
      </c>
      <c r="Q126" s="10">
        <f t="shared" ca="1" si="29"/>
        <v>4714693.43576717</v>
      </c>
      <c r="R126">
        <f t="shared" ca="1" si="20"/>
        <v>-8.1185558980436494E-3</v>
      </c>
    </row>
    <row r="127" spans="1:18" x14ac:dyDescent="0.2">
      <c r="A127" s="174">
        <v>10762.5</v>
      </c>
      <c r="B127" s="174">
        <v>-2.3316534950759825E-2</v>
      </c>
      <c r="C127" s="174">
        <v>0.1</v>
      </c>
      <c r="D127" s="176">
        <f t="shared" si="17"/>
        <v>1.0762499999999999</v>
      </c>
      <c r="E127" s="176">
        <f t="shared" si="17"/>
        <v>-2.3316534950759825E-2</v>
      </c>
      <c r="F127" s="10">
        <f t="shared" si="18"/>
        <v>0.107625</v>
      </c>
      <c r="G127" s="10">
        <f t="shared" si="18"/>
        <v>-2.3316534950759828E-3</v>
      </c>
      <c r="H127" s="10">
        <f t="shared" si="21"/>
        <v>0.11583140624999999</v>
      </c>
      <c r="I127" s="10">
        <f t="shared" si="22"/>
        <v>0.12466355097656248</v>
      </c>
      <c r="J127" s="10">
        <f t="shared" si="23"/>
        <v>0.13416914673852537</v>
      </c>
      <c r="K127" s="10">
        <f t="shared" si="24"/>
        <v>-2.5094420740755263E-3</v>
      </c>
      <c r="L127" s="10">
        <f t="shared" si="25"/>
        <v>-2.7007870322237849E-3</v>
      </c>
      <c r="M127" s="10">
        <f t="shared" ca="1" si="19"/>
        <v>-3.0899565857989662E-2</v>
      </c>
      <c r="N127" s="10">
        <f t="shared" ca="1" si="26"/>
        <v>5.7502357740002973E-6</v>
      </c>
      <c r="O127" s="177">
        <f t="shared" ca="1" si="27"/>
        <v>1233004927.4460044</v>
      </c>
      <c r="P127" s="10">
        <f t="shared" ca="1" si="28"/>
        <v>27844918.011775021</v>
      </c>
      <c r="Q127" s="10">
        <f t="shared" ca="1" si="29"/>
        <v>4563503.239839456</v>
      </c>
      <c r="R127">
        <f t="shared" ca="1" si="20"/>
        <v>7.5830309072298374E-3</v>
      </c>
    </row>
    <row r="128" spans="1:18" x14ac:dyDescent="0.2">
      <c r="A128" s="174">
        <v>11567.5</v>
      </c>
      <c r="B128" s="174">
        <v>-1.8973612214798471E-2</v>
      </c>
      <c r="C128" s="174">
        <v>0.1</v>
      </c>
      <c r="D128" s="176">
        <f t="shared" si="17"/>
        <v>1.1567499999999999</v>
      </c>
      <c r="E128" s="176">
        <f t="shared" si="17"/>
        <v>-1.8973612214798471E-2</v>
      </c>
      <c r="F128" s="10">
        <f t="shared" si="18"/>
        <v>0.115675</v>
      </c>
      <c r="G128" s="10">
        <f t="shared" si="18"/>
        <v>-1.8973612214798472E-3</v>
      </c>
      <c r="H128" s="10">
        <f t="shared" si="21"/>
        <v>0.13380705625</v>
      </c>
      <c r="I128" s="10">
        <f t="shared" si="22"/>
        <v>0.1547813123171875</v>
      </c>
      <c r="J128" s="10">
        <f t="shared" si="23"/>
        <v>0.17904328302290665</v>
      </c>
      <c r="K128" s="10">
        <f t="shared" si="24"/>
        <v>-2.1947725929468134E-3</v>
      </c>
      <c r="L128" s="10">
        <f t="shared" si="25"/>
        <v>-2.5388031968912265E-3</v>
      </c>
      <c r="M128" s="10">
        <f t="shared" ca="1" si="19"/>
        <v>-3.1689878913447628E-2</v>
      </c>
      <c r="N128" s="10">
        <f t="shared" ca="1" si="26"/>
        <v>1.6170343875117352E-5</v>
      </c>
      <c r="O128" s="177">
        <f t="shared" ca="1" si="27"/>
        <v>1155413280.7047453</v>
      </c>
      <c r="P128" s="10">
        <f t="shared" ca="1" si="28"/>
        <v>36447675.719152436</v>
      </c>
      <c r="Q128" s="10">
        <f t="shared" ca="1" si="29"/>
        <v>3378908.3697957895</v>
      </c>
      <c r="R128">
        <f t="shared" ca="1" si="20"/>
        <v>1.2716266698649156E-2</v>
      </c>
    </row>
    <row r="129" spans="1:18" x14ac:dyDescent="0.2">
      <c r="A129" s="174">
        <v>11662.5</v>
      </c>
      <c r="B129" s="174">
        <v>-2.2387450388651413E-2</v>
      </c>
      <c r="C129" s="174">
        <v>0.1</v>
      </c>
      <c r="D129" s="176">
        <f t="shared" si="17"/>
        <v>1.16625</v>
      </c>
      <c r="E129" s="176">
        <f t="shared" si="17"/>
        <v>-2.2387450388651413E-2</v>
      </c>
      <c r="F129" s="10">
        <f t="shared" si="18"/>
        <v>0.11662500000000001</v>
      </c>
      <c r="G129" s="10">
        <f t="shared" si="18"/>
        <v>-2.2387450388651415E-3</v>
      </c>
      <c r="H129" s="10">
        <f t="shared" si="21"/>
        <v>0.13601390625000001</v>
      </c>
      <c r="I129" s="10">
        <f t="shared" si="22"/>
        <v>0.15862621816406253</v>
      </c>
      <c r="J129" s="10">
        <f t="shared" si="23"/>
        <v>0.18499782693383793</v>
      </c>
      <c r="K129" s="10">
        <f t="shared" si="24"/>
        <v>-2.6109364015764712E-3</v>
      </c>
      <c r="L129" s="10">
        <f t="shared" si="25"/>
        <v>-3.0450045783385594E-3</v>
      </c>
      <c r="M129" s="10">
        <f t="shared" ca="1" si="19"/>
        <v>-3.1780463978473221E-2</v>
      </c>
      <c r="N129" s="10">
        <f t="shared" ca="1" si="26"/>
        <v>8.8228704298577175E-6</v>
      </c>
      <c r="O129" s="177">
        <f t="shared" ca="1" si="27"/>
        <v>1146150455.6370583</v>
      </c>
      <c r="P129" s="10">
        <f t="shared" ca="1" si="28"/>
        <v>37551364.592068911</v>
      </c>
      <c r="Q129" s="10">
        <f t="shared" ca="1" si="29"/>
        <v>3247325.7497338997</v>
      </c>
      <c r="R129">
        <f t="shared" ca="1" si="20"/>
        <v>9.3930135898218081E-3</v>
      </c>
    </row>
    <row r="130" spans="1:18" x14ac:dyDescent="0.2">
      <c r="A130" s="174">
        <v>12452.5</v>
      </c>
      <c r="B130" s="174">
        <v>-2.0118255193865418E-2</v>
      </c>
      <c r="C130" s="174">
        <v>0.1</v>
      </c>
      <c r="D130" s="176">
        <f t="shared" si="17"/>
        <v>1.24525</v>
      </c>
      <c r="E130" s="176">
        <f t="shared" si="17"/>
        <v>-2.0118255193865418E-2</v>
      </c>
      <c r="F130" s="10">
        <f t="shared" si="18"/>
        <v>0.124525</v>
      </c>
      <c r="G130" s="10">
        <f t="shared" si="18"/>
        <v>-2.0118255193865421E-3</v>
      </c>
      <c r="H130" s="10">
        <f t="shared" si="21"/>
        <v>0.15506475624999999</v>
      </c>
      <c r="I130" s="10">
        <f t="shared" si="22"/>
        <v>0.19309438772031248</v>
      </c>
      <c r="J130" s="10">
        <f t="shared" si="23"/>
        <v>0.24045078630871911</v>
      </c>
      <c r="K130" s="10">
        <f t="shared" si="24"/>
        <v>-2.5052257280160917E-3</v>
      </c>
      <c r="L130" s="10">
        <f t="shared" si="25"/>
        <v>-3.1196323378120381E-3</v>
      </c>
      <c r="M130" s="10">
        <f t="shared" ca="1" si="19"/>
        <v>-3.2511821586917074E-2</v>
      </c>
      <c r="N130" s="10">
        <f t="shared" ca="1" si="26"/>
        <v>1.5360048793897944E-5</v>
      </c>
      <c r="O130" s="177">
        <f t="shared" ca="1" si="27"/>
        <v>1068415324.1887614</v>
      </c>
      <c r="P130" s="10">
        <f t="shared" ca="1" si="28"/>
        <v>47478958.064094163</v>
      </c>
      <c r="Q130" s="10">
        <f t="shared" ca="1" si="29"/>
        <v>2230509.7302134531</v>
      </c>
      <c r="R130">
        <f t="shared" ca="1" si="20"/>
        <v>1.2393566393051655E-2</v>
      </c>
    </row>
    <row r="131" spans="1:18" x14ac:dyDescent="0.2">
      <c r="A131" s="174">
        <v>13428</v>
      </c>
      <c r="B131" s="174">
        <v>-1.6581988415995862E-2</v>
      </c>
      <c r="C131" s="174">
        <v>0.1</v>
      </c>
      <c r="D131" s="176">
        <f t="shared" si="17"/>
        <v>1.3428</v>
      </c>
      <c r="E131" s="176">
        <f t="shared" si="17"/>
        <v>-1.6581988415995862E-2</v>
      </c>
      <c r="F131" s="10">
        <f t="shared" si="18"/>
        <v>0.13428000000000001</v>
      </c>
      <c r="G131" s="10">
        <f t="shared" si="18"/>
        <v>-1.6581988415995863E-3</v>
      </c>
      <c r="H131" s="10">
        <f t="shared" si="21"/>
        <v>0.18031118400000001</v>
      </c>
      <c r="I131" s="10">
        <f t="shared" si="22"/>
        <v>0.24212185787520002</v>
      </c>
      <c r="J131" s="10">
        <f t="shared" si="23"/>
        <v>0.32512123075481858</v>
      </c>
      <c r="K131" s="10">
        <f t="shared" si="24"/>
        <v>-2.2266294044999244E-3</v>
      </c>
      <c r="L131" s="10">
        <f t="shared" si="25"/>
        <v>-2.9899179643624986E-3</v>
      </c>
      <c r="M131" s="10">
        <f t="shared" ca="1" si="19"/>
        <v>-3.3360891436337962E-2</v>
      </c>
      <c r="N131" s="10">
        <f t="shared" ca="1" si="26"/>
        <v>2.8153158656604527E-5</v>
      </c>
      <c r="O131" s="177">
        <f t="shared" ca="1" si="27"/>
        <v>971136650.12131822</v>
      </c>
      <c r="P131" s="10">
        <f t="shared" ca="1" si="28"/>
        <v>61656311.708766289</v>
      </c>
      <c r="Q131" s="10">
        <f t="shared" ca="1" si="29"/>
        <v>1194432.2413361666</v>
      </c>
      <c r="R131">
        <f t="shared" ca="1" si="20"/>
        <v>1.6778903020342101E-2</v>
      </c>
    </row>
    <row r="132" spans="1:18" x14ac:dyDescent="0.2">
      <c r="A132" s="174">
        <v>16138</v>
      </c>
      <c r="B132" s="174">
        <v>-4.1395786795173806E-2</v>
      </c>
      <c r="C132" s="174">
        <v>0.1</v>
      </c>
      <c r="D132" s="176">
        <f t="shared" si="17"/>
        <v>1.6137999999999999</v>
      </c>
      <c r="E132" s="176">
        <f t="shared" si="17"/>
        <v>-4.1395786795173806E-2</v>
      </c>
      <c r="F132" s="10">
        <f t="shared" si="18"/>
        <v>0.16138</v>
      </c>
      <c r="G132" s="10">
        <f t="shared" si="18"/>
        <v>-4.1395786795173804E-3</v>
      </c>
      <c r="H132" s="10">
        <f t="shared" si="21"/>
        <v>0.260435044</v>
      </c>
      <c r="I132" s="10">
        <f t="shared" si="22"/>
        <v>0.42029007400719998</v>
      </c>
      <c r="J132" s="10">
        <f t="shared" si="23"/>
        <v>0.67826412143281933</v>
      </c>
      <c r="K132" s="10">
        <f t="shared" si="24"/>
        <v>-6.6804520730051479E-3</v>
      </c>
      <c r="L132" s="10">
        <f t="shared" si="25"/>
        <v>-1.0780913555415706E-2</v>
      </c>
      <c r="M132" s="10">
        <f t="shared" ca="1" si="19"/>
        <v>-3.5406397890187735E-2</v>
      </c>
      <c r="N132" s="10">
        <f t="shared" ca="1" si="26"/>
        <v>3.5872779455170241E-6</v>
      </c>
      <c r="O132" s="177">
        <f t="shared" ca="1" si="27"/>
        <v>700165222.31462693</v>
      </c>
      <c r="P132" s="10">
        <f t="shared" ca="1" si="28"/>
        <v>113204355.91601999</v>
      </c>
      <c r="Q132" s="10">
        <f t="shared" ca="1" si="29"/>
        <v>17846.227760784448</v>
      </c>
      <c r="R132">
        <f t="shared" ca="1" si="20"/>
        <v>-5.9893889049860705E-3</v>
      </c>
    </row>
    <row r="133" spans="1:18" x14ac:dyDescent="0.2">
      <c r="A133" s="174">
        <v>17885.5</v>
      </c>
      <c r="B133" s="174">
        <v>-4.2423012438399521E-2</v>
      </c>
      <c r="C133" s="174">
        <v>0.1</v>
      </c>
      <c r="D133" s="176">
        <f t="shared" si="17"/>
        <v>1.7885500000000001</v>
      </c>
      <c r="E133" s="176">
        <f t="shared" si="17"/>
        <v>-4.2423012438399521E-2</v>
      </c>
      <c r="F133" s="10">
        <f t="shared" si="18"/>
        <v>0.17885500000000001</v>
      </c>
      <c r="G133" s="10">
        <f t="shared" si="18"/>
        <v>-4.2423012438399521E-3</v>
      </c>
      <c r="H133" s="10">
        <f t="shared" si="21"/>
        <v>0.31989111025000005</v>
      </c>
      <c r="I133" s="10">
        <f t="shared" si="22"/>
        <v>0.57214124523763765</v>
      </c>
      <c r="J133" s="10">
        <f t="shared" si="23"/>
        <v>1.0233032241697768</v>
      </c>
      <c r="K133" s="10">
        <f t="shared" si="24"/>
        <v>-7.587567889669947E-3</v>
      </c>
      <c r="L133" s="10">
        <f t="shared" si="25"/>
        <v>-1.3570744549069185E-2</v>
      </c>
      <c r="M133" s="10">
        <f t="shared" ca="1" si="19"/>
        <v>-3.6481094128240757E-2</v>
      </c>
      <c r="N133" s="10">
        <f t="shared" ca="1" si="26"/>
        <v>3.5306393204599982E-6</v>
      </c>
      <c r="O133" s="177">
        <f t="shared" ca="1" si="27"/>
        <v>531850153.9885841</v>
      </c>
      <c r="P133" s="10">
        <f t="shared" ca="1" si="28"/>
        <v>156946008.43437049</v>
      </c>
      <c r="Q133" s="10">
        <f t="shared" ca="1" si="29"/>
        <v>1026360.3313001213</v>
      </c>
      <c r="R133">
        <f t="shared" ca="1" si="20"/>
        <v>-5.9419183101587641E-3</v>
      </c>
    </row>
    <row r="134" spans="1:18" x14ac:dyDescent="0.2">
      <c r="A134" s="174">
        <v>17927</v>
      </c>
      <c r="B134" s="174">
        <v>-3.9833971594180562E-2</v>
      </c>
      <c r="C134" s="174">
        <v>0.1</v>
      </c>
      <c r="D134" s="176">
        <f t="shared" si="17"/>
        <v>1.7927</v>
      </c>
      <c r="E134" s="176">
        <f t="shared" si="17"/>
        <v>-3.9833971594180562E-2</v>
      </c>
      <c r="F134" s="10">
        <f t="shared" si="18"/>
        <v>0.17927000000000001</v>
      </c>
      <c r="G134" s="10">
        <f t="shared" si="18"/>
        <v>-3.9833971594180565E-3</v>
      </c>
      <c r="H134" s="10">
        <f t="shared" si="21"/>
        <v>0.32137732899999999</v>
      </c>
      <c r="I134" s="10">
        <f t="shared" si="22"/>
        <v>0.57613313769829999</v>
      </c>
      <c r="J134" s="10">
        <f t="shared" si="23"/>
        <v>1.0328338759517424</v>
      </c>
      <c r="K134" s="10">
        <f t="shared" si="24"/>
        <v>-7.1410360876887494E-3</v>
      </c>
      <c r="L134" s="10">
        <f t="shared" si="25"/>
        <v>-1.280173539439962E-2</v>
      </c>
      <c r="M134" s="10">
        <f t="shared" ca="1" si="19"/>
        <v>-3.6504287607199634E-2</v>
      </c>
      <c r="N134" s="10">
        <f t="shared" ca="1" si="26"/>
        <v>1.1086795453157206E-6</v>
      </c>
      <c r="O134" s="177">
        <f t="shared" ca="1" si="27"/>
        <v>527973284.5112052</v>
      </c>
      <c r="P134" s="10">
        <f t="shared" ca="1" si="28"/>
        <v>158093155.95178089</v>
      </c>
      <c r="Q134" s="10">
        <f t="shared" ca="1" si="29"/>
        <v>1070864.3820233375</v>
      </c>
      <c r="R134">
        <f t="shared" ca="1" si="20"/>
        <v>-3.3296839869809275E-3</v>
      </c>
    </row>
    <row r="135" spans="1:18" x14ac:dyDescent="0.2">
      <c r="A135" s="174">
        <v>17927</v>
      </c>
      <c r="B135" s="174">
        <v>-3.9333971599535666E-2</v>
      </c>
      <c r="C135" s="174">
        <v>0.1</v>
      </c>
      <c r="D135" s="176">
        <f t="shared" si="17"/>
        <v>1.7927</v>
      </c>
      <c r="E135" s="176">
        <f t="shared" si="17"/>
        <v>-3.9333971599535666E-2</v>
      </c>
      <c r="F135" s="10">
        <f t="shared" si="18"/>
        <v>0.17927000000000001</v>
      </c>
      <c r="G135" s="10">
        <f t="shared" si="18"/>
        <v>-3.9333971599535668E-3</v>
      </c>
      <c r="H135" s="10">
        <f t="shared" si="21"/>
        <v>0.32137732899999999</v>
      </c>
      <c r="I135" s="10">
        <f t="shared" si="22"/>
        <v>0.57613313769829999</v>
      </c>
      <c r="J135" s="10">
        <f t="shared" si="23"/>
        <v>1.0328338759517424</v>
      </c>
      <c r="K135" s="10">
        <f t="shared" si="24"/>
        <v>-7.051401088648759E-3</v>
      </c>
      <c r="L135" s="10">
        <f t="shared" si="25"/>
        <v>-1.264104673162063E-2</v>
      </c>
      <c r="M135" s="10">
        <f t="shared" ca="1" si="19"/>
        <v>-3.6504287607199634E-2</v>
      </c>
      <c r="N135" s="10">
        <f t="shared" ca="1" si="26"/>
        <v>8.0071114964827869E-7</v>
      </c>
      <c r="O135" s="177">
        <f t="shared" ca="1" si="27"/>
        <v>527973284.5112052</v>
      </c>
      <c r="P135" s="10">
        <f t="shared" ca="1" si="28"/>
        <v>158093155.95178089</v>
      </c>
      <c r="Q135" s="10">
        <f t="shared" ca="1" si="29"/>
        <v>1070864.3820233375</v>
      </c>
      <c r="R135">
        <f t="shared" ca="1" si="20"/>
        <v>-2.8296839923360323E-3</v>
      </c>
    </row>
    <row r="136" spans="1:18" x14ac:dyDescent="0.2">
      <c r="A136" s="174">
        <v>17929.5</v>
      </c>
      <c r="B136" s="174">
        <v>-4.2292478291374655E-2</v>
      </c>
      <c r="C136" s="174">
        <v>0.1</v>
      </c>
      <c r="D136" s="176">
        <f t="shared" si="17"/>
        <v>1.79295</v>
      </c>
      <c r="E136" s="176">
        <f t="shared" si="17"/>
        <v>-4.2292478291374655E-2</v>
      </c>
      <c r="F136" s="10">
        <f t="shared" si="18"/>
        <v>0.17929500000000001</v>
      </c>
      <c r="G136" s="10">
        <f t="shared" si="18"/>
        <v>-4.2292478291374655E-3</v>
      </c>
      <c r="H136" s="10">
        <f t="shared" si="21"/>
        <v>0.32146697025000004</v>
      </c>
      <c r="I136" s="10">
        <f t="shared" si="22"/>
        <v>0.57637420430973763</v>
      </c>
      <c r="J136" s="10">
        <f t="shared" si="23"/>
        <v>1.0334101296171441</v>
      </c>
      <c r="K136" s="10">
        <f t="shared" si="24"/>
        <v>-7.5828298952520194E-3</v>
      </c>
      <c r="L136" s="10">
        <f t="shared" si="25"/>
        <v>-1.3595634860692108E-2</v>
      </c>
      <c r="M136" s="10">
        <f t="shared" ca="1" si="19"/>
        <v>-3.6505681354595844E-2</v>
      </c>
      <c r="N136" s="10">
        <f t="shared" ca="1" si="26"/>
        <v>3.3487018787512632E-6</v>
      </c>
      <c r="O136" s="177">
        <f t="shared" ca="1" si="27"/>
        <v>527739953.27697492</v>
      </c>
      <c r="P136" s="10">
        <f t="shared" ca="1" si="28"/>
        <v>158162426.77059641</v>
      </c>
      <c r="Q136" s="10">
        <f t="shared" ca="1" si="29"/>
        <v>1073578.1049983944</v>
      </c>
      <c r="R136">
        <f t="shared" ca="1" si="20"/>
        <v>-5.7867969367788111E-3</v>
      </c>
    </row>
    <row r="137" spans="1:18" x14ac:dyDescent="0.2">
      <c r="A137" s="174">
        <v>17929.5</v>
      </c>
      <c r="B137" s="174">
        <v>-4.1892478294203547E-2</v>
      </c>
      <c r="C137" s="174">
        <v>0.1</v>
      </c>
      <c r="D137" s="176">
        <f t="shared" si="17"/>
        <v>1.79295</v>
      </c>
      <c r="E137" s="176">
        <f t="shared" si="17"/>
        <v>-4.1892478294203547E-2</v>
      </c>
      <c r="F137" s="10">
        <f t="shared" si="18"/>
        <v>0.17929500000000001</v>
      </c>
      <c r="G137" s="10">
        <f t="shared" si="18"/>
        <v>-4.1892478294203546E-3</v>
      </c>
      <c r="H137" s="10">
        <f t="shared" si="21"/>
        <v>0.32146697025000004</v>
      </c>
      <c r="I137" s="10">
        <f t="shared" si="22"/>
        <v>0.57637420430973763</v>
      </c>
      <c r="J137" s="10">
        <f t="shared" si="23"/>
        <v>1.0334101296171441</v>
      </c>
      <c r="K137" s="10">
        <f t="shared" si="24"/>
        <v>-7.5111118957592246E-3</v>
      </c>
      <c r="L137" s="10">
        <f t="shared" si="25"/>
        <v>-1.3467048073501502E-2</v>
      </c>
      <c r="M137" s="10">
        <f t="shared" ca="1" si="19"/>
        <v>-3.6505681354595844E-2</v>
      </c>
      <c r="N137" s="10">
        <f t="shared" ca="1" si="26"/>
        <v>2.9017581268566923E-6</v>
      </c>
      <c r="O137" s="177">
        <f t="shared" ca="1" si="27"/>
        <v>527739953.27697492</v>
      </c>
      <c r="P137" s="10">
        <f t="shared" ca="1" si="28"/>
        <v>158162426.77059641</v>
      </c>
      <c r="Q137" s="10">
        <f t="shared" ca="1" si="29"/>
        <v>1073578.1049983944</v>
      </c>
      <c r="R137">
        <f t="shared" ca="1" si="20"/>
        <v>-5.3867969396077034E-3</v>
      </c>
    </row>
    <row r="138" spans="1:18" x14ac:dyDescent="0.2">
      <c r="A138" s="174">
        <v>18574</v>
      </c>
      <c r="B138" s="174">
        <v>-4.3656576318849311E-2</v>
      </c>
      <c r="C138" s="174">
        <v>0.1</v>
      </c>
      <c r="D138" s="176">
        <f t="shared" si="17"/>
        <v>1.8573999999999999</v>
      </c>
      <c r="E138" s="176">
        <f t="shared" si="17"/>
        <v>-4.3656576318849311E-2</v>
      </c>
      <c r="F138" s="10">
        <f t="shared" si="18"/>
        <v>0.18574000000000002</v>
      </c>
      <c r="G138" s="10">
        <f t="shared" si="18"/>
        <v>-4.3656576318849309E-3</v>
      </c>
      <c r="H138" s="10">
        <f t="shared" si="21"/>
        <v>0.34499347600000002</v>
      </c>
      <c r="I138" s="10">
        <f t="shared" si="22"/>
        <v>0.6407908823224</v>
      </c>
      <c r="J138" s="10">
        <f t="shared" si="23"/>
        <v>1.1902049848256258</v>
      </c>
      <c r="K138" s="10">
        <f t="shared" si="24"/>
        <v>-8.108772485463071E-3</v>
      </c>
      <c r="L138" s="10">
        <f t="shared" si="25"/>
        <v>-1.5061234014499108E-2</v>
      </c>
      <c r="M138" s="10">
        <f t="shared" ca="1" si="19"/>
        <v>-3.6851910565307178E-2</v>
      </c>
      <c r="N138" s="10">
        <f t="shared" ca="1" si="26"/>
        <v>4.6303476017429128E-6</v>
      </c>
      <c r="O138" s="177">
        <f t="shared" ca="1" si="27"/>
        <v>468457897.81017882</v>
      </c>
      <c r="P138" s="10">
        <f t="shared" ca="1" si="28"/>
        <v>176655378.04606256</v>
      </c>
      <c r="Q138" s="10">
        <f t="shared" ca="1" si="29"/>
        <v>1900795.130106125</v>
      </c>
      <c r="R138">
        <f t="shared" ca="1" si="20"/>
        <v>-6.8046657535421329E-3</v>
      </c>
    </row>
    <row r="139" spans="1:18" x14ac:dyDescent="0.2">
      <c r="A139" s="174">
        <v>18826</v>
      </c>
      <c r="B139" s="174">
        <v>-4.1533479707313976E-2</v>
      </c>
      <c r="C139" s="174">
        <v>0.1</v>
      </c>
      <c r="D139" s="176">
        <f t="shared" si="17"/>
        <v>1.8826000000000001</v>
      </c>
      <c r="E139" s="176">
        <f t="shared" si="17"/>
        <v>-4.1533479707313976E-2</v>
      </c>
      <c r="F139" s="10">
        <f t="shared" si="18"/>
        <v>0.18826000000000001</v>
      </c>
      <c r="G139" s="10">
        <f t="shared" si="18"/>
        <v>-4.153347970731398E-3</v>
      </c>
      <c r="H139" s="10">
        <f t="shared" si="21"/>
        <v>0.35441827600000003</v>
      </c>
      <c r="I139" s="10">
        <f t="shared" si="22"/>
        <v>0.66722784639760013</v>
      </c>
      <c r="J139" s="10">
        <f t="shared" si="23"/>
        <v>1.2561231436281219</v>
      </c>
      <c r="K139" s="10">
        <f t="shared" si="24"/>
        <v>-7.8190928896989306E-3</v>
      </c>
      <c r="L139" s="10">
        <f t="shared" si="25"/>
        <v>-1.4720224274147207E-2</v>
      </c>
      <c r="M139" s="10">
        <f t="shared" ca="1" si="19"/>
        <v>-3.6980200575351778E-2</v>
      </c>
      <c r="N139" s="10">
        <f t="shared" ca="1" si="26"/>
        <v>2.073235085356243E-6</v>
      </c>
      <c r="O139" s="177">
        <f t="shared" ca="1" si="27"/>
        <v>445789827.09463739</v>
      </c>
      <c r="P139" s="10">
        <f t="shared" ca="1" si="28"/>
        <v>184235374.23462307</v>
      </c>
      <c r="Q139" s="10">
        <f t="shared" ca="1" si="29"/>
        <v>2295842.1554794791</v>
      </c>
      <c r="R139">
        <f t="shared" ca="1" si="20"/>
        <v>-4.5532791319621985E-3</v>
      </c>
    </row>
    <row r="140" spans="1:18" x14ac:dyDescent="0.2">
      <c r="A140" s="174">
        <v>18945.5</v>
      </c>
      <c r="B140" s="174">
        <v>-5.0385799038659099E-2</v>
      </c>
      <c r="C140" s="174">
        <v>0.1</v>
      </c>
      <c r="D140" s="176">
        <f t="shared" si="17"/>
        <v>1.89455</v>
      </c>
      <c r="E140" s="176">
        <f t="shared" si="17"/>
        <v>-5.0385799038659099E-2</v>
      </c>
      <c r="F140" s="10">
        <f t="shared" si="18"/>
        <v>0.18945500000000001</v>
      </c>
      <c r="G140" s="10">
        <f t="shared" si="18"/>
        <v>-5.0385799038659106E-3</v>
      </c>
      <c r="H140" s="10">
        <f t="shared" si="21"/>
        <v>0.35893197025000001</v>
      </c>
      <c r="I140" s="10">
        <f t="shared" si="22"/>
        <v>0.68001456423713746</v>
      </c>
      <c r="J140" s="10">
        <f t="shared" si="23"/>
        <v>1.2883215926754688</v>
      </c>
      <c r="K140" s="10">
        <f t="shared" si="24"/>
        <v>-9.5458415568691612E-3</v>
      </c>
      <c r="L140" s="10">
        <f t="shared" si="25"/>
        <v>-1.8085074121566468E-2</v>
      </c>
      <c r="M140" s="10">
        <f t="shared" ca="1" si="19"/>
        <v>-3.7039644094494922E-2</v>
      </c>
      <c r="N140" s="10">
        <f t="shared" ca="1" si="26"/>
        <v>1.7811985179363791E-5</v>
      </c>
      <c r="O140" s="177">
        <f t="shared" ca="1" si="27"/>
        <v>435149825.69199729</v>
      </c>
      <c r="P140" s="10">
        <f t="shared" ca="1" si="28"/>
        <v>187899654.41604865</v>
      </c>
      <c r="Q140" s="10">
        <f t="shared" ca="1" si="29"/>
        <v>2497799.5852964497</v>
      </c>
      <c r="R140">
        <f t="shared" ca="1" si="20"/>
        <v>-1.3346154944164176E-2</v>
      </c>
    </row>
    <row r="141" spans="1:18" x14ac:dyDescent="0.2">
      <c r="A141" s="174">
        <v>18948</v>
      </c>
      <c r="B141" s="174">
        <v>-3.4545105538409962E-2</v>
      </c>
      <c r="C141" s="174">
        <v>0.1</v>
      </c>
      <c r="D141" s="176">
        <f t="shared" si="17"/>
        <v>1.8948</v>
      </c>
      <c r="E141" s="176">
        <f t="shared" si="17"/>
        <v>-3.4545105538409962E-2</v>
      </c>
      <c r="F141" s="10">
        <f t="shared" si="18"/>
        <v>0.18948000000000001</v>
      </c>
      <c r="G141" s="10">
        <f t="shared" si="18"/>
        <v>-3.4545105538409965E-3</v>
      </c>
      <c r="H141" s="10">
        <f t="shared" si="21"/>
        <v>0.35902670400000003</v>
      </c>
      <c r="I141" s="10">
        <f t="shared" si="22"/>
        <v>0.68028379873920009</v>
      </c>
      <c r="J141" s="10">
        <f t="shared" si="23"/>
        <v>1.2890017418510364</v>
      </c>
      <c r="K141" s="10">
        <f t="shared" si="24"/>
        <v>-6.5456065974179205E-3</v>
      </c>
      <c r="L141" s="10">
        <f t="shared" si="25"/>
        <v>-1.2402615380787477E-2</v>
      </c>
      <c r="M141" s="10">
        <f t="shared" ca="1" si="19"/>
        <v>-3.7040878116487978E-2</v>
      </c>
      <c r="N141" s="10">
        <f t="shared" ca="1" si="26"/>
        <v>6.2288807614861886E-7</v>
      </c>
      <c r="O141" s="177">
        <f t="shared" ca="1" si="27"/>
        <v>434928005.43103248</v>
      </c>
      <c r="P141" s="10">
        <f t="shared" ca="1" si="28"/>
        <v>187976795.50256541</v>
      </c>
      <c r="Q141" s="10">
        <f t="shared" ca="1" si="29"/>
        <v>2502126.5175335398</v>
      </c>
      <c r="R141">
        <f t="shared" ca="1" si="20"/>
        <v>2.4957725780780163E-3</v>
      </c>
    </row>
    <row r="142" spans="1:18" x14ac:dyDescent="0.2">
      <c r="A142" s="174">
        <v>19775</v>
      </c>
      <c r="B142" s="174">
        <v>-4.3210005146430988E-2</v>
      </c>
      <c r="C142" s="174">
        <v>0.1</v>
      </c>
      <c r="D142" s="176">
        <f t="shared" si="17"/>
        <v>1.9775</v>
      </c>
      <c r="E142" s="176">
        <f t="shared" si="17"/>
        <v>-4.3210005146430988E-2</v>
      </c>
      <c r="F142" s="10">
        <f t="shared" si="18"/>
        <v>0.19775000000000001</v>
      </c>
      <c r="G142" s="10">
        <f t="shared" si="18"/>
        <v>-4.3210005146430992E-3</v>
      </c>
      <c r="H142" s="10">
        <f t="shared" si="21"/>
        <v>0.39105062500000004</v>
      </c>
      <c r="I142" s="10">
        <f t="shared" si="22"/>
        <v>0.77330261093750008</v>
      </c>
      <c r="J142" s="10">
        <f t="shared" si="23"/>
        <v>1.5292059131289064</v>
      </c>
      <c r="K142" s="10">
        <f t="shared" si="24"/>
        <v>-8.5447785177067293E-3</v>
      </c>
      <c r="L142" s="10">
        <f t="shared" si="25"/>
        <v>-1.6897299518765056E-2</v>
      </c>
      <c r="M142" s="10">
        <f t="shared" ca="1" si="19"/>
        <v>-3.7427576427331626E-2</v>
      </c>
      <c r="N142" s="10">
        <f t="shared" ca="1" si="26"/>
        <v>3.3436481891465099E-6</v>
      </c>
      <c r="O142" s="177">
        <f t="shared" ca="1" si="27"/>
        <v>363421830.25732839</v>
      </c>
      <c r="P142" s="10">
        <f t="shared" ca="1" si="28"/>
        <v>214597392.34470406</v>
      </c>
      <c r="Q142" s="10">
        <f t="shared" ca="1" si="29"/>
        <v>4170791.4291302403</v>
      </c>
      <c r="R142">
        <f t="shared" ca="1" si="20"/>
        <v>-5.7824287190993626E-3</v>
      </c>
    </row>
    <row r="143" spans="1:18" x14ac:dyDescent="0.2">
      <c r="A143" s="174">
        <v>19825.5</v>
      </c>
      <c r="B143" s="174">
        <v>-4.4404285529898155E-2</v>
      </c>
      <c r="C143" s="174">
        <v>0.1</v>
      </c>
      <c r="D143" s="176">
        <f t="shared" si="17"/>
        <v>1.98255</v>
      </c>
      <c r="E143" s="176">
        <f t="shared" si="17"/>
        <v>-4.4404285529898155E-2</v>
      </c>
      <c r="F143" s="10">
        <f t="shared" si="18"/>
        <v>0.19825500000000001</v>
      </c>
      <c r="G143" s="10">
        <f t="shared" si="18"/>
        <v>-4.440428552989816E-3</v>
      </c>
      <c r="H143" s="10">
        <f t="shared" si="21"/>
        <v>0.39305045025000002</v>
      </c>
      <c r="I143" s="10">
        <f t="shared" si="22"/>
        <v>0.77924217014313757</v>
      </c>
      <c r="J143" s="10">
        <f t="shared" si="23"/>
        <v>1.5448865644172773</v>
      </c>
      <c r="K143" s="10">
        <f t="shared" si="24"/>
        <v>-8.8033716277299591E-3</v>
      </c>
      <c r="L143" s="10">
        <f t="shared" si="25"/>
        <v>-1.7453124420556031E-2</v>
      </c>
      <c r="M143" s="10">
        <f t="shared" ca="1" si="19"/>
        <v>-3.7449799913360747E-2</v>
      </c>
      <c r="N143" s="10">
        <f t="shared" ca="1" si="26"/>
        <v>4.8364870190625693E-6</v>
      </c>
      <c r="O143" s="177">
        <f t="shared" ca="1" si="27"/>
        <v>359184247.53851414</v>
      </c>
      <c r="P143" s="10">
        <f t="shared" ca="1" si="28"/>
        <v>216295191.33939236</v>
      </c>
      <c r="Q143" s="10">
        <f t="shared" ca="1" si="29"/>
        <v>4288511.2329955148</v>
      </c>
      <c r="R143">
        <f t="shared" ca="1" si="20"/>
        <v>-6.9544856165374078E-3</v>
      </c>
    </row>
    <row r="144" spans="1:18" x14ac:dyDescent="0.2">
      <c r="A144" s="174">
        <v>19853</v>
      </c>
      <c r="B144" s="174">
        <v>-4.1265962521209579E-2</v>
      </c>
      <c r="C144" s="174">
        <v>0.1</v>
      </c>
      <c r="D144" s="176">
        <f t="shared" ref="D144:E207" si="30">A144/A$18</f>
        <v>1.9853000000000001</v>
      </c>
      <c r="E144" s="176">
        <f t="shared" si="30"/>
        <v>-4.1265962521209579E-2</v>
      </c>
      <c r="F144" s="10">
        <f t="shared" ref="F144:G207" si="31">$C144*D144</f>
        <v>0.19853000000000001</v>
      </c>
      <c r="G144" s="10">
        <f t="shared" si="31"/>
        <v>-4.1265962521209584E-3</v>
      </c>
      <c r="H144" s="10">
        <f t="shared" si="21"/>
        <v>0.39414160900000006</v>
      </c>
      <c r="I144" s="10">
        <f t="shared" si="22"/>
        <v>0.78248933634770013</v>
      </c>
      <c r="J144" s="10">
        <f t="shared" si="23"/>
        <v>1.5534760794510891</v>
      </c>
      <c r="K144" s="10">
        <f t="shared" si="24"/>
        <v>-8.1925315393357387E-3</v>
      </c>
      <c r="L144" s="10">
        <f t="shared" si="25"/>
        <v>-1.6264632865043243E-2</v>
      </c>
      <c r="M144" s="10">
        <f t="shared" ca="1" si="19"/>
        <v>-3.7461834534130406E-2</v>
      </c>
      <c r="N144" s="10">
        <f t="shared" ca="1" si="26"/>
        <v>1.447138974207904E-6</v>
      </c>
      <c r="O144" s="177">
        <f t="shared" ca="1" si="27"/>
        <v>356883290.98605889</v>
      </c>
      <c r="P144" s="10">
        <f t="shared" ca="1" si="28"/>
        <v>217223283.40357733</v>
      </c>
      <c r="Q144" s="10">
        <f t="shared" ca="1" si="29"/>
        <v>4353406.8824034426</v>
      </c>
      <c r="R144">
        <f t="shared" ca="1" si="20"/>
        <v>-3.8041279870791728E-3</v>
      </c>
    </row>
    <row r="145" spans="1:18" x14ac:dyDescent="0.2">
      <c r="A145" s="174">
        <v>19858</v>
      </c>
      <c r="B145" s="174">
        <v>-4.3886300546695151E-2</v>
      </c>
      <c r="C145" s="174">
        <v>0.1</v>
      </c>
      <c r="D145" s="176">
        <f t="shared" si="30"/>
        <v>1.9858</v>
      </c>
      <c r="E145" s="176">
        <f t="shared" si="30"/>
        <v>-4.3886300546695151E-2</v>
      </c>
      <c r="F145" s="10">
        <f t="shared" si="31"/>
        <v>0.19858000000000001</v>
      </c>
      <c r="G145" s="10">
        <f t="shared" si="31"/>
        <v>-4.3886300546695156E-3</v>
      </c>
      <c r="H145" s="10">
        <f t="shared" si="21"/>
        <v>0.39434016399999999</v>
      </c>
      <c r="I145" s="10">
        <f t="shared" si="22"/>
        <v>0.78308069767120003</v>
      </c>
      <c r="J145" s="10">
        <f t="shared" si="23"/>
        <v>1.5550416494354691</v>
      </c>
      <c r="K145" s="10">
        <f t="shared" si="24"/>
        <v>-8.7149415625627242E-3</v>
      </c>
      <c r="L145" s="10">
        <f t="shared" si="25"/>
        <v>-1.7306130954937059E-2</v>
      </c>
      <c r="M145" s="10">
        <f t="shared" ca="1" si="19"/>
        <v>-3.7464017550212537E-2</v>
      </c>
      <c r="N145" s="10">
        <f t="shared" ca="1" si="26"/>
        <v>4.1245718886909696E-6</v>
      </c>
      <c r="O145" s="177">
        <f t="shared" ca="1" si="27"/>
        <v>356465440.9324196</v>
      </c>
      <c r="P145" s="10">
        <f t="shared" ca="1" si="28"/>
        <v>217392296.56664467</v>
      </c>
      <c r="Q145" s="10">
        <f t="shared" ca="1" si="29"/>
        <v>4365266.1750360737</v>
      </c>
      <c r="R145">
        <f t="shared" ca="1" si="20"/>
        <v>-6.4222829964826131E-3</v>
      </c>
    </row>
    <row r="146" spans="1:18" x14ac:dyDescent="0.2">
      <c r="A146" s="174">
        <v>20473.5</v>
      </c>
      <c r="B146" s="174">
        <v>-4.4960119240421301E-2</v>
      </c>
      <c r="C146" s="174">
        <v>0.1</v>
      </c>
      <c r="D146" s="176">
        <f t="shared" si="30"/>
        <v>2.0473499999999998</v>
      </c>
      <c r="E146" s="176">
        <f t="shared" si="30"/>
        <v>-4.4960119240421301E-2</v>
      </c>
      <c r="F146" s="10">
        <f t="shared" si="31"/>
        <v>0.204735</v>
      </c>
      <c r="G146" s="10">
        <f t="shared" si="31"/>
        <v>-4.4960119240421304E-3</v>
      </c>
      <c r="H146" s="10">
        <f t="shared" si="21"/>
        <v>0.41916420224999995</v>
      </c>
      <c r="I146" s="10">
        <f t="shared" si="22"/>
        <v>0.85817582947653726</v>
      </c>
      <c r="J146" s="10">
        <f t="shared" si="23"/>
        <v>1.7569862844787885</v>
      </c>
      <c r="K146" s="10">
        <f t="shared" si="24"/>
        <v>-9.2049100126876549E-3</v>
      </c>
      <c r="L146" s="10">
        <f t="shared" si="25"/>
        <v>-1.8845672514476067E-2</v>
      </c>
      <c r="M146" s="10">
        <f t="shared" ca="1" si="19"/>
        <v>-3.7720768044142594E-2</v>
      </c>
      <c r="N146" s="10">
        <f t="shared" ca="1" si="26"/>
        <v>5.2408205743061941E-6</v>
      </c>
      <c r="O146" s="177">
        <f t="shared" ca="1" si="27"/>
        <v>306268431.79761362</v>
      </c>
      <c r="P146" s="10">
        <f t="shared" ca="1" si="28"/>
        <v>238837007.61138171</v>
      </c>
      <c r="Q146" s="10">
        <f t="shared" ca="1" si="29"/>
        <v>5969574.8872224018</v>
      </c>
      <c r="R146">
        <f t="shared" ca="1" si="20"/>
        <v>-7.2393511962787066E-3</v>
      </c>
    </row>
    <row r="147" spans="1:18" x14ac:dyDescent="0.2">
      <c r="A147" s="174">
        <v>20491.5</v>
      </c>
      <c r="B147" s="174">
        <v>-4.5278145274750312E-2</v>
      </c>
      <c r="C147" s="174">
        <v>0.1</v>
      </c>
      <c r="D147" s="176">
        <f t="shared" si="30"/>
        <v>2.04915</v>
      </c>
      <c r="E147" s="176">
        <f t="shared" si="30"/>
        <v>-4.5278145274750312E-2</v>
      </c>
      <c r="F147" s="10">
        <f t="shared" si="31"/>
        <v>0.20491500000000001</v>
      </c>
      <c r="G147" s="10">
        <f t="shared" si="31"/>
        <v>-4.5278145274750313E-3</v>
      </c>
      <c r="H147" s="10">
        <f t="shared" si="21"/>
        <v>0.41990157225000002</v>
      </c>
      <c r="I147" s="10">
        <f t="shared" si="22"/>
        <v>0.86044130677608754</v>
      </c>
      <c r="J147" s="10">
        <f t="shared" si="23"/>
        <v>1.7631733037802197</v>
      </c>
      <c r="K147" s="10">
        <f t="shared" si="24"/>
        <v>-9.2781711389754613E-3</v>
      </c>
      <c r="L147" s="10">
        <f t="shared" si="25"/>
        <v>-1.9012364389431567E-2</v>
      </c>
      <c r="M147" s="10">
        <f t="shared" ca="1" si="19"/>
        <v>-3.7727918935067273E-2</v>
      </c>
      <c r="N147" s="10">
        <f t="shared" ca="1" si="26"/>
        <v>5.7005917780443537E-6</v>
      </c>
      <c r="O147" s="177">
        <f t="shared" ca="1" si="27"/>
        <v>304839013.35663736</v>
      </c>
      <c r="P147" s="10">
        <f t="shared" ca="1" si="28"/>
        <v>239483427.51096973</v>
      </c>
      <c r="Q147" s="10">
        <f t="shared" ca="1" si="29"/>
        <v>6020899.6733146645</v>
      </c>
      <c r="R147">
        <f t="shared" ca="1" si="20"/>
        <v>-7.5502263396830388E-3</v>
      </c>
    </row>
    <row r="148" spans="1:18" x14ac:dyDescent="0.2">
      <c r="A148" s="174">
        <v>20515</v>
      </c>
      <c r="B148" s="174">
        <v>-4.2510229148868275E-2</v>
      </c>
      <c r="C148" s="174">
        <v>0.1</v>
      </c>
      <c r="D148" s="176">
        <f t="shared" si="30"/>
        <v>2.0514999999999999</v>
      </c>
      <c r="E148" s="176">
        <f t="shared" si="30"/>
        <v>-4.2510229148868275E-2</v>
      </c>
      <c r="F148" s="10">
        <f t="shared" si="31"/>
        <v>0.20515</v>
      </c>
      <c r="G148" s="10">
        <f t="shared" si="31"/>
        <v>-4.2510229148868279E-3</v>
      </c>
      <c r="H148" s="10">
        <f t="shared" si="21"/>
        <v>0.42086522499999995</v>
      </c>
      <c r="I148" s="10">
        <f t="shared" si="22"/>
        <v>0.86340500908749984</v>
      </c>
      <c r="J148" s="10">
        <f t="shared" si="23"/>
        <v>1.7712753761430058</v>
      </c>
      <c r="K148" s="10">
        <f t="shared" si="24"/>
        <v>-8.7209735098903261E-3</v>
      </c>
      <c r="L148" s="10">
        <f t="shared" si="25"/>
        <v>-1.7891077155540003E-2</v>
      </c>
      <c r="M148" s="10">
        <f t="shared" ca="1" si="19"/>
        <v>-3.7737224231889493E-2</v>
      </c>
      <c r="N148" s="10">
        <f t="shared" ca="1" si="26"/>
        <v>2.2781575937503631E-6</v>
      </c>
      <c r="O148" s="177">
        <f t="shared" ca="1" si="27"/>
        <v>302976262.9062199</v>
      </c>
      <c r="P148" s="10">
        <f t="shared" ca="1" si="28"/>
        <v>240329030.7507844</v>
      </c>
      <c r="Q148" s="10">
        <f t="shared" ca="1" si="29"/>
        <v>6088292.432272682</v>
      </c>
      <c r="R148">
        <f t="shared" ca="1" si="20"/>
        <v>-4.7730049169787819E-3</v>
      </c>
    </row>
    <row r="149" spans="1:18" x14ac:dyDescent="0.2">
      <c r="A149" s="174">
        <v>20535</v>
      </c>
      <c r="B149" s="174">
        <v>-4.2397302702748427E-2</v>
      </c>
      <c r="C149" s="174">
        <v>0.1</v>
      </c>
      <c r="D149" s="176">
        <f t="shared" si="30"/>
        <v>2.0535000000000001</v>
      </c>
      <c r="E149" s="176">
        <f t="shared" si="30"/>
        <v>-4.2397302702748427E-2</v>
      </c>
      <c r="F149" s="10">
        <f t="shared" si="31"/>
        <v>0.20535000000000003</v>
      </c>
      <c r="G149" s="10">
        <f t="shared" si="31"/>
        <v>-4.239730270274843E-3</v>
      </c>
      <c r="H149" s="10">
        <f t="shared" si="21"/>
        <v>0.42168622500000008</v>
      </c>
      <c r="I149" s="10">
        <f t="shared" si="22"/>
        <v>0.86593266303750016</v>
      </c>
      <c r="J149" s="10">
        <f t="shared" si="23"/>
        <v>1.7781927235475066</v>
      </c>
      <c r="K149" s="10">
        <f t="shared" si="24"/>
        <v>-8.7062861100093911E-3</v>
      </c>
      <c r="L149" s="10">
        <f t="shared" si="25"/>
        <v>-1.7878358526904285E-2</v>
      </c>
      <c r="M149" s="10">
        <f t="shared" ref="M149:M212" ca="1" si="32">+E$4+E$5*D149+E$6*D149^2</f>
        <v>-3.7745116346037125E-2</v>
      </c>
      <c r="N149" s="10">
        <f t="shared" ca="1" si="26"/>
        <v>2.1642837897570778E-6</v>
      </c>
      <c r="O149" s="177">
        <f t="shared" ca="1" si="27"/>
        <v>301394018.87597674</v>
      </c>
      <c r="P149" s="10">
        <f t="shared" ca="1" si="28"/>
        <v>241050180.86314893</v>
      </c>
      <c r="Q149" s="10">
        <f t="shared" ca="1" si="29"/>
        <v>6145992.4879286829</v>
      </c>
      <c r="R149">
        <f t="shared" ref="R149:R212" ca="1" si="33">+E149-M149</f>
        <v>-4.652186356711302E-3</v>
      </c>
    </row>
    <row r="150" spans="1:18" x14ac:dyDescent="0.2">
      <c r="A150" s="174">
        <v>20668.5</v>
      </c>
      <c r="B150" s="174">
        <v>-4.4513112067956342E-2</v>
      </c>
      <c r="C150" s="174">
        <v>0.1</v>
      </c>
      <c r="D150" s="176">
        <f t="shared" si="30"/>
        <v>2.0668500000000001</v>
      </c>
      <c r="E150" s="176">
        <f t="shared" si="30"/>
        <v>-4.4513112067956342E-2</v>
      </c>
      <c r="F150" s="10">
        <f t="shared" si="31"/>
        <v>0.20668500000000001</v>
      </c>
      <c r="G150" s="10">
        <f t="shared" si="31"/>
        <v>-4.4513112067956348E-3</v>
      </c>
      <c r="H150" s="10">
        <f t="shared" ref="H150:H213" si="34">C150*D150*D150</f>
        <v>0.42718689225000001</v>
      </c>
      <c r="I150" s="10">
        <f t="shared" ref="I150:I213" si="35">C150*D150*D150*D150</f>
        <v>0.8829312282469125</v>
      </c>
      <c r="J150" s="10">
        <f t="shared" ref="J150:J213" si="36">C150*D150*D150*D150*D150</f>
        <v>1.8248864091021311</v>
      </c>
      <c r="K150" s="10">
        <f t="shared" ref="K150:K213" si="37">C150*E150*D150</f>
        <v>-9.2001925677655579E-3</v>
      </c>
      <c r="L150" s="10">
        <f t="shared" ref="L150:L213" si="38">C150*E150*D150*D150</f>
        <v>-1.9015418008686245E-2</v>
      </c>
      <c r="M150" s="10">
        <f t="shared" ca="1" si="32"/>
        <v>-3.779715347200939E-2</v>
      </c>
      <c r="N150" s="10">
        <f t="shared" ref="N150:N213" ca="1" si="39">C150*(M150-E150)^2</f>
        <v>4.5104099862473765E-6</v>
      </c>
      <c r="O150" s="177">
        <f t="shared" ref="O150:O213" ca="1" si="40">(C150*O$1-O$2*F150+O$3*H150)^2</f>
        <v>290905758.79574132</v>
      </c>
      <c r="P150" s="10">
        <f t="shared" ref="P150:P213" ca="1" si="41">(-C150*O$2+O$4*F150-O$5*H150)^2</f>
        <v>245898999.52337894</v>
      </c>
      <c r="Q150" s="10">
        <f t="shared" ref="Q150:Q213" ca="1" si="42">+(C150*O$3-F150*O$5+H150*O$6)^2</f>
        <v>6539303.386450354</v>
      </c>
      <c r="R150">
        <f t="shared" ca="1" si="33"/>
        <v>-6.7159585959469525E-3</v>
      </c>
    </row>
    <row r="151" spans="1:18" x14ac:dyDescent="0.2">
      <c r="A151" s="174">
        <v>20688.5</v>
      </c>
      <c r="B151" s="174">
        <v>-4.4601566547377874E-2</v>
      </c>
      <c r="C151" s="174">
        <v>0.1</v>
      </c>
      <c r="D151" s="176">
        <f t="shared" si="30"/>
        <v>2.0688499999999999</v>
      </c>
      <c r="E151" s="176">
        <f t="shared" si="30"/>
        <v>-4.4601566547377874E-2</v>
      </c>
      <c r="F151" s="10">
        <f t="shared" si="31"/>
        <v>0.20688499999999999</v>
      </c>
      <c r="G151" s="10">
        <f t="shared" si="31"/>
        <v>-4.4601566547377873E-3</v>
      </c>
      <c r="H151" s="10">
        <f t="shared" si="34"/>
        <v>0.42801403224999995</v>
      </c>
      <c r="I151" s="10">
        <f t="shared" si="35"/>
        <v>0.88549683062041229</v>
      </c>
      <c r="J151" s="10">
        <f t="shared" si="36"/>
        <v>1.8319601180290399</v>
      </c>
      <c r="K151" s="10">
        <f t="shared" si="37"/>
        <v>-9.227395095154271E-3</v>
      </c>
      <c r="L151" s="10">
        <f t="shared" si="38"/>
        <v>-1.9090096342609914E-2</v>
      </c>
      <c r="M151" s="10">
        <f t="shared" ca="1" si="32"/>
        <v>-3.7804853006093139E-2</v>
      </c>
      <c r="N151" s="10">
        <f t="shared" ca="1" si="39"/>
        <v>4.6195314962283291E-6</v>
      </c>
      <c r="O151" s="177">
        <f t="shared" ca="1" si="40"/>
        <v>289345567.39648849</v>
      </c>
      <c r="P151" s="10">
        <f t="shared" ca="1" si="41"/>
        <v>246630693.37969819</v>
      </c>
      <c r="Q151" s="10">
        <f t="shared" ca="1" si="42"/>
        <v>6599456.382827023</v>
      </c>
      <c r="R151">
        <f t="shared" ca="1" si="33"/>
        <v>-6.7967135412847351E-3</v>
      </c>
    </row>
    <row r="152" spans="1:18" x14ac:dyDescent="0.2">
      <c r="A152" s="174">
        <v>20715.5</v>
      </c>
      <c r="B152" s="174">
        <v>-4.3481268424380735E-2</v>
      </c>
      <c r="C152" s="174">
        <v>0.1</v>
      </c>
      <c r="D152" s="176">
        <f t="shared" si="30"/>
        <v>2.0715499999999998</v>
      </c>
      <c r="E152" s="176">
        <f t="shared" si="30"/>
        <v>-4.3481268424380735E-2</v>
      </c>
      <c r="F152" s="10">
        <f t="shared" si="31"/>
        <v>0.20715499999999998</v>
      </c>
      <c r="G152" s="10">
        <f t="shared" si="31"/>
        <v>-4.3481268424380741E-3</v>
      </c>
      <c r="H152" s="10">
        <f t="shared" si="34"/>
        <v>0.4291319402499999</v>
      </c>
      <c r="I152" s="10">
        <f t="shared" si="35"/>
        <v>0.88896827082488716</v>
      </c>
      <c r="J152" s="10">
        <f t="shared" si="36"/>
        <v>1.8415422214272947</v>
      </c>
      <c r="K152" s="10">
        <f t="shared" si="37"/>
        <v>-9.0073621604525918E-3</v>
      </c>
      <c r="L152" s="10">
        <f t="shared" si="38"/>
        <v>-1.8659201083485566E-2</v>
      </c>
      <c r="M152" s="10">
        <f t="shared" ca="1" si="32"/>
        <v>-3.7815207575135359E-2</v>
      </c>
      <c r="N152" s="10">
        <f t="shared" ca="1" si="39"/>
        <v>3.2104245547351235E-6</v>
      </c>
      <c r="O152" s="177">
        <f t="shared" ca="1" si="40"/>
        <v>287243939.73655605</v>
      </c>
      <c r="P152" s="10">
        <f t="shared" ca="1" si="41"/>
        <v>247620668.42026672</v>
      </c>
      <c r="Q152" s="10">
        <f t="shared" ca="1" si="42"/>
        <v>6681174.4158223737</v>
      </c>
      <c r="R152">
        <f t="shared" ca="1" si="33"/>
        <v>-5.666060849245376E-3</v>
      </c>
    </row>
    <row r="153" spans="1:18" x14ac:dyDescent="0.2">
      <c r="A153" s="174">
        <v>20727</v>
      </c>
      <c r="B153" s="174">
        <v>-4.2202353373429993E-2</v>
      </c>
      <c r="C153" s="174">
        <v>0.1</v>
      </c>
      <c r="D153" s="176">
        <f t="shared" si="30"/>
        <v>2.0727000000000002</v>
      </c>
      <c r="E153" s="176">
        <f t="shared" si="30"/>
        <v>-4.2202353373429993E-2</v>
      </c>
      <c r="F153" s="10">
        <f t="shared" si="31"/>
        <v>0.20727000000000004</v>
      </c>
      <c r="G153" s="10">
        <f t="shared" si="31"/>
        <v>-4.2202353373429992E-3</v>
      </c>
      <c r="H153" s="10">
        <f t="shared" si="34"/>
        <v>0.42960852900000013</v>
      </c>
      <c r="I153" s="10">
        <f t="shared" si="35"/>
        <v>0.89044959805830037</v>
      </c>
      <c r="J153" s="10">
        <f t="shared" si="36"/>
        <v>1.8456348818954393</v>
      </c>
      <c r="K153" s="10">
        <f t="shared" si="37"/>
        <v>-8.7472817837108349E-3</v>
      </c>
      <c r="L153" s="10">
        <f t="shared" si="38"/>
        <v>-1.8130490953097451E-2</v>
      </c>
      <c r="M153" s="10">
        <f t="shared" ca="1" si="32"/>
        <v>-3.7819603967763182E-2</v>
      </c>
      <c r="N153" s="10">
        <f t="shared" ca="1" si="39"/>
        <v>1.9208492352872783E-6</v>
      </c>
      <c r="O153" s="177">
        <f t="shared" ca="1" si="40"/>
        <v>286350423.26172793</v>
      </c>
      <c r="P153" s="10">
        <f t="shared" ca="1" si="41"/>
        <v>248043088.66088253</v>
      </c>
      <c r="Q153" s="10">
        <f t="shared" ca="1" si="42"/>
        <v>6716159.0472390912</v>
      </c>
      <c r="R153">
        <f t="shared" ca="1" si="33"/>
        <v>-4.3827494056668109E-3</v>
      </c>
    </row>
    <row r="154" spans="1:18" x14ac:dyDescent="0.2">
      <c r="A154" s="174">
        <v>21379.5</v>
      </c>
      <c r="B154" s="174">
        <v>-4.4351980064970563E-2</v>
      </c>
      <c r="C154" s="174">
        <v>0.1</v>
      </c>
      <c r="D154" s="176">
        <f t="shared" si="30"/>
        <v>2.13795</v>
      </c>
      <c r="E154" s="176">
        <f t="shared" si="30"/>
        <v>-4.4351980064970563E-2</v>
      </c>
      <c r="F154" s="10">
        <f t="shared" si="31"/>
        <v>0.21379500000000001</v>
      </c>
      <c r="G154" s="10">
        <f t="shared" si="31"/>
        <v>-4.4351980064970568E-3</v>
      </c>
      <c r="H154" s="10">
        <f t="shared" si="34"/>
        <v>0.45708302025000003</v>
      </c>
      <c r="I154" s="10">
        <f t="shared" si="35"/>
        <v>0.97722064314348756</v>
      </c>
      <c r="J154" s="10">
        <f t="shared" si="36"/>
        <v>2.0892488740086193</v>
      </c>
      <c r="K154" s="10">
        <f t="shared" si="37"/>
        <v>-9.4822315779903819E-3</v>
      </c>
      <c r="L154" s="10">
        <f t="shared" si="38"/>
        <v>-2.0272537002164536E-2</v>
      </c>
      <c r="M154" s="10">
        <f t="shared" ca="1" si="32"/>
        <v>-3.8055462335728568E-2</v>
      </c>
      <c r="N154" s="10">
        <f t="shared" ca="1" si="39"/>
        <v>3.9646135514658764E-6</v>
      </c>
      <c r="O154" s="177">
        <f t="shared" ca="1" si="40"/>
        <v>237304593.69357014</v>
      </c>
      <c r="P154" s="10">
        <f t="shared" ca="1" si="41"/>
        <v>272766813.11775929</v>
      </c>
      <c r="Q154" s="10">
        <f t="shared" ca="1" si="42"/>
        <v>8880154.4519180357</v>
      </c>
      <c r="R154">
        <f t="shared" ca="1" si="33"/>
        <v>-6.2965177292419947E-3</v>
      </c>
    </row>
    <row r="155" spans="1:18" x14ac:dyDescent="0.2">
      <c r="A155" s="174">
        <v>21545</v>
      </c>
      <c r="B155" s="174">
        <v>-4.2435274327518924E-2</v>
      </c>
      <c r="C155" s="174">
        <v>0.1</v>
      </c>
      <c r="D155" s="176">
        <f t="shared" si="30"/>
        <v>2.1545000000000001</v>
      </c>
      <c r="E155" s="176">
        <f t="shared" si="30"/>
        <v>-4.2435274327518924E-2</v>
      </c>
      <c r="F155" s="10">
        <f t="shared" si="31"/>
        <v>0.21545000000000003</v>
      </c>
      <c r="G155" s="10">
        <f t="shared" si="31"/>
        <v>-4.2435274327518929E-3</v>
      </c>
      <c r="H155" s="10">
        <f t="shared" si="34"/>
        <v>0.46418702500000009</v>
      </c>
      <c r="I155" s="10">
        <f t="shared" si="35"/>
        <v>1.0000909453625002</v>
      </c>
      <c r="J155" s="10">
        <f t="shared" si="36"/>
        <v>2.154695941783507</v>
      </c>
      <c r="K155" s="10">
        <f t="shared" si="37"/>
        <v>-9.1426798538639543E-3</v>
      </c>
      <c r="L155" s="10">
        <f t="shared" si="38"/>
        <v>-1.9697903745149889E-2</v>
      </c>
      <c r="M155" s="10">
        <f t="shared" ca="1" si="32"/>
        <v>-3.8111039276542538E-2</v>
      </c>
      <c r="N155" s="10">
        <f t="shared" ca="1" si="39"/>
        <v>1.8699008776092744E-6</v>
      </c>
      <c r="O155" s="177">
        <f t="shared" ca="1" si="40"/>
        <v>225405267.7474466</v>
      </c>
      <c r="P155" s="10">
        <f t="shared" ca="1" si="41"/>
        <v>279277016.10317254</v>
      </c>
      <c r="Q155" s="10">
        <f t="shared" ca="1" si="42"/>
        <v>9486483.8963022381</v>
      </c>
      <c r="R155">
        <f t="shared" ca="1" si="33"/>
        <v>-4.3242350509763855E-3</v>
      </c>
    </row>
    <row r="156" spans="1:18" x14ac:dyDescent="0.2">
      <c r="A156" s="174">
        <v>21753</v>
      </c>
      <c r="B156" s="174">
        <v>-3.5391499962840994E-2</v>
      </c>
      <c r="C156" s="174">
        <v>0.1</v>
      </c>
      <c r="D156" s="176">
        <f t="shared" si="30"/>
        <v>2.1753</v>
      </c>
      <c r="E156" s="176">
        <f t="shared" si="30"/>
        <v>-3.5391499962840994E-2</v>
      </c>
      <c r="F156" s="10">
        <f t="shared" si="31"/>
        <v>0.21753</v>
      </c>
      <c r="G156" s="10">
        <f t="shared" si="31"/>
        <v>-3.5391499962840996E-3</v>
      </c>
      <c r="H156" s="10">
        <f t="shared" si="34"/>
        <v>0.473193009</v>
      </c>
      <c r="I156" s="10">
        <f t="shared" si="35"/>
        <v>1.0293367524777</v>
      </c>
      <c r="J156" s="10">
        <f t="shared" si="36"/>
        <v>2.2391162376647409</v>
      </c>
      <c r="K156" s="10">
        <f t="shared" si="37"/>
        <v>-7.6987129869168017E-3</v>
      </c>
      <c r="L156" s="10">
        <f t="shared" si="38"/>
        <v>-1.6747010360440118E-2</v>
      </c>
      <c r="M156" s="10">
        <f t="shared" ca="1" si="32"/>
        <v>-3.8178451570422406E-2</v>
      </c>
      <c r="N156" s="10">
        <f t="shared" ca="1" si="39"/>
        <v>7.7670992630006144E-7</v>
      </c>
      <c r="O156" s="177">
        <f t="shared" ca="1" si="40"/>
        <v>210778128.49603352</v>
      </c>
      <c r="P156" s="10">
        <f t="shared" ca="1" si="41"/>
        <v>287598524.69023168</v>
      </c>
      <c r="Q156" s="10">
        <f t="shared" ca="1" si="42"/>
        <v>10282579.468314743</v>
      </c>
      <c r="R156">
        <f t="shared" ca="1" si="33"/>
        <v>2.7869516075814116E-3</v>
      </c>
    </row>
    <row r="157" spans="1:18" x14ac:dyDescent="0.2">
      <c r="A157" s="174">
        <v>22243.5</v>
      </c>
      <c r="B157" s="174">
        <v>-4.3964624085455706E-2</v>
      </c>
      <c r="C157" s="174">
        <v>0.1</v>
      </c>
      <c r="D157" s="176">
        <f t="shared" si="30"/>
        <v>2.2243499999999998</v>
      </c>
      <c r="E157" s="176">
        <f t="shared" si="30"/>
        <v>-4.3964624085455706E-2</v>
      </c>
      <c r="F157" s="10">
        <f t="shared" si="31"/>
        <v>0.22243499999999999</v>
      </c>
      <c r="G157" s="10">
        <f t="shared" si="31"/>
        <v>-4.3964624085455709E-3</v>
      </c>
      <c r="H157" s="10">
        <f t="shared" si="34"/>
        <v>0.49477329224999994</v>
      </c>
      <c r="I157" s="10">
        <f t="shared" si="35"/>
        <v>1.1005489726162874</v>
      </c>
      <c r="J157" s="10">
        <f t="shared" si="36"/>
        <v>2.4480061072390384</v>
      </c>
      <c r="K157" s="10">
        <f t="shared" si="37"/>
        <v>-9.7792711584483404E-3</v>
      </c>
      <c r="L157" s="10">
        <f t="shared" si="38"/>
        <v>-2.1752521801294566E-2</v>
      </c>
      <c r="M157" s="10">
        <f t="shared" ca="1" si="32"/>
        <v>-3.8326675388768189E-2</v>
      </c>
      <c r="N157" s="10">
        <f t="shared" ca="1" si="39"/>
        <v>3.1786465506480476E-6</v>
      </c>
      <c r="O157" s="177">
        <f t="shared" ca="1" si="40"/>
        <v>177797445.53740498</v>
      </c>
      <c r="P157" s="10">
        <f t="shared" ca="1" si="41"/>
        <v>307845488.26915371</v>
      </c>
      <c r="Q157" s="10">
        <f t="shared" ca="1" si="42"/>
        <v>12314242.542117387</v>
      </c>
      <c r="R157">
        <f t="shared" ca="1" si="33"/>
        <v>-5.637948696687517E-3</v>
      </c>
    </row>
    <row r="158" spans="1:18" x14ac:dyDescent="0.2">
      <c r="A158" s="174">
        <v>22314.5</v>
      </c>
      <c r="B158" s="174">
        <v>-4.3814331363418349E-2</v>
      </c>
      <c r="C158" s="174">
        <v>0.1</v>
      </c>
      <c r="D158" s="176">
        <f t="shared" si="30"/>
        <v>2.2314500000000002</v>
      </c>
      <c r="E158" s="176">
        <f t="shared" si="30"/>
        <v>-4.3814331363418349E-2</v>
      </c>
      <c r="F158" s="10">
        <f t="shared" si="31"/>
        <v>0.22314500000000004</v>
      </c>
      <c r="G158" s="10">
        <f t="shared" si="31"/>
        <v>-4.3814331363418351E-3</v>
      </c>
      <c r="H158" s="10">
        <f t="shared" si="34"/>
        <v>0.49793691025000014</v>
      </c>
      <c r="I158" s="10">
        <f t="shared" si="35"/>
        <v>1.1111213183773629</v>
      </c>
      <c r="J158" s="10">
        <f t="shared" si="36"/>
        <v>2.4794116658931666</v>
      </c>
      <c r="K158" s="10">
        <f t="shared" si="37"/>
        <v>-9.7769489720899889E-3</v>
      </c>
      <c r="L158" s="10">
        <f t="shared" si="38"/>
        <v>-2.1816772783770207E-2</v>
      </c>
      <c r="M158" s="10">
        <f t="shared" ca="1" si="32"/>
        <v>-3.8346880418202341E-2</v>
      </c>
      <c r="N158" s="10">
        <f t="shared" ca="1" si="39"/>
        <v>2.9893019838343427E-6</v>
      </c>
      <c r="O158" s="177">
        <f t="shared" ca="1" si="40"/>
        <v>173206453.19482663</v>
      </c>
      <c r="P158" s="10">
        <f t="shared" ca="1" si="41"/>
        <v>310849633.13056773</v>
      </c>
      <c r="Q158" s="10">
        <f t="shared" ca="1" si="42"/>
        <v>12626714.286649203</v>
      </c>
      <c r="R158">
        <f t="shared" ca="1" si="33"/>
        <v>-5.4674509452160083E-3</v>
      </c>
    </row>
    <row r="159" spans="1:18" x14ac:dyDescent="0.2">
      <c r="A159" s="174">
        <v>22331</v>
      </c>
      <c r="B159" s="174">
        <v>-4.2970626110783075E-2</v>
      </c>
      <c r="C159" s="174">
        <v>0.1</v>
      </c>
      <c r="D159" s="176">
        <f t="shared" si="30"/>
        <v>2.2330999999999999</v>
      </c>
      <c r="E159" s="176">
        <f t="shared" si="30"/>
        <v>-4.2970626110783075E-2</v>
      </c>
      <c r="F159" s="10">
        <f t="shared" si="31"/>
        <v>0.22331000000000001</v>
      </c>
      <c r="G159" s="10">
        <f t="shared" si="31"/>
        <v>-4.2970626110783077E-3</v>
      </c>
      <c r="H159" s="10">
        <f t="shared" si="34"/>
        <v>0.49867356099999999</v>
      </c>
      <c r="I159" s="10">
        <f t="shared" si="35"/>
        <v>1.1135879290691</v>
      </c>
      <c r="J159" s="10">
        <f t="shared" si="36"/>
        <v>2.4867532044042071</v>
      </c>
      <c r="K159" s="10">
        <f t="shared" si="37"/>
        <v>-9.5957705167989682E-3</v>
      </c>
      <c r="L159" s="10">
        <f t="shared" si="38"/>
        <v>-2.1428315141063775E-2</v>
      </c>
      <c r="M159" s="10">
        <f t="shared" ca="1" si="32"/>
        <v>-3.8351530670236569E-2</v>
      </c>
      <c r="N159" s="10">
        <f t="shared" ca="1" si="39"/>
        <v>2.133604268887752E-6</v>
      </c>
      <c r="O159" s="177">
        <f t="shared" ca="1" si="40"/>
        <v>172146349.3814252</v>
      </c>
      <c r="P159" s="10">
        <f t="shared" ca="1" si="41"/>
        <v>311550460.59942049</v>
      </c>
      <c r="Q159" s="10">
        <f t="shared" ca="1" si="42"/>
        <v>12700008.655091202</v>
      </c>
      <c r="R159">
        <f t="shared" ca="1" si="33"/>
        <v>-4.6190954405465057E-3</v>
      </c>
    </row>
    <row r="160" spans="1:18" x14ac:dyDescent="0.2">
      <c r="A160" s="174">
        <v>22333</v>
      </c>
      <c r="B160" s="174">
        <v>-4.3041095759759382E-2</v>
      </c>
      <c r="C160" s="174">
        <v>0.1</v>
      </c>
      <c r="D160" s="176">
        <f t="shared" si="30"/>
        <v>2.2332999999999998</v>
      </c>
      <c r="E160" s="176">
        <f t="shared" si="30"/>
        <v>-4.3041095759759382E-2</v>
      </c>
      <c r="F160" s="10">
        <f t="shared" si="31"/>
        <v>0.22333</v>
      </c>
      <c r="G160" s="10">
        <f t="shared" si="31"/>
        <v>-4.3041095759759384E-3</v>
      </c>
      <c r="H160" s="10">
        <f t="shared" si="34"/>
        <v>0.49876288899999999</v>
      </c>
      <c r="I160" s="10">
        <f t="shared" si="35"/>
        <v>1.1138871600036999</v>
      </c>
      <c r="J160" s="10">
        <f t="shared" si="36"/>
        <v>2.4876441944362631</v>
      </c>
      <c r="K160" s="10">
        <f t="shared" si="37"/>
        <v>-9.6123679160270616E-3</v>
      </c>
      <c r="L160" s="10">
        <f t="shared" si="38"/>
        <v>-2.1467301266863234E-2</v>
      </c>
      <c r="M160" s="10">
        <f t="shared" ca="1" si="32"/>
        <v>-3.8352093176651045E-2</v>
      </c>
      <c r="N160" s="10">
        <f t="shared" ca="1" si="39"/>
        <v>2.1986745224396659E-6</v>
      </c>
      <c r="O160" s="177">
        <f t="shared" ca="1" si="40"/>
        <v>172018027.41331956</v>
      </c>
      <c r="P160" s="10">
        <f t="shared" ca="1" si="41"/>
        <v>311635478.18729889</v>
      </c>
      <c r="Q160" s="10">
        <f t="shared" ca="1" si="42"/>
        <v>12708910.23574147</v>
      </c>
      <c r="R160">
        <f t="shared" ca="1" si="33"/>
        <v>-4.6890025831083371E-3</v>
      </c>
    </row>
    <row r="161" spans="1:18" x14ac:dyDescent="0.2">
      <c r="A161" s="174">
        <v>22354.5</v>
      </c>
      <c r="B161" s="174">
        <v>-4.2323776673398886E-2</v>
      </c>
      <c r="C161" s="174">
        <v>0.1</v>
      </c>
      <c r="D161" s="176">
        <f t="shared" si="30"/>
        <v>2.2354500000000002</v>
      </c>
      <c r="E161" s="176">
        <f t="shared" si="30"/>
        <v>-4.2323776673398886E-2</v>
      </c>
      <c r="F161" s="10">
        <f t="shared" si="31"/>
        <v>0.22354500000000002</v>
      </c>
      <c r="G161" s="10">
        <f t="shared" si="31"/>
        <v>-4.2323776673398889E-3</v>
      </c>
      <c r="H161" s="10">
        <f t="shared" si="34"/>
        <v>0.49972367025000008</v>
      </c>
      <c r="I161" s="10">
        <f t="shared" si="35"/>
        <v>1.1171072786603629</v>
      </c>
      <c r="J161" s="10">
        <f t="shared" si="36"/>
        <v>2.4972374660813084</v>
      </c>
      <c r="K161" s="10">
        <f t="shared" si="37"/>
        <v>-9.4612686564549547E-3</v>
      </c>
      <c r="L161" s="10">
        <f t="shared" si="38"/>
        <v>-2.1150193018072229E-2</v>
      </c>
      <c r="M161" s="10">
        <f t="shared" ca="1" si="32"/>
        <v>-3.8358124273525751E-2</v>
      </c>
      <c r="N161" s="10">
        <f t="shared" ca="1" si="39"/>
        <v>1.5726398956619554E-6</v>
      </c>
      <c r="O161" s="177">
        <f t="shared" ca="1" si="40"/>
        <v>170640966.93655381</v>
      </c>
      <c r="P161" s="10">
        <f t="shared" ca="1" si="41"/>
        <v>312550357.36599618</v>
      </c>
      <c r="Q161" s="10">
        <f t="shared" ca="1" si="42"/>
        <v>12804840.32072187</v>
      </c>
      <c r="R161">
        <f t="shared" ca="1" si="33"/>
        <v>-3.9656523998731347E-3</v>
      </c>
    </row>
    <row r="162" spans="1:18" x14ac:dyDescent="0.2">
      <c r="A162" s="174">
        <v>22410</v>
      </c>
      <c r="B162" s="174">
        <v>-4.2605770926152031E-2</v>
      </c>
      <c r="C162" s="174">
        <v>0.1</v>
      </c>
      <c r="D162" s="176">
        <f t="shared" si="30"/>
        <v>2.2410000000000001</v>
      </c>
      <c r="E162" s="176">
        <f t="shared" si="30"/>
        <v>-4.2605770926152031E-2</v>
      </c>
      <c r="F162" s="10">
        <f t="shared" si="31"/>
        <v>0.22410000000000002</v>
      </c>
      <c r="G162" s="10">
        <f t="shared" si="31"/>
        <v>-4.2605770926152035E-3</v>
      </c>
      <c r="H162" s="10">
        <f t="shared" si="34"/>
        <v>0.50220810000000005</v>
      </c>
      <c r="I162" s="10">
        <f t="shared" si="35"/>
        <v>1.1254483521</v>
      </c>
      <c r="J162" s="10">
        <f t="shared" si="36"/>
        <v>2.5221297570561001</v>
      </c>
      <c r="K162" s="10">
        <f t="shared" si="37"/>
        <v>-9.5479532645506709E-3</v>
      </c>
      <c r="L162" s="10">
        <f t="shared" si="38"/>
        <v>-2.1396963265858056E-2</v>
      </c>
      <c r="M162" s="10">
        <f t="shared" ca="1" si="32"/>
        <v>-3.8373558881340156E-2</v>
      </c>
      <c r="N162" s="10">
        <f t="shared" ca="1" si="39"/>
        <v>1.7911618792250719E-6</v>
      </c>
      <c r="O162" s="177">
        <f t="shared" ca="1" si="40"/>
        <v>167106612.59681308</v>
      </c>
      <c r="P162" s="10">
        <f t="shared" ca="1" si="41"/>
        <v>314919983.29433501</v>
      </c>
      <c r="Q162" s="10">
        <f t="shared" ca="1" si="42"/>
        <v>13054492.432062706</v>
      </c>
      <c r="R162">
        <f t="shared" ca="1" si="33"/>
        <v>-4.2322120448118755E-3</v>
      </c>
    </row>
    <row r="163" spans="1:18" x14ac:dyDescent="0.2">
      <c r="A163" s="174">
        <v>22426.5</v>
      </c>
      <c r="B163" s="174">
        <v>-4.8662892036291441E-2</v>
      </c>
      <c r="C163" s="174">
        <v>0.1</v>
      </c>
      <c r="D163" s="176">
        <f t="shared" si="30"/>
        <v>2.2426499999999998</v>
      </c>
      <c r="E163" s="176">
        <f t="shared" si="30"/>
        <v>-4.8662892036291441E-2</v>
      </c>
      <c r="F163" s="10">
        <f t="shared" si="31"/>
        <v>0.22426499999999999</v>
      </c>
      <c r="G163" s="10">
        <f t="shared" si="31"/>
        <v>-4.8662892036291441E-3</v>
      </c>
      <c r="H163" s="10">
        <f t="shared" si="34"/>
        <v>0.50294790224999997</v>
      </c>
      <c r="I163" s="10">
        <f t="shared" si="35"/>
        <v>1.1279361129809624</v>
      </c>
      <c r="J163" s="10">
        <f t="shared" si="36"/>
        <v>2.5295659237767549</v>
      </c>
      <c r="K163" s="10">
        <f t="shared" si="37"/>
        <v>-1.0913383482518899E-2</v>
      </c>
      <c r="L163" s="10">
        <f t="shared" si="38"/>
        <v>-2.4474899467071005E-2</v>
      </c>
      <c r="M163" s="10">
        <f t="shared" ca="1" si="32"/>
        <v>-3.8378110287108698E-2</v>
      </c>
      <c r="N163" s="10">
        <f t="shared" ca="1" si="39"/>
        <v>1.0577673562832246E-5</v>
      </c>
      <c r="O163" s="177">
        <f t="shared" ca="1" si="40"/>
        <v>166061550.57613689</v>
      </c>
      <c r="P163" s="10">
        <f t="shared" ca="1" si="41"/>
        <v>315626682.90620178</v>
      </c>
      <c r="Q163" s="10">
        <f t="shared" ca="1" si="42"/>
        <v>13129276.07615662</v>
      </c>
      <c r="R163">
        <f t="shared" ca="1" si="33"/>
        <v>-1.0284781749182743E-2</v>
      </c>
    </row>
    <row r="164" spans="1:18" x14ac:dyDescent="0.2">
      <c r="A164" s="174">
        <v>22427.5</v>
      </c>
      <c r="B164" s="174">
        <v>-4.4048176713345072E-2</v>
      </c>
      <c r="C164" s="174">
        <v>0.1</v>
      </c>
      <c r="D164" s="176">
        <f t="shared" si="30"/>
        <v>2.24275</v>
      </c>
      <c r="E164" s="176">
        <f t="shared" si="30"/>
        <v>-4.4048176713345072E-2</v>
      </c>
      <c r="F164" s="10">
        <f t="shared" si="31"/>
        <v>0.224275</v>
      </c>
      <c r="G164" s="10">
        <f t="shared" si="31"/>
        <v>-4.4048176713345072E-3</v>
      </c>
      <c r="H164" s="10">
        <f t="shared" si="34"/>
        <v>0.50299275625000006</v>
      </c>
      <c r="I164" s="10">
        <f t="shared" si="35"/>
        <v>1.1280870040796875</v>
      </c>
      <c r="J164" s="10">
        <f t="shared" si="36"/>
        <v>2.5300171283997193</v>
      </c>
      <c r="K164" s="10">
        <f t="shared" si="37"/>
        <v>-9.878904832385467E-3</v>
      </c>
      <c r="L164" s="10">
        <f t="shared" si="38"/>
        <v>-2.2155913812832505E-2</v>
      </c>
      <c r="M164" s="10">
        <f t="shared" ca="1" si="32"/>
        <v>-3.8378385580998001E-2</v>
      </c>
      <c r="N164" s="10">
        <f t="shared" ca="1" si="39"/>
        <v>3.2146531484441487E-6</v>
      </c>
      <c r="O164" s="177">
        <f t="shared" ca="1" si="40"/>
        <v>165998297.62515369</v>
      </c>
      <c r="P164" s="10">
        <f t="shared" ca="1" si="41"/>
        <v>315669545.86796087</v>
      </c>
      <c r="Q164" s="10">
        <f t="shared" ca="1" si="42"/>
        <v>13133816.726030413</v>
      </c>
      <c r="R164">
        <f t="shared" ca="1" si="33"/>
        <v>-5.6697911323470712E-3</v>
      </c>
    </row>
    <row r="165" spans="1:18" x14ac:dyDescent="0.2">
      <c r="A165" s="174">
        <v>22429</v>
      </c>
      <c r="B165" s="174">
        <v>-4.9126104699855205E-2</v>
      </c>
      <c r="C165" s="174">
        <v>0.1</v>
      </c>
      <c r="D165" s="176">
        <f t="shared" si="30"/>
        <v>2.2429000000000001</v>
      </c>
      <c r="E165" s="176">
        <f t="shared" si="30"/>
        <v>-4.9126104699855205E-2</v>
      </c>
      <c r="F165" s="10">
        <f t="shared" si="31"/>
        <v>0.22429000000000002</v>
      </c>
      <c r="G165" s="10">
        <f t="shared" si="31"/>
        <v>-4.9126104699855205E-3</v>
      </c>
      <c r="H165" s="10">
        <f t="shared" si="34"/>
        <v>0.50306004100000001</v>
      </c>
      <c r="I165" s="10">
        <f t="shared" si="35"/>
        <v>1.1283133659589002</v>
      </c>
      <c r="J165" s="10">
        <f t="shared" si="36"/>
        <v>2.5306940485092175</v>
      </c>
      <c r="K165" s="10">
        <f t="shared" si="37"/>
        <v>-1.1018494023130524E-2</v>
      </c>
      <c r="L165" s="10">
        <f t="shared" si="38"/>
        <v>-2.4713380244479454E-2</v>
      </c>
      <c r="M165" s="10">
        <f t="shared" ca="1" si="32"/>
        <v>-3.8378798404213849E-2</v>
      </c>
      <c r="N165" s="10">
        <f t="shared" ca="1" si="39"/>
        <v>1.1550459261233235E-5</v>
      </c>
      <c r="O165" s="177">
        <f t="shared" ca="1" si="40"/>
        <v>165903436.24538451</v>
      </c>
      <c r="P165" s="10">
        <f t="shared" ca="1" si="41"/>
        <v>315733847.31593668</v>
      </c>
      <c r="Q165" s="10">
        <f t="shared" ca="1" si="42"/>
        <v>13140629.482101142</v>
      </c>
      <c r="R165">
        <f t="shared" ca="1" si="33"/>
        <v>-1.0747306295641357E-2</v>
      </c>
    </row>
    <row r="166" spans="1:18" x14ac:dyDescent="0.2">
      <c r="A166" s="174">
        <v>22429.5</v>
      </c>
      <c r="B166" s="174">
        <v>-4.8918747624645681E-2</v>
      </c>
      <c r="C166" s="174">
        <v>0.1</v>
      </c>
      <c r="D166" s="176">
        <f t="shared" si="30"/>
        <v>2.24295</v>
      </c>
      <c r="E166" s="176">
        <f t="shared" si="30"/>
        <v>-4.8918747624645681E-2</v>
      </c>
      <c r="F166" s="10">
        <f t="shared" si="31"/>
        <v>0.22429500000000002</v>
      </c>
      <c r="G166" s="10">
        <f t="shared" si="31"/>
        <v>-4.8918747624645681E-3</v>
      </c>
      <c r="H166" s="10">
        <f t="shared" si="34"/>
        <v>0.50308247025000008</v>
      </c>
      <c r="I166" s="10">
        <f t="shared" si="35"/>
        <v>1.1283888266472377</v>
      </c>
      <c r="J166" s="10">
        <f t="shared" si="36"/>
        <v>2.530919718728422</v>
      </c>
      <c r="K166" s="10">
        <f t="shared" si="37"/>
        <v>-1.0972230498469904E-2</v>
      </c>
      <c r="L166" s="10">
        <f t="shared" si="38"/>
        <v>-2.461016439654307E-2</v>
      </c>
      <c r="M166" s="10">
        <f t="shared" ca="1" si="32"/>
        <v>-3.8378935980587621E-2</v>
      </c>
      <c r="N166" s="10">
        <f t="shared" ca="1" si="39"/>
        <v>1.1108762949222187E-5</v>
      </c>
      <c r="O166" s="177">
        <f t="shared" ca="1" si="40"/>
        <v>165871820.59860915</v>
      </c>
      <c r="P166" s="10">
        <f t="shared" ca="1" si="41"/>
        <v>315755283.00010258</v>
      </c>
      <c r="Q166" s="10">
        <f t="shared" ca="1" si="42"/>
        <v>13142900.875836842</v>
      </c>
      <c r="R166">
        <f t="shared" ca="1" si="33"/>
        <v>-1.053981164405806E-2</v>
      </c>
    </row>
    <row r="167" spans="1:18" x14ac:dyDescent="0.2">
      <c r="A167" s="174">
        <v>22442.5</v>
      </c>
      <c r="B167" s="174">
        <v>-4.3227509927662652E-2</v>
      </c>
      <c r="C167" s="174">
        <v>0.1</v>
      </c>
      <c r="D167" s="176">
        <f t="shared" si="30"/>
        <v>2.2442500000000001</v>
      </c>
      <c r="E167" s="176">
        <f t="shared" si="30"/>
        <v>-4.3227509927662652E-2</v>
      </c>
      <c r="F167" s="10">
        <f t="shared" si="31"/>
        <v>0.22442500000000001</v>
      </c>
      <c r="G167" s="10">
        <f t="shared" si="31"/>
        <v>-4.3227509927662652E-3</v>
      </c>
      <c r="H167" s="10">
        <f t="shared" si="34"/>
        <v>0.50366580625000001</v>
      </c>
      <c r="I167" s="10">
        <f t="shared" si="35"/>
        <v>1.1303519856765625</v>
      </c>
      <c r="J167" s="10">
        <f t="shared" si="36"/>
        <v>2.5367924438546252</v>
      </c>
      <c r="K167" s="10">
        <f t="shared" si="37"/>
        <v>-9.7013339155156905E-3</v>
      </c>
      <c r="L167" s="10">
        <f t="shared" si="38"/>
        <v>-2.177221863989609E-2</v>
      </c>
      <c r="M167" s="10">
        <f t="shared" ca="1" si="32"/>
        <v>-3.8382507461778063E-2</v>
      </c>
      <c r="N167" s="10">
        <f t="shared" ca="1" si="39"/>
        <v>2.3474048894427751E-6</v>
      </c>
      <c r="O167" s="177">
        <f t="shared" ca="1" si="40"/>
        <v>165050659.09796876</v>
      </c>
      <c r="P167" s="10">
        <f t="shared" ca="1" si="41"/>
        <v>316312938.72676069</v>
      </c>
      <c r="Q167" s="10">
        <f t="shared" ca="1" si="42"/>
        <v>13202040.520976746</v>
      </c>
      <c r="R167">
        <f t="shared" ca="1" si="33"/>
        <v>-4.8450024658845889E-3</v>
      </c>
    </row>
    <row r="168" spans="1:18" x14ac:dyDescent="0.2">
      <c r="A168" s="174">
        <v>22447.5</v>
      </c>
      <c r="B168" s="174">
        <v>-4.2653980659418798E-2</v>
      </c>
      <c r="C168" s="174">
        <v>0.1</v>
      </c>
      <c r="D168" s="176">
        <f t="shared" si="30"/>
        <v>2.2447499999999998</v>
      </c>
      <c r="E168" s="176">
        <f t="shared" si="30"/>
        <v>-4.2653980659418798E-2</v>
      </c>
      <c r="F168" s="10">
        <f t="shared" si="31"/>
        <v>0.22447499999999998</v>
      </c>
      <c r="G168" s="10">
        <f t="shared" si="31"/>
        <v>-4.2653980659418797E-3</v>
      </c>
      <c r="H168" s="10">
        <f t="shared" si="34"/>
        <v>0.50389025624999995</v>
      </c>
      <c r="I168" s="10">
        <f t="shared" si="35"/>
        <v>1.1311076527171873</v>
      </c>
      <c r="J168" s="10">
        <f t="shared" si="36"/>
        <v>2.5390539034369057</v>
      </c>
      <c r="K168" s="10">
        <f t="shared" si="37"/>
        <v>-9.5747523085230341E-3</v>
      </c>
      <c r="L168" s="10">
        <f t="shared" si="38"/>
        <v>-2.1492925244557079E-2</v>
      </c>
      <c r="M168" s="10">
        <f t="shared" ca="1" si="32"/>
        <v>-3.8383878285554958E-2</v>
      </c>
      <c r="N168" s="10">
        <f t="shared" ca="1" si="39"/>
        <v>1.8233774283277607E-6</v>
      </c>
      <c r="O168" s="177">
        <f t="shared" ca="1" si="40"/>
        <v>164735261.63138956</v>
      </c>
      <c r="P168" s="10">
        <f t="shared" ca="1" si="41"/>
        <v>316527589.91874963</v>
      </c>
      <c r="Q168" s="10">
        <f t="shared" ca="1" si="42"/>
        <v>13224829.335422339</v>
      </c>
      <c r="R168">
        <f t="shared" ca="1" si="33"/>
        <v>-4.2701023738638405E-3</v>
      </c>
    </row>
    <row r="169" spans="1:18" x14ac:dyDescent="0.2">
      <c r="A169" s="174">
        <v>22510.5</v>
      </c>
      <c r="B169" s="174">
        <v>-4.3528641670792373E-2</v>
      </c>
      <c r="C169" s="174">
        <v>0.1</v>
      </c>
      <c r="D169" s="176">
        <f t="shared" si="30"/>
        <v>2.2510500000000002</v>
      </c>
      <c r="E169" s="176">
        <f t="shared" si="30"/>
        <v>-4.3528641670792373E-2</v>
      </c>
      <c r="F169" s="10">
        <f t="shared" si="31"/>
        <v>0.22510500000000003</v>
      </c>
      <c r="G169" s="10">
        <f t="shared" si="31"/>
        <v>-4.3528641670792373E-3</v>
      </c>
      <c r="H169" s="10">
        <f t="shared" si="34"/>
        <v>0.50672261025000009</v>
      </c>
      <c r="I169" s="10">
        <f t="shared" si="35"/>
        <v>1.1406579318032628</v>
      </c>
      <c r="J169" s="10">
        <f t="shared" si="36"/>
        <v>2.5676780373857349</v>
      </c>
      <c r="K169" s="10">
        <f t="shared" si="37"/>
        <v>-9.7985148833037179E-3</v>
      </c>
      <c r="L169" s="10">
        <f t="shared" si="38"/>
        <v>-2.2056946928060837E-2</v>
      </c>
      <c r="M169" s="10">
        <f t="shared" ca="1" si="32"/>
        <v>-3.8401016298206761E-2</v>
      </c>
      <c r="N169" s="10">
        <f t="shared" ca="1" si="39"/>
        <v>2.6292541961583738E-6</v>
      </c>
      <c r="O169" s="177">
        <f t="shared" ca="1" si="40"/>
        <v>160781986.46660733</v>
      </c>
      <c r="P169" s="10">
        <f t="shared" ca="1" si="41"/>
        <v>319240211.95317477</v>
      </c>
      <c r="Q169" s="10">
        <f t="shared" ca="1" si="42"/>
        <v>13514010.490949731</v>
      </c>
      <c r="R169">
        <f t="shared" ca="1" si="33"/>
        <v>-5.1276253725856119E-3</v>
      </c>
    </row>
    <row r="170" spans="1:18" x14ac:dyDescent="0.2">
      <c r="A170" s="174">
        <v>23196</v>
      </c>
      <c r="B170" s="174">
        <v>-4.3397202215471872E-2</v>
      </c>
      <c r="C170" s="174">
        <v>0.1</v>
      </c>
      <c r="D170" s="176">
        <f t="shared" si="30"/>
        <v>2.3195999999999999</v>
      </c>
      <c r="E170" s="176">
        <f t="shared" si="30"/>
        <v>-4.3397202215471872E-2</v>
      </c>
      <c r="F170" s="10">
        <f t="shared" si="31"/>
        <v>0.23196</v>
      </c>
      <c r="G170" s="10">
        <f t="shared" si="31"/>
        <v>-4.3397202215471877E-3</v>
      </c>
      <c r="H170" s="10">
        <f t="shared" si="34"/>
        <v>0.53805441599999992</v>
      </c>
      <c r="I170" s="10">
        <f t="shared" si="35"/>
        <v>1.2480710233535997</v>
      </c>
      <c r="J170" s="10">
        <f t="shared" si="36"/>
        <v>2.8950255457710097</v>
      </c>
      <c r="K170" s="10">
        <f t="shared" si="37"/>
        <v>-1.0066415025900857E-2</v>
      </c>
      <c r="L170" s="10">
        <f t="shared" si="38"/>
        <v>-2.3350056294079626E-2</v>
      </c>
      <c r="M170" s="10">
        <f t="shared" ca="1" si="32"/>
        <v>-3.8571401004796085E-2</v>
      </c>
      <c r="N170" s="10">
        <f t="shared" ca="1" si="39"/>
        <v>2.3288357324959895E-6</v>
      </c>
      <c r="O170" s="177">
        <f t="shared" ca="1" si="40"/>
        <v>120339829.0622218</v>
      </c>
      <c r="P170" s="10">
        <f t="shared" ca="1" si="41"/>
        <v>349727210.16160566</v>
      </c>
      <c r="Q170" s="10">
        <f t="shared" ca="1" si="42"/>
        <v>16910715.429928761</v>
      </c>
      <c r="R170">
        <f t="shared" ca="1" si="33"/>
        <v>-4.8258012106757869E-3</v>
      </c>
    </row>
    <row r="171" spans="1:18" x14ac:dyDescent="0.2">
      <c r="A171" s="174">
        <v>23268</v>
      </c>
      <c r="B171" s="174">
        <v>-4.1568842509777965E-2</v>
      </c>
      <c r="C171" s="174">
        <v>0.1</v>
      </c>
      <c r="D171" s="176">
        <f t="shared" si="30"/>
        <v>2.3268</v>
      </c>
      <c r="E171" s="176">
        <f t="shared" si="30"/>
        <v>-4.1568842509777965E-2</v>
      </c>
      <c r="F171" s="10">
        <f t="shared" si="31"/>
        <v>0.23268</v>
      </c>
      <c r="G171" s="10">
        <f t="shared" si="31"/>
        <v>-4.1568842509777963E-3</v>
      </c>
      <c r="H171" s="10">
        <f t="shared" si="34"/>
        <v>0.54139982399999997</v>
      </c>
      <c r="I171" s="10">
        <f t="shared" si="35"/>
        <v>1.2597291104832</v>
      </c>
      <c r="J171" s="10">
        <f t="shared" si="36"/>
        <v>2.93113769427231</v>
      </c>
      <c r="K171" s="10">
        <f t="shared" si="37"/>
        <v>-9.6722382751751358E-3</v>
      </c>
      <c r="L171" s="10">
        <f t="shared" si="38"/>
        <v>-2.2505364018677507E-2</v>
      </c>
      <c r="M171" s="10">
        <f t="shared" ca="1" si="32"/>
        <v>-3.8587586353587403E-2</v>
      </c>
      <c r="N171" s="10">
        <f t="shared" ca="1" si="39"/>
        <v>8.8878882688241244E-7</v>
      </c>
      <c r="O171" s="177">
        <f t="shared" ca="1" si="40"/>
        <v>116376104.56823458</v>
      </c>
      <c r="P171" s="10">
        <f t="shared" ca="1" si="41"/>
        <v>353033832.98119563</v>
      </c>
      <c r="Q171" s="10">
        <f t="shared" ca="1" si="42"/>
        <v>17294717.478819679</v>
      </c>
      <c r="R171">
        <f t="shared" ca="1" si="33"/>
        <v>-2.9812561561905621E-3</v>
      </c>
    </row>
    <row r="172" spans="1:18" x14ac:dyDescent="0.2">
      <c r="A172" s="174">
        <v>23349</v>
      </c>
      <c r="B172" s="174">
        <v>-4.1915332800392946E-2</v>
      </c>
      <c r="C172" s="174">
        <v>0.1</v>
      </c>
      <c r="D172" s="176">
        <f t="shared" si="30"/>
        <v>2.3349000000000002</v>
      </c>
      <c r="E172" s="176">
        <f t="shared" si="30"/>
        <v>-4.1915332800392946E-2</v>
      </c>
      <c r="F172" s="10">
        <f t="shared" si="31"/>
        <v>0.23349000000000003</v>
      </c>
      <c r="G172" s="10">
        <f t="shared" si="31"/>
        <v>-4.1915332800392946E-3</v>
      </c>
      <c r="H172" s="10">
        <f t="shared" si="34"/>
        <v>0.54517580100000007</v>
      </c>
      <c r="I172" s="10">
        <f t="shared" si="35"/>
        <v>1.2729309777549003</v>
      </c>
      <c r="J172" s="10">
        <f t="shared" si="36"/>
        <v>2.9721665399599169</v>
      </c>
      <c r="K172" s="10">
        <f t="shared" si="37"/>
        <v>-9.7868110555637492E-3</v>
      </c>
      <c r="L172" s="10">
        <f t="shared" si="38"/>
        <v>-2.28512251336358E-2</v>
      </c>
      <c r="M172" s="10">
        <f t="shared" ca="1" si="32"/>
        <v>-3.8605406166623932E-2</v>
      </c>
      <c r="N172" s="10">
        <f t="shared" ca="1" si="39"/>
        <v>1.0955614320933479E-6</v>
      </c>
      <c r="O172" s="177">
        <f t="shared" ca="1" si="40"/>
        <v>111983913.9730503</v>
      </c>
      <c r="P172" s="10">
        <f t="shared" ca="1" si="41"/>
        <v>356777821.06995487</v>
      </c>
      <c r="Q172" s="10">
        <f t="shared" ca="1" si="42"/>
        <v>17733060.338936038</v>
      </c>
      <c r="R172">
        <f t="shared" ca="1" si="33"/>
        <v>-3.3099266337690142E-3</v>
      </c>
    </row>
    <row r="173" spans="1:18" x14ac:dyDescent="0.2">
      <c r="A173" s="174">
        <v>23394</v>
      </c>
      <c r="B173" s="174">
        <v>-4.047605104659871E-2</v>
      </c>
      <c r="C173" s="174">
        <v>0.1</v>
      </c>
      <c r="D173" s="176">
        <f t="shared" si="30"/>
        <v>2.3393999999999999</v>
      </c>
      <c r="E173" s="176">
        <f t="shared" si="30"/>
        <v>-4.047605104659871E-2</v>
      </c>
      <c r="F173" s="10">
        <f t="shared" si="31"/>
        <v>0.23394000000000001</v>
      </c>
      <c r="G173" s="10">
        <f t="shared" si="31"/>
        <v>-4.0476051046598712E-3</v>
      </c>
      <c r="H173" s="10">
        <f t="shared" si="34"/>
        <v>0.54727923600000006</v>
      </c>
      <c r="I173" s="10">
        <f t="shared" si="35"/>
        <v>1.2803050446984001</v>
      </c>
      <c r="J173" s="10">
        <f t="shared" si="36"/>
        <v>2.995145621567437</v>
      </c>
      <c r="K173" s="10">
        <f t="shared" si="37"/>
        <v>-9.4689673818413016E-3</v>
      </c>
      <c r="L173" s="10">
        <f t="shared" si="38"/>
        <v>-2.2151702293079539E-2</v>
      </c>
      <c r="M173" s="10">
        <f t="shared" ca="1" si="32"/>
        <v>-3.8615128224162146E-2</v>
      </c>
      <c r="N173" s="10">
        <f t="shared" ca="1" si="39"/>
        <v>3.4630337510652687E-7</v>
      </c>
      <c r="O173" s="177">
        <f t="shared" ca="1" si="40"/>
        <v>109574729.40908392</v>
      </c>
      <c r="P173" s="10">
        <f t="shared" ca="1" si="41"/>
        <v>358868843.96769023</v>
      </c>
      <c r="Q173" s="10">
        <f t="shared" ca="1" si="42"/>
        <v>17979501.570589647</v>
      </c>
      <c r="R173">
        <f t="shared" ca="1" si="33"/>
        <v>-1.8609228224365643E-3</v>
      </c>
    </row>
    <row r="174" spans="1:18" x14ac:dyDescent="0.2">
      <c r="A174" s="174">
        <v>24222.5</v>
      </c>
      <c r="B174" s="174">
        <v>-3.7806797123367264E-2</v>
      </c>
      <c r="C174" s="174">
        <v>0.1</v>
      </c>
      <c r="D174" s="176">
        <f t="shared" si="30"/>
        <v>2.42225</v>
      </c>
      <c r="E174" s="176">
        <f t="shared" si="30"/>
        <v>-3.7806797123367264E-2</v>
      </c>
      <c r="F174" s="10">
        <f t="shared" si="31"/>
        <v>0.24222500000000002</v>
      </c>
      <c r="G174" s="10">
        <f t="shared" si="31"/>
        <v>-3.7806797123367264E-3</v>
      </c>
      <c r="H174" s="10">
        <f t="shared" si="34"/>
        <v>0.58672950625000009</v>
      </c>
      <c r="I174" s="10">
        <f t="shared" si="35"/>
        <v>1.4212055465140627</v>
      </c>
      <c r="J174" s="10">
        <f t="shared" si="36"/>
        <v>3.4425151350436884</v>
      </c>
      <c r="K174" s="10">
        <f t="shared" si="37"/>
        <v>-9.1577514332076351E-3</v>
      </c>
      <c r="L174" s="10">
        <f t="shared" si="38"/>
        <v>-2.2182363409087195E-2</v>
      </c>
      <c r="M174" s="10">
        <f t="shared" ca="1" si="32"/>
        <v>-3.8771423542016042E-2</v>
      </c>
      <c r="N174" s="10">
        <f t="shared" ca="1" si="39"/>
        <v>9.3050412755516862E-8</v>
      </c>
      <c r="O174" s="177">
        <f t="shared" ca="1" si="40"/>
        <v>69332083.736905739</v>
      </c>
      <c r="P174" s="10">
        <f t="shared" ca="1" si="41"/>
        <v>398794447.14024866</v>
      </c>
      <c r="Q174" s="10">
        <f t="shared" ca="1" si="42"/>
        <v>22899377.72960835</v>
      </c>
      <c r="R174">
        <f t="shared" ca="1" si="33"/>
        <v>9.6462641864877852E-4</v>
      </c>
    </row>
    <row r="175" spans="1:18" x14ac:dyDescent="0.2">
      <c r="A175" s="174">
        <v>24304</v>
      </c>
      <c r="B175" s="174">
        <v>-4.0889439970285796E-2</v>
      </c>
      <c r="C175" s="174">
        <v>0.1</v>
      </c>
      <c r="D175" s="176">
        <f t="shared" si="30"/>
        <v>2.4304000000000001</v>
      </c>
      <c r="E175" s="176">
        <f t="shared" si="30"/>
        <v>-4.0889439970285796E-2</v>
      </c>
      <c r="F175" s="10">
        <f t="shared" si="31"/>
        <v>0.24304000000000003</v>
      </c>
      <c r="G175" s="10">
        <f t="shared" si="31"/>
        <v>-4.0889439970285798E-3</v>
      </c>
      <c r="H175" s="10">
        <f t="shared" si="34"/>
        <v>0.5906844160000001</v>
      </c>
      <c r="I175" s="10">
        <f t="shared" si="35"/>
        <v>1.4355994046464002</v>
      </c>
      <c r="J175" s="10">
        <f t="shared" si="36"/>
        <v>3.4890807930526111</v>
      </c>
      <c r="K175" s="10">
        <f t="shared" si="37"/>
        <v>-9.9377694903782614E-3</v>
      </c>
      <c r="L175" s="10">
        <f t="shared" si="38"/>
        <v>-2.4152754969415328E-2</v>
      </c>
      <c r="M175" s="10">
        <f t="shared" ca="1" si="32"/>
        <v>-3.8784472225558711E-2</v>
      </c>
      <c r="N175" s="10">
        <f t="shared" ca="1" si="39"/>
        <v>4.43088920634143E-7</v>
      </c>
      <c r="O175" s="177">
        <f t="shared" ca="1" si="40"/>
        <v>65812138.939221531</v>
      </c>
      <c r="P175" s="10">
        <f t="shared" ca="1" si="41"/>
        <v>402870286.13975894</v>
      </c>
      <c r="Q175" s="10">
        <f t="shared" ca="1" si="42"/>
        <v>23423620.566776425</v>
      </c>
      <c r="R175">
        <f t="shared" ca="1" si="33"/>
        <v>-2.1049677447270848E-3</v>
      </c>
    </row>
    <row r="176" spans="1:18" x14ac:dyDescent="0.2">
      <c r="A176" s="174">
        <v>24368</v>
      </c>
      <c r="B176" s="174">
        <v>-3.9914622137337541E-2</v>
      </c>
      <c r="C176" s="174">
        <v>0.1</v>
      </c>
      <c r="D176" s="176">
        <f t="shared" si="30"/>
        <v>2.4367999999999999</v>
      </c>
      <c r="E176" s="176">
        <f t="shared" si="30"/>
        <v>-3.9914622137337541E-2</v>
      </c>
      <c r="F176" s="10">
        <f t="shared" si="31"/>
        <v>0.24368000000000001</v>
      </c>
      <c r="G176" s="10">
        <f t="shared" si="31"/>
        <v>-3.9914622137337541E-3</v>
      </c>
      <c r="H176" s="10">
        <f t="shared" si="34"/>
        <v>0.59379942399999996</v>
      </c>
      <c r="I176" s="10">
        <f t="shared" si="35"/>
        <v>1.4469704364031999</v>
      </c>
      <c r="J176" s="10">
        <f t="shared" si="36"/>
        <v>3.5259775594273175</v>
      </c>
      <c r="K176" s="10">
        <f t="shared" si="37"/>
        <v>-9.7263951224264115E-3</v>
      </c>
      <c r="L176" s="10">
        <f t="shared" si="38"/>
        <v>-2.3701279634328679E-2</v>
      </c>
      <c r="M176" s="10">
        <f t="shared" ca="1" si="32"/>
        <v>-3.8794426975228391E-2</v>
      </c>
      <c r="N176" s="10">
        <f t="shared" ca="1" si="39"/>
        <v>1.2548372012127448E-7</v>
      </c>
      <c r="O176" s="177">
        <f t="shared" ca="1" si="40"/>
        <v>63105325.377989225</v>
      </c>
      <c r="P176" s="10">
        <f t="shared" ca="1" si="41"/>
        <v>406089832.00855929</v>
      </c>
      <c r="Q176" s="10">
        <f t="shared" ca="1" si="42"/>
        <v>23840489.404317051</v>
      </c>
      <c r="R176">
        <f t="shared" ca="1" si="33"/>
        <v>-1.1201951621091499E-3</v>
      </c>
    </row>
    <row r="177" spans="1:18" x14ac:dyDescent="0.2">
      <c r="A177" s="174">
        <v>25060.5</v>
      </c>
      <c r="B177" s="174">
        <v>-3.749630715847381E-2</v>
      </c>
      <c r="C177" s="174">
        <v>0.1</v>
      </c>
      <c r="D177" s="176">
        <f t="shared" si="30"/>
        <v>2.5060500000000001</v>
      </c>
      <c r="E177" s="176">
        <f t="shared" si="30"/>
        <v>-3.749630715847381E-2</v>
      </c>
      <c r="F177" s="10">
        <f t="shared" si="31"/>
        <v>0.25060500000000002</v>
      </c>
      <c r="G177" s="10">
        <f t="shared" si="31"/>
        <v>-3.7496307158473813E-3</v>
      </c>
      <c r="H177" s="10">
        <f t="shared" si="34"/>
        <v>0.62802866025000004</v>
      </c>
      <c r="I177" s="10">
        <f t="shared" si="35"/>
        <v>1.5738712240195127</v>
      </c>
      <c r="J177" s="10">
        <f t="shared" si="36"/>
        <v>3.9441999809541</v>
      </c>
      <c r="K177" s="10">
        <f t="shared" si="37"/>
        <v>-9.3967620554493304E-3</v>
      </c>
      <c r="L177" s="10">
        <f t="shared" si="38"/>
        <v>-2.3548755549058796E-2</v>
      </c>
      <c r="M177" s="10">
        <f t="shared" ca="1" si="32"/>
        <v>-3.8885709187336137E-2</v>
      </c>
      <c r="N177" s="10">
        <f t="shared" ca="1" si="39"/>
        <v>1.9304379978067509E-7</v>
      </c>
      <c r="O177" s="177">
        <f t="shared" ca="1" si="40"/>
        <v>37150590.600128695</v>
      </c>
      <c r="P177" s="10">
        <f t="shared" ca="1" si="41"/>
        <v>442001670.56052858</v>
      </c>
      <c r="Q177" s="10">
        <f t="shared" ca="1" si="42"/>
        <v>28650043.377046995</v>
      </c>
      <c r="R177">
        <f t="shared" ca="1" si="33"/>
        <v>1.3894020288623271E-3</v>
      </c>
    </row>
    <row r="178" spans="1:18" x14ac:dyDescent="0.2">
      <c r="A178" s="174">
        <v>25162.5</v>
      </c>
      <c r="B178" s="174">
        <v>-3.4946618852835828E-2</v>
      </c>
      <c r="C178" s="174">
        <v>0.1</v>
      </c>
      <c r="D178" s="176">
        <f t="shared" si="30"/>
        <v>2.5162499999999999</v>
      </c>
      <c r="E178" s="176">
        <f t="shared" si="30"/>
        <v>-3.4946618852835828E-2</v>
      </c>
      <c r="F178" s="10">
        <f t="shared" si="31"/>
        <v>0.25162499999999999</v>
      </c>
      <c r="G178" s="10">
        <f t="shared" si="31"/>
        <v>-3.494661885283583E-3</v>
      </c>
      <c r="H178" s="10">
        <f t="shared" si="34"/>
        <v>0.63315140624999999</v>
      </c>
      <c r="I178" s="10">
        <f t="shared" si="35"/>
        <v>1.5931672259765624</v>
      </c>
      <c r="J178" s="10">
        <f t="shared" si="36"/>
        <v>4.0088070323635252</v>
      </c>
      <c r="K178" s="10">
        <f t="shared" si="37"/>
        <v>-8.7934429688448154E-3</v>
      </c>
      <c r="L178" s="10">
        <f t="shared" si="38"/>
        <v>-2.2126500870355767E-2</v>
      </c>
      <c r="M178" s="10">
        <f t="shared" ca="1" si="32"/>
        <v>-3.8896612590588665E-2</v>
      </c>
      <c r="N178" s="10">
        <f t="shared" ca="1" si="39"/>
        <v>1.5602450528286628E-6</v>
      </c>
      <c r="O178" s="177">
        <f t="shared" ca="1" si="40"/>
        <v>33860851.852929674</v>
      </c>
      <c r="P178" s="10">
        <f t="shared" ca="1" si="41"/>
        <v>447459595.37048566</v>
      </c>
      <c r="Q178" s="10">
        <f t="shared" ca="1" si="42"/>
        <v>29405766.371995162</v>
      </c>
      <c r="R178">
        <f t="shared" ca="1" si="33"/>
        <v>3.9499937377528369E-3</v>
      </c>
    </row>
    <row r="179" spans="1:18" x14ac:dyDescent="0.2">
      <c r="A179" s="174">
        <v>25173.5</v>
      </c>
      <c r="B179" s="174">
        <v>-3.6101414098542478E-2</v>
      </c>
      <c r="C179" s="174">
        <v>0.1</v>
      </c>
      <c r="D179" s="176">
        <f t="shared" si="30"/>
        <v>2.51735</v>
      </c>
      <c r="E179" s="176">
        <f t="shared" si="30"/>
        <v>-3.6101414098542478E-2</v>
      </c>
      <c r="F179" s="10">
        <f t="shared" si="31"/>
        <v>0.25173499999999999</v>
      </c>
      <c r="G179" s="10">
        <f t="shared" si="31"/>
        <v>-3.6101414098542481E-3</v>
      </c>
      <c r="H179" s="10">
        <f t="shared" si="34"/>
        <v>0.63370510224999999</v>
      </c>
      <c r="I179" s="10">
        <f t="shared" si="35"/>
        <v>1.5952575391490373</v>
      </c>
      <c r="J179" s="10">
        <f t="shared" si="36"/>
        <v>4.0158215661768288</v>
      </c>
      <c r="K179" s="10">
        <f t="shared" si="37"/>
        <v>-9.0879894780965913E-3</v>
      </c>
      <c r="L179" s="10">
        <f t="shared" si="38"/>
        <v>-2.2877650312686452E-2</v>
      </c>
      <c r="M179" s="10">
        <f t="shared" ca="1" si="32"/>
        <v>-3.8897749461316931E-2</v>
      </c>
      <c r="N179" s="10">
        <f t="shared" ca="1" si="39"/>
        <v>7.8194914611029328E-7</v>
      </c>
      <c r="O179" s="177">
        <f t="shared" ca="1" si="40"/>
        <v>33514507.960180894</v>
      </c>
      <c r="P179" s="10">
        <f t="shared" ca="1" si="41"/>
        <v>448050807.24589694</v>
      </c>
      <c r="Q179" s="10">
        <f t="shared" ca="1" si="42"/>
        <v>29488007.175205123</v>
      </c>
      <c r="R179">
        <f t="shared" ca="1" si="33"/>
        <v>2.7963353627744533E-3</v>
      </c>
    </row>
    <row r="180" spans="1:18" x14ac:dyDescent="0.2">
      <c r="A180" s="174">
        <v>25176</v>
      </c>
      <c r="B180" s="174">
        <v>-3.7168422517117217E-2</v>
      </c>
      <c r="C180" s="174">
        <v>0.1</v>
      </c>
      <c r="D180" s="176">
        <f t="shared" si="30"/>
        <v>2.5175999999999998</v>
      </c>
      <c r="E180" s="176">
        <f t="shared" si="30"/>
        <v>-3.7168422517117217E-2</v>
      </c>
      <c r="F180" s="10">
        <f t="shared" si="31"/>
        <v>0.25175999999999998</v>
      </c>
      <c r="G180" s="10">
        <f t="shared" si="31"/>
        <v>-3.7168422517117219E-3</v>
      </c>
      <c r="H180" s="10">
        <f t="shared" si="34"/>
        <v>0.63383097599999993</v>
      </c>
      <c r="I180" s="10">
        <f t="shared" si="35"/>
        <v>1.5957328651775997</v>
      </c>
      <c r="J180" s="10">
        <f t="shared" si="36"/>
        <v>4.0174170613711251</v>
      </c>
      <c r="K180" s="10">
        <f t="shared" si="37"/>
        <v>-9.3575220529094304E-3</v>
      </c>
      <c r="L180" s="10">
        <f t="shared" si="38"/>
        <v>-2.3558497520404779E-2</v>
      </c>
      <c r="M180" s="10">
        <f t="shared" ca="1" si="32"/>
        <v>-3.8898006782464842E-2</v>
      </c>
      <c r="N180" s="10">
        <f t="shared" ca="1" si="39"/>
        <v>2.9914617309380839E-7</v>
      </c>
      <c r="O180" s="177">
        <f t="shared" ca="1" si="40"/>
        <v>33436023.375266451</v>
      </c>
      <c r="P180" s="10">
        <f t="shared" ca="1" si="41"/>
        <v>448185244.62120712</v>
      </c>
      <c r="Q180" s="10">
        <f t="shared" ca="1" si="42"/>
        <v>29506718.454749577</v>
      </c>
      <c r="R180">
        <f t="shared" ca="1" si="33"/>
        <v>1.7295842653476251E-3</v>
      </c>
    </row>
    <row r="181" spans="1:18" x14ac:dyDescent="0.2">
      <c r="A181" s="174">
        <v>25183.5</v>
      </c>
      <c r="B181" s="174">
        <v>-3.886946887011497E-2</v>
      </c>
      <c r="C181" s="174">
        <v>0.1</v>
      </c>
      <c r="D181" s="176">
        <f t="shared" si="30"/>
        <v>2.5183499999999999</v>
      </c>
      <c r="E181" s="176">
        <f t="shared" si="30"/>
        <v>-3.886946887011497E-2</v>
      </c>
      <c r="F181" s="10">
        <f t="shared" si="31"/>
        <v>0.25183499999999998</v>
      </c>
      <c r="G181" s="10">
        <f t="shared" si="31"/>
        <v>-3.8869468870114973E-3</v>
      </c>
      <c r="H181" s="10">
        <f t="shared" si="34"/>
        <v>0.63420867224999988</v>
      </c>
      <c r="I181" s="10">
        <f t="shared" si="35"/>
        <v>1.5971594097607871</v>
      </c>
      <c r="J181" s="10">
        <f t="shared" si="36"/>
        <v>4.0222063995710782</v>
      </c>
      <c r="K181" s="10">
        <f t="shared" si="37"/>
        <v>-9.7886926929054031E-3</v>
      </c>
      <c r="L181" s="10">
        <f t="shared" si="38"/>
        <v>-2.4651354243178322E-2</v>
      </c>
      <c r="M181" s="10">
        <f t="shared" ca="1" si="32"/>
        <v>-3.8898776393546247E-2</v>
      </c>
      <c r="N181" s="10">
        <f t="shared" ca="1" si="39"/>
        <v>8.5893092967483513E-11</v>
      </c>
      <c r="O181" s="177">
        <f t="shared" ca="1" si="40"/>
        <v>33201080.991830125</v>
      </c>
      <c r="P181" s="10">
        <f t="shared" ca="1" si="41"/>
        <v>448588714.66027379</v>
      </c>
      <c r="Q181" s="10">
        <f t="shared" ca="1" si="42"/>
        <v>29562897.180088773</v>
      </c>
      <c r="R181">
        <f t="shared" ca="1" si="33"/>
        <v>2.9307523431276739E-5</v>
      </c>
    </row>
    <row r="182" spans="1:18" x14ac:dyDescent="0.2">
      <c r="A182" s="174">
        <v>25183.5</v>
      </c>
      <c r="B182" s="174">
        <v>-3.885946887400557E-2</v>
      </c>
      <c r="C182" s="174">
        <v>0.1</v>
      </c>
      <c r="D182" s="176">
        <f t="shared" si="30"/>
        <v>2.5183499999999999</v>
      </c>
      <c r="E182" s="176">
        <f t="shared" si="30"/>
        <v>-3.885946887400557E-2</v>
      </c>
      <c r="F182" s="10">
        <f t="shared" si="31"/>
        <v>0.25183499999999998</v>
      </c>
      <c r="G182" s="10">
        <f t="shared" si="31"/>
        <v>-3.885946887400557E-3</v>
      </c>
      <c r="H182" s="10">
        <f t="shared" si="34"/>
        <v>0.63420867224999988</v>
      </c>
      <c r="I182" s="10">
        <f t="shared" si="35"/>
        <v>1.5971594097607871</v>
      </c>
      <c r="J182" s="10">
        <f t="shared" si="36"/>
        <v>4.0222063995710782</v>
      </c>
      <c r="K182" s="10">
        <f t="shared" si="37"/>
        <v>-9.7861743438851928E-3</v>
      </c>
      <c r="L182" s="10">
        <f t="shared" si="38"/>
        <v>-2.4645012158923275E-2</v>
      </c>
      <c r="M182" s="10">
        <f t="shared" ca="1" si="32"/>
        <v>-3.8898776393546247E-2</v>
      </c>
      <c r="N182" s="10">
        <f t="shared" ca="1" si="39"/>
        <v>1.5450810924406794E-10</v>
      </c>
      <c r="O182" s="177">
        <f t="shared" ca="1" si="40"/>
        <v>33201080.991830125</v>
      </c>
      <c r="P182" s="10">
        <f t="shared" ca="1" si="41"/>
        <v>448588714.66027379</v>
      </c>
      <c r="Q182" s="10">
        <f t="shared" ca="1" si="42"/>
        <v>29562897.180088773</v>
      </c>
      <c r="R182">
        <f t="shared" ca="1" si="33"/>
        <v>3.9307519540676683E-5</v>
      </c>
    </row>
    <row r="183" spans="1:18" x14ac:dyDescent="0.2">
      <c r="A183" s="174">
        <v>25188.5</v>
      </c>
      <c r="B183" s="174">
        <v>-3.8553517361104461E-2</v>
      </c>
      <c r="C183" s="174">
        <v>0.1</v>
      </c>
      <c r="D183" s="176">
        <f t="shared" si="30"/>
        <v>2.51885</v>
      </c>
      <c r="E183" s="176">
        <f t="shared" si="30"/>
        <v>-3.8553517361104461E-2</v>
      </c>
      <c r="F183" s="10">
        <f t="shared" si="31"/>
        <v>0.25188500000000003</v>
      </c>
      <c r="G183" s="10">
        <f t="shared" si="31"/>
        <v>-3.8553517361104464E-3</v>
      </c>
      <c r="H183" s="10">
        <f t="shared" si="34"/>
        <v>0.6344605322500001</v>
      </c>
      <c r="I183" s="10">
        <f t="shared" si="35"/>
        <v>1.5981109116579129</v>
      </c>
      <c r="J183" s="10">
        <f t="shared" si="36"/>
        <v>4.0254016698295336</v>
      </c>
      <c r="K183" s="10">
        <f t="shared" si="37"/>
        <v>-9.7110527205017984E-3</v>
      </c>
      <c r="L183" s="10">
        <f t="shared" si="38"/>
        <v>-2.4460685145035955E-2</v>
      </c>
      <c r="M183" s="10">
        <f t="shared" ca="1" si="32"/>
        <v>-3.8899287507298555E-2</v>
      </c>
      <c r="N183" s="10">
        <f t="shared" ca="1" si="39"/>
        <v>1.1955699399908497E-8</v>
      </c>
      <c r="O183" s="177">
        <f t="shared" ca="1" si="40"/>
        <v>33044879.118332203</v>
      </c>
      <c r="P183" s="10">
        <f t="shared" ca="1" si="41"/>
        <v>448857826.3082751</v>
      </c>
      <c r="Q183" s="10">
        <f t="shared" ca="1" si="42"/>
        <v>29600387.083937831</v>
      </c>
      <c r="R183">
        <f t="shared" ca="1" si="33"/>
        <v>3.4577014619409374E-4</v>
      </c>
    </row>
    <row r="184" spans="1:18" x14ac:dyDescent="0.2">
      <c r="A184" s="174">
        <v>25188.5</v>
      </c>
      <c r="B184" s="174">
        <v>-3.8503517358729589E-2</v>
      </c>
      <c r="C184" s="174">
        <v>0.1</v>
      </c>
      <c r="D184" s="176">
        <f t="shared" si="30"/>
        <v>2.51885</v>
      </c>
      <c r="E184" s="176">
        <f t="shared" si="30"/>
        <v>-3.8503517358729589E-2</v>
      </c>
      <c r="F184" s="10">
        <f t="shared" si="31"/>
        <v>0.25188500000000003</v>
      </c>
      <c r="G184" s="10">
        <f t="shared" si="31"/>
        <v>-3.850351735872959E-3</v>
      </c>
      <c r="H184" s="10">
        <f t="shared" si="34"/>
        <v>0.6344605322500001</v>
      </c>
      <c r="I184" s="10">
        <f t="shared" si="35"/>
        <v>1.5981109116579129</v>
      </c>
      <c r="J184" s="10">
        <f t="shared" si="36"/>
        <v>4.0254016698295336</v>
      </c>
      <c r="K184" s="10">
        <f t="shared" si="37"/>
        <v>-9.6984584699036022E-3</v>
      </c>
      <c r="L184" s="10">
        <f t="shared" si="38"/>
        <v>-2.442896211691669E-2</v>
      </c>
      <c r="M184" s="10">
        <f t="shared" ca="1" si="32"/>
        <v>-3.8899287507298555E-2</v>
      </c>
      <c r="N184" s="10">
        <f t="shared" ca="1" si="39"/>
        <v>1.5663401049830166E-8</v>
      </c>
      <c r="O184" s="177">
        <f t="shared" ca="1" si="40"/>
        <v>33044879.118332203</v>
      </c>
      <c r="P184" s="10">
        <f t="shared" ca="1" si="41"/>
        <v>448857826.3082751</v>
      </c>
      <c r="Q184" s="10">
        <f t="shared" ca="1" si="42"/>
        <v>29600387.083937831</v>
      </c>
      <c r="R184">
        <f t="shared" ca="1" si="33"/>
        <v>3.9577014856896631E-4</v>
      </c>
    </row>
    <row r="185" spans="1:18" x14ac:dyDescent="0.2">
      <c r="A185" s="174">
        <v>25196</v>
      </c>
      <c r="B185" s="174">
        <v>-3.7924616472156683E-2</v>
      </c>
      <c r="C185" s="174">
        <v>0.1</v>
      </c>
      <c r="D185" s="176">
        <f t="shared" si="30"/>
        <v>2.5196000000000001</v>
      </c>
      <c r="E185" s="176">
        <f t="shared" si="30"/>
        <v>-3.7924616472156683E-2</v>
      </c>
      <c r="F185" s="10">
        <f t="shared" si="31"/>
        <v>0.25196000000000002</v>
      </c>
      <c r="G185" s="10">
        <f t="shared" si="31"/>
        <v>-3.7924616472156687E-3</v>
      </c>
      <c r="H185" s="10">
        <f t="shared" si="34"/>
        <v>0.63483841600000002</v>
      </c>
      <c r="I185" s="10">
        <f t="shared" si="35"/>
        <v>1.5995388729536</v>
      </c>
      <c r="J185" s="10">
        <f t="shared" si="36"/>
        <v>4.030198144293891</v>
      </c>
      <c r="K185" s="10">
        <f t="shared" si="37"/>
        <v>-9.5554863663245993E-3</v>
      </c>
      <c r="L185" s="10">
        <f t="shared" si="38"/>
        <v>-2.4076003448591461E-2</v>
      </c>
      <c r="M185" s="10">
        <f t="shared" ca="1" si="32"/>
        <v>-3.8900051237474094E-2</v>
      </c>
      <c r="N185" s="10">
        <f t="shared" ca="1" si="39"/>
        <v>9.5147298138983238E-8</v>
      </c>
      <c r="O185" s="177">
        <f t="shared" ca="1" si="40"/>
        <v>32811216.360109746</v>
      </c>
      <c r="P185" s="10">
        <f t="shared" ca="1" si="41"/>
        <v>449261691.2685712</v>
      </c>
      <c r="Q185" s="10">
        <f t="shared" ca="1" si="42"/>
        <v>29656678.099553712</v>
      </c>
      <c r="R185">
        <f t="shared" ca="1" si="33"/>
        <v>9.7543476531741086E-4</v>
      </c>
    </row>
    <row r="186" spans="1:18" x14ac:dyDescent="0.2">
      <c r="A186" s="174">
        <v>25196</v>
      </c>
      <c r="B186" s="174">
        <v>-3.7904616472661926E-2</v>
      </c>
      <c r="C186" s="174">
        <v>0.1</v>
      </c>
      <c r="D186" s="176">
        <f t="shared" si="30"/>
        <v>2.5196000000000001</v>
      </c>
      <c r="E186" s="176">
        <f t="shared" si="30"/>
        <v>-3.7904616472661926E-2</v>
      </c>
      <c r="F186" s="10">
        <f t="shared" si="31"/>
        <v>0.25196000000000002</v>
      </c>
      <c r="G186" s="10">
        <f t="shared" si="31"/>
        <v>-3.7904616472661926E-3</v>
      </c>
      <c r="H186" s="10">
        <f t="shared" si="34"/>
        <v>0.63483841600000002</v>
      </c>
      <c r="I186" s="10">
        <f t="shared" si="35"/>
        <v>1.5995388729536</v>
      </c>
      <c r="J186" s="10">
        <f t="shared" si="36"/>
        <v>4.030198144293891</v>
      </c>
      <c r="K186" s="10">
        <f t="shared" si="37"/>
        <v>-9.5504471664518992E-3</v>
      </c>
      <c r="L186" s="10">
        <f t="shared" si="38"/>
        <v>-2.4063306680592207E-2</v>
      </c>
      <c r="M186" s="10">
        <f t="shared" ca="1" si="32"/>
        <v>-3.8900051237474094E-2</v>
      </c>
      <c r="N186" s="10">
        <f t="shared" ca="1" si="39"/>
        <v>9.9089037099665705E-8</v>
      </c>
      <c r="O186" s="177">
        <f t="shared" ca="1" si="40"/>
        <v>32811216.360109746</v>
      </c>
      <c r="P186" s="10">
        <f t="shared" ca="1" si="41"/>
        <v>449261691.2685712</v>
      </c>
      <c r="Q186" s="10">
        <f t="shared" ca="1" si="42"/>
        <v>29656678.099553712</v>
      </c>
      <c r="R186">
        <f t="shared" ca="1" si="33"/>
        <v>9.9543476481216836E-4</v>
      </c>
    </row>
    <row r="187" spans="1:18" x14ac:dyDescent="0.2">
      <c r="A187" s="174">
        <v>25199</v>
      </c>
      <c r="B187" s="174">
        <v>-3.6965064978965137E-2</v>
      </c>
      <c r="C187" s="174">
        <v>0.1</v>
      </c>
      <c r="D187" s="176">
        <f t="shared" si="30"/>
        <v>2.5198999999999998</v>
      </c>
      <c r="E187" s="176">
        <f t="shared" si="30"/>
        <v>-3.6965064978965137E-2</v>
      </c>
      <c r="F187" s="10">
        <f t="shared" si="31"/>
        <v>0.25198999999999999</v>
      </c>
      <c r="G187" s="10">
        <f t="shared" si="31"/>
        <v>-3.696506497896514E-3</v>
      </c>
      <c r="H187" s="10">
        <f t="shared" si="34"/>
        <v>0.6349896009999999</v>
      </c>
      <c r="I187" s="10">
        <f t="shared" si="35"/>
        <v>1.6001102955598996</v>
      </c>
      <c r="J187" s="10">
        <f t="shared" si="36"/>
        <v>4.0321179337813904</v>
      </c>
      <c r="K187" s="10">
        <f t="shared" si="37"/>
        <v>-9.3148267240494246E-3</v>
      </c>
      <c r="L187" s="10">
        <f t="shared" si="38"/>
        <v>-2.3472431861932142E-2</v>
      </c>
      <c r="M187" s="10">
        <f t="shared" ca="1" si="32"/>
        <v>-3.8900355741552123E-2</v>
      </c>
      <c r="N187" s="10">
        <f t="shared" ca="1" si="39"/>
        <v>3.7453503357545174E-7</v>
      </c>
      <c r="O187" s="177">
        <f t="shared" ca="1" si="40"/>
        <v>32717966.439014357</v>
      </c>
      <c r="P187" s="10">
        <f t="shared" ca="1" si="41"/>
        <v>449423303.62317371</v>
      </c>
      <c r="Q187" s="10">
        <f t="shared" ca="1" si="42"/>
        <v>29679213.383166417</v>
      </c>
      <c r="R187">
        <f t="shared" ca="1" si="33"/>
        <v>1.9352907625869858E-3</v>
      </c>
    </row>
    <row r="188" spans="1:18" x14ac:dyDescent="0.2">
      <c r="A188" s="174">
        <v>25213.5</v>
      </c>
      <c r="B188" s="174">
        <v>-3.7313970805252283E-2</v>
      </c>
      <c r="C188" s="174">
        <v>0.1</v>
      </c>
      <c r="D188" s="176">
        <f t="shared" si="30"/>
        <v>2.52135</v>
      </c>
      <c r="E188" s="176">
        <f t="shared" si="30"/>
        <v>-3.7313970805252283E-2</v>
      </c>
      <c r="F188" s="10">
        <f t="shared" si="31"/>
        <v>0.252135</v>
      </c>
      <c r="G188" s="10">
        <f t="shared" si="31"/>
        <v>-3.7313970805252284E-3</v>
      </c>
      <c r="H188" s="10">
        <f t="shared" si="34"/>
        <v>0.63572058224999994</v>
      </c>
      <c r="I188" s="10">
        <f t="shared" si="35"/>
        <v>1.6028740900560374</v>
      </c>
      <c r="J188" s="10">
        <f t="shared" si="36"/>
        <v>4.0414065869627898</v>
      </c>
      <c r="K188" s="10">
        <f t="shared" si="37"/>
        <v>-9.4081580289822851E-3</v>
      </c>
      <c r="L188" s="10">
        <f t="shared" si="38"/>
        <v>-2.3721259246374485E-2</v>
      </c>
      <c r="M188" s="10">
        <f t="shared" ca="1" si="32"/>
        <v>-3.8901819552436684E-2</v>
      </c>
      <c r="N188" s="10">
        <f t="shared" ca="1" si="39"/>
        <v>2.5212636439350706E-7</v>
      </c>
      <c r="O188" s="177">
        <f t="shared" ca="1" si="40"/>
        <v>32268993.519968584</v>
      </c>
      <c r="P188" s="10">
        <f t="shared" ca="1" si="41"/>
        <v>450204964.84222221</v>
      </c>
      <c r="Q188" s="10">
        <f t="shared" ca="1" si="42"/>
        <v>29788286.087842327</v>
      </c>
      <c r="R188">
        <f t="shared" ca="1" si="33"/>
        <v>1.5878487471844005E-3</v>
      </c>
    </row>
    <row r="189" spans="1:18" x14ac:dyDescent="0.2">
      <c r="A189" s="174">
        <v>25213.5</v>
      </c>
      <c r="B189" s="174">
        <v>-3.7273970806262768E-2</v>
      </c>
      <c r="C189" s="174">
        <v>0.1</v>
      </c>
      <c r="D189" s="176">
        <f t="shared" si="30"/>
        <v>2.52135</v>
      </c>
      <c r="E189" s="176">
        <f t="shared" si="30"/>
        <v>-3.7273970806262768E-2</v>
      </c>
      <c r="F189" s="10">
        <f t="shared" si="31"/>
        <v>0.252135</v>
      </c>
      <c r="G189" s="10">
        <f t="shared" si="31"/>
        <v>-3.7273970806262768E-3</v>
      </c>
      <c r="H189" s="10">
        <f t="shared" si="34"/>
        <v>0.63572058224999994</v>
      </c>
      <c r="I189" s="10">
        <f t="shared" si="35"/>
        <v>1.6028740900560374</v>
      </c>
      <c r="J189" s="10">
        <f t="shared" si="36"/>
        <v>4.0414065869627898</v>
      </c>
      <c r="K189" s="10">
        <f t="shared" si="37"/>
        <v>-9.3980726292370639E-3</v>
      </c>
      <c r="L189" s="10">
        <f t="shared" si="38"/>
        <v>-2.3695830423726871E-2</v>
      </c>
      <c r="M189" s="10">
        <f t="shared" ca="1" si="32"/>
        <v>-3.8901819552436684E-2</v>
      </c>
      <c r="N189" s="10">
        <f t="shared" ca="1" si="39"/>
        <v>2.6498915404199885E-7</v>
      </c>
      <c r="O189" s="177">
        <f t="shared" ca="1" si="40"/>
        <v>32268993.519968584</v>
      </c>
      <c r="P189" s="10">
        <f t="shared" ca="1" si="41"/>
        <v>450204964.84222221</v>
      </c>
      <c r="Q189" s="10">
        <f t="shared" ca="1" si="42"/>
        <v>29788286.087842327</v>
      </c>
      <c r="R189">
        <f t="shared" ca="1" si="33"/>
        <v>1.6278487461739155E-3</v>
      </c>
    </row>
    <row r="190" spans="1:18" x14ac:dyDescent="0.2">
      <c r="A190" s="174">
        <v>25226</v>
      </c>
      <c r="B190" s="174">
        <v>-3.9409329382504646E-2</v>
      </c>
      <c r="C190" s="174">
        <v>0.1</v>
      </c>
      <c r="D190" s="176">
        <f t="shared" si="30"/>
        <v>2.5226000000000002</v>
      </c>
      <c r="E190" s="176">
        <f t="shared" si="30"/>
        <v>-3.9409329382504646E-2</v>
      </c>
      <c r="F190" s="10">
        <f t="shared" si="31"/>
        <v>0.25226000000000004</v>
      </c>
      <c r="G190" s="10">
        <f t="shared" si="31"/>
        <v>-3.9409329382504646E-3</v>
      </c>
      <c r="H190" s="10">
        <f t="shared" si="34"/>
        <v>0.63635107600000018</v>
      </c>
      <c r="I190" s="10">
        <f t="shared" si="35"/>
        <v>1.6052592243176005</v>
      </c>
      <c r="J190" s="10">
        <f t="shared" si="36"/>
        <v>4.0494269192635794</v>
      </c>
      <c r="K190" s="10">
        <f t="shared" si="37"/>
        <v>-9.9413974300306233E-3</v>
      </c>
      <c r="L190" s="10">
        <f t="shared" si="38"/>
        <v>-2.5078169156995251E-2</v>
      </c>
      <c r="M190" s="10">
        <f t="shared" ca="1" si="32"/>
        <v>-3.89030708727411E-2</v>
      </c>
      <c r="N190" s="10">
        <f t="shared" ca="1" si="39"/>
        <v>2.5629767870800679E-8</v>
      </c>
      <c r="O190" s="177">
        <f t="shared" ca="1" si="40"/>
        <v>31884258.16708355</v>
      </c>
      <c r="P190" s="10">
        <f t="shared" ca="1" si="41"/>
        <v>450879522.38128853</v>
      </c>
      <c r="Q190" s="10">
        <f t="shared" ca="1" si="42"/>
        <v>29882516.830341846</v>
      </c>
      <c r="R190">
        <f t="shared" ca="1" si="33"/>
        <v>-5.0625850976354636E-4</v>
      </c>
    </row>
    <row r="191" spans="1:18" x14ac:dyDescent="0.2">
      <c r="A191" s="174">
        <v>25226</v>
      </c>
      <c r="B191" s="174">
        <v>-3.9009329385333538E-2</v>
      </c>
      <c r="C191" s="174">
        <v>0.1</v>
      </c>
      <c r="D191" s="176">
        <f t="shared" si="30"/>
        <v>2.5226000000000002</v>
      </c>
      <c r="E191" s="176">
        <f t="shared" si="30"/>
        <v>-3.9009329385333538E-2</v>
      </c>
      <c r="F191" s="10">
        <f t="shared" si="31"/>
        <v>0.25226000000000004</v>
      </c>
      <c r="G191" s="10">
        <f t="shared" si="31"/>
        <v>-3.9009329385333541E-3</v>
      </c>
      <c r="H191" s="10">
        <f t="shared" si="34"/>
        <v>0.63635107600000018</v>
      </c>
      <c r="I191" s="10">
        <f t="shared" si="35"/>
        <v>1.6052592243176005</v>
      </c>
      <c r="J191" s="10">
        <f t="shared" si="36"/>
        <v>4.0494269192635794</v>
      </c>
      <c r="K191" s="10">
        <f t="shared" si="37"/>
        <v>-9.8404934307442394E-3</v>
      </c>
      <c r="L191" s="10">
        <f t="shared" si="38"/>
        <v>-2.4823628728395421E-2</v>
      </c>
      <c r="M191" s="10">
        <f t="shared" ca="1" si="32"/>
        <v>-3.89030708727411E-2</v>
      </c>
      <c r="N191" s="10">
        <f t="shared" ca="1" si="39"/>
        <v>1.1290871498357451E-9</v>
      </c>
      <c r="O191" s="177">
        <f t="shared" ca="1" si="40"/>
        <v>31884258.16708355</v>
      </c>
      <c r="P191" s="10">
        <f t="shared" ca="1" si="41"/>
        <v>450879522.38128853</v>
      </c>
      <c r="Q191" s="10">
        <f t="shared" ca="1" si="42"/>
        <v>29882516.830341846</v>
      </c>
      <c r="R191">
        <f t="shared" ca="1" si="33"/>
        <v>-1.0625851259243868E-4</v>
      </c>
    </row>
    <row r="192" spans="1:18" x14ac:dyDescent="0.2">
      <c r="A192" s="174">
        <v>25231</v>
      </c>
      <c r="B192" s="174">
        <v>-4.0643497426404794E-2</v>
      </c>
      <c r="C192" s="174">
        <v>0.1</v>
      </c>
      <c r="D192" s="176">
        <f t="shared" si="30"/>
        <v>2.5230999999999999</v>
      </c>
      <c r="E192" s="176">
        <f t="shared" si="30"/>
        <v>-4.0643497426404794E-2</v>
      </c>
      <c r="F192" s="10">
        <f t="shared" si="31"/>
        <v>0.25230999999999998</v>
      </c>
      <c r="G192" s="10">
        <f t="shared" si="31"/>
        <v>-4.0643497426404796E-3</v>
      </c>
      <c r="H192" s="10">
        <f t="shared" si="34"/>
        <v>0.63660336099999992</v>
      </c>
      <c r="I192" s="10">
        <f t="shared" si="35"/>
        <v>1.6062139401390998</v>
      </c>
      <c r="J192" s="10">
        <f t="shared" si="36"/>
        <v>4.0526383923649627</v>
      </c>
      <c r="K192" s="10">
        <f t="shared" si="37"/>
        <v>-1.0254760835656193E-2</v>
      </c>
      <c r="L192" s="10">
        <f t="shared" si="38"/>
        <v>-2.587378706444414E-2</v>
      </c>
      <c r="M192" s="10">
        <f t="shared" ca="1" si="32"/>
        <v>-3.8903568656440131E-2</v>
      </c>
      <c r="N192" s="10">
        <f t="shared" ca="1" si="39"/>
        <v>3.0273521245507461E-7</v>
      </c>
      <c r="O192" s="177">
        <f t="shared" ca="1" si="40"/>
        <v>31730963.699873697</v>
      </c>
      <c r="P192" s="10">
        <f t="shared" ca="1" si="41"/>
        <v>451149529.98422641</v>
      </c>
      <c r="Q192" s="10">
        <f t="shared" ca="1" si="42"/>
        <v>29920261.683958501</v>
      </c>
      <c r="R192">
        <f t="shared" ca="1" si="33"/>
        <v>-1.7399287699646632E-3</v>
      </c>
    </row>
    <row r="193" spans="1:18" x14ac:dyDescent="0.2">
      <c r="A193" s="174">
        <v>25233</v>
      </c>
      <c r="B193" s="174">
        <v>-3.9217168578872461E-2</v>
      </c>
      <c r="C193" s="174">
        <v>0.1</v>
      </c>
      <c r="D193" s="176">
        <f t="shared" si="30"/>
        <v>2.5232999999999999</v>
      </c>
      <c r="E193" s="176">
        <f t="shared" si="30"/>
        <v>-3.9217168578872461E-2</v>
      </c>
      <c r="F193" s="10">
        <f t="shared" si="31"/>
        <v>0.25233</v>
      </c>
      <c r="G193" s="10">
        <f t="shared" si="31"/>
        <v>-3.9217168578872461E-3</v>
      </c>
      <c r="H193" s="10">
        <f t="shared" si="34"/>
        <v>0.63670428899999998</v>
      </c>
      <c r="I193" s="10">
        <f t="shared" si="35"/>
        <v>1.6065959324336998</v>
      </c>
      <c r="J193" s="10">
        <f t="shared" si="36"/>
        <v>4.053923516309955</v>
      </c>
      <c r="K193" s="10">
        <f t="shared" si="37"/>
        <v>-9.8956681475068867E-3</v>
      </c>
      <c r="L193" s="10">
        <f t="shared" si="38"/>
        <v>-2.4969739436604126E-2</v>
      </c>
      <c r="M193" s="10">
        <f t="shared" ca="1" si="32"/>
        <v>-3.8903767330812106E-2</v>
      </c>
      <c r="N193" s="10">
        <f t="shared" ca="1" si="39"/>
        <v>9.8220342285788084E-9</v>
      </c>
      <c r="O193" s="177">
        <f t="shared" ca="1" si="40"/>
        <v>31669741.930635326</v>
      </c>
      <c r="P193" s="10">
        <f t="shared" ca="1" si="41"/>
        <v>451257562.56743807</v>
      </c>
      <c r="Q193" s="10">
        <f t="shared" ca="1" si="42"/>
        <v>29935368.038751345</v>
      </c>
      <c r="R193">
        <f t="shared" ca="1" si="33"/>
        <v>-3.1340124806035485E-4</v>
      </c>
    </row>
    <row r="194" spans="1:18" x14ac:dyDescent="0.2">
      <c r="A194" s="174">
        <v>25261</v>
      </c>
      <c r="B194" s="174">
        <v>-3.694880094451914E-2</v>
      </c>
      <c r="C194" s="174">
        <v>0.1</v>
      </c>
      <c r="D194" s="176">
        <f t="shared" si="30"/>
        <v>2.5261</v>
      </c>
      <c r="E194" s="176">
        <f t="shared" si="30"/>
        <v>-3.694880094451914E-2</v>
      </c>
      <c r="F194" s="10">
        <f t="shared" si="31"/>
        <v>0.25261</v>
      </c>
      <c r="G194" s="10">
        <f t="shared" si="31"/>
        <v>-3.6948800944519144E-3</v>
      </c>
      <c r="H194" s="10">
        <f t="shared" si="34"/>
        <v>0.63811812099999998</v>
      </c>
      <c r="I194" s="10">
        <f t="shared" si="35"/>
        <v>1.6119501854581</v>
      </c>
      <c r="J194" s="10">
        <f t="shared" si="36"/>
        <v>4.0719473634857062</v>
      </c>
      <c r="K194" s="10">
        <f t="shared" si="37"/>
        <v>-9.3336366065949802E-3</v>
      </c>
      <c r="L194" s="10">
        <f t="shared" si="38"/>
        <v>-2.3577699431919581E-2</v>
      </c>
      <c r="M194" s="10">
        <f t="shared" ca="1" si="32"/>
        <v>-3.8906522425561502E-2</v>
      </c>
      <c r="N194" s="10">
        <f t="shared" ca="1" si="39"/>
        <v>3.8326733973346965E-7</v>
      </c>
      <c r="O194" s="177">
        <f t="shared" ca="1" si="40"/>
        <v>30818405.74163834</v>
      </c>
      <c r="P194" s="10">
        <f t="shared" ca="1" si="41"/>
        <v>452771792.12342966</v>
      </c>
      <c r="Q194" s="10">
        <f t="shared" ca="1" si="42"/>
        <v>30147362.26852712</v>
      </c>
      <c r="R194">
        <f t="shared" ca="1" si="33"/>
        <v>1.9577214810423613E-3</v>
      </c>
    </row>
    <row r="195" spans="1:18" x14ac:dyDescent="0.2">
      <c r="A195" s="174">
        <v>25278.5</v>
      </c>
      <c r="B195" s="174">
        <v>-3.5718795047025187E-2</v>
      </c>
      <c r="C195" s="174">
        <v>0.1</v>
      </c>
      <c r="D195" s="176">
        <f t="shared" si="30"/>
        <v>2.5278499999999999</v>
      </c>
      <c r="E195" s="176">
        <f t="shared" si="30"/>
        <v>-3.5718795047025187E-2</v>
      </c>
      <c r="F195" s="10">
        <f t="shared" si="31"/>
        <v>0.25278499999999998</v>
      </c>
      <c r="G195" s="10">
        <f t="shared" si="31"/>
        <v>-3.571879504702519E-3</v>
      </c>
      <c r="H195" s="10">
        <f t="shared" si="34"/>
        <v>0.63900256224999996</v>
      </c>
      <c r="I195" s="10">
        <f t="shared" si="35"/>
        <v>1.6153026269836623</v>
      </c>
      <c r="J195" s="10">
        <f t="shared" si="36"/>
        <v>4.0832427456206508</v>
      </c>
      <c r="K195" s="10">
        <f t="shared" si="37"/>
        <v>-9.0291756059622617E-3</v>
      </c>
      <c r="L195" s="10">
        <f t="shared" si="38"/>
        <v>-2.2824401555531702E-2</v>
      </c>
      <c r="M195" s="10">
        <f t="shared" ca="1" si="32"/>
        <v>-3.8908219385533002E-2</v>
      </c>
      <c r="N195" s="10">
        <f t="shared" ca="1" si="39"/>
        <v>1.0172427611066016E-6</v>
      </c>
      <c r="O195" s="177">
        <f t="shared" ca="1" si="40"/>
        <v>30291798.437577311</v>
      </c>
      <c r="P195" s="10">
        <f t="shared" ca="1" si="41"/>
        <v>453719867.74086279</v>
      </c>
      <c r="Q195" s="10">
        <f t="shared" ca="1" si="42"/>
        <v>30280338.20352935</v>
      </c>
      <c r="R195">
        <f t="shared" ca="1" si="33"/>
        <v>3.1894243385078153E-3</v>
      </c>
    </row>
    <row r="196" spans="1:18" x14ac:dyDescent="0.2">
      <c r="A196" s="174">
        <v>25354</v>
      </c>
      <c r="B196" s="174">
        <v>-3.7628457170497315E-2</v>
      </c>
      <c r="C196" s="174">
        <v>0.1</v>
      </c>
      <c r="D196" s="176">
        <f t="shared" si="30"/>
        <v>2.5354000000000001</v>
      </c>
      <c r="E196" s="176">
        <f t="shared" si="30"/>
        <v>-3.7628457170497315E-2</v>
      </c>
      <c r="F196" s="10">
        <f t="shared" si="31"/>
        <v>0.25354000000000004</v>
      </c>
      <c r="G196" s="10">
        <f t="shared" si="31"/>
        <v>-3.7628457170497316E-3</v>
      </c>
      <c r="H196" s="10">
        <f t="shared" si="34"/>
        <v>0.64282531600000015</v>
      </c>
      <c r="I196" s="10">
        <f t="shared" si="35"/>
        <v>1.6298193061864004</v>
      </c>
      <c r="J196" s="10">
        <f t="shared" si="36"/>
        <v>4.1322438689049994</v>
      </c>
      <c r="K196" s="10">
        <f t="shared" si="37"/>
        <v>-9.5403190310078892E-3</v>
      </c>
      <c r="L196" s="10">
        <f t="shared" si="38"/>
        <v>-2.4188524871217403E-2</v>
      </c>
      <c r="M196" s="10">
        <f t="shared" ca="1" si="32"/>
        <v>-3.8915320327533087E-2</v>
      </c>
      <c r="N196" s="10">
        <f t="shared" ca="1" si="39"/>
        <v>1.6560167849360752E-7</v>
      </c>
      <c r="O196" s="177">
        <f t="shared" ca="1" si="40"/>
        <v>28068386.274546988</v>
      </c>
      <c r="P196" s="10">
        <f t="shared" ca="1" si="41"/>
        <v>457824995.46967244</v>
      </c>
      <c r="Q196" s="10">
        <f t="shared" ca="1" si="42"/>
        <v>30858276.444611553</v>
      </c>
      <c r="R196">
        <f t="shared" ca="1" si="33"/>
        <v>1.2868631570357725E-3</v>
      </c>
    </row>
    <row r="197" spans="1:18" x14ac:dyDescent="0.2">
      <c r="A197" s="174">
        <v>25379</v>
      </c>
      <c r="B197" s="174">
        <v>-3.7001236492004264E-2</v>
      </c>
      <c r="C197" s="174">
        <v>0.1</v>
      </c>
      <c r="D197" s="176">
        <f t="shared" si="30"/>
        <v>2.5379</v>
      </c>
      <c r="E197" s="176">
        <f t="shared" si="30"/>
        <v>-3.7001236492004264E-2</v>
      </c>
      <c r="F197" s="10">
        <f t="shared" si="31"/>
        <v>0.25379000000000002</v>
      </c>
      <c r="G197" s="10">
        <f t="shared" si="31"/>
        <v>-3.7001236492004265E-3</v>
      </c>
      <c r="H197" s="10">
        <f t="shared" si="34"/>
        <v>0.64409364100000011</v>
      </c>
      <c r="I197" s="10">
        <f t="shared" si="35"/>
        <v>1.6346452514939003</v>
      </c>
      <c r="J197" s="10">
        <f t="shared" si="36"/>
        <v>4.1485661837663699</v>
      </c>
      <c r="K197" s="10">
        <f t="shared" si="37"/>
        <v>-9.3905438093057625E-3</v>
      </c>
      <c r="L197" s="10">
        <f t="shared" si="38"/>
        <v>-2.3832261133637095E-2</v>
      </c>
      <c r="M197" s="10">
        <f t="shared" ca="1" si="32"/>
        <v>-3.8917592828692622E-2</v>
      </c>
      <c r="N197" s="10">
        <f t="shared" ca="1" si="39"/>
        <v>3.6724216091656265E-7</v>
      </c>
      <c r="O197" s="177">
        <f t="shared" ca="1" si="40"/>
        <v>27349595.819454502</v>
      </c>
      <c r="P197" s="10">
        <f t="shared" ca="1" si="41"/>
        <v>459189634.92060196</v>
      </c>
      <c r="Q197" s="10">
        <f t="shared" ca="1" si="42"/>
        <v>31051169.329273187</v>
      </c>
      <c r="R197">
        <f t="shared" ca="1" si="33"/>
        <v>1.9163563366883588E-3</v>
      </c>
    </row>
    <row r="198" spans="1:18" x14ac:dyDescent="0.2">
      <c r="A198" s="174">
        <v>25384</v>
      </c>
      <c r="B198" s="174">
        <v>-3.773583446578993E-2</v>
      </c>
      <c r="C198" s="174">
        <v>0.1</v>
      </c>
      <c r="D198" s="176">
        <f t="shared" si="30"/>
        <v>2.5384000000000002</v>
      </c>
      <c r="E198" s="176">
        <f t="shared" si="30"/>
        <v>-3.773583446578993E-2</v>
      </c>
      <c r="F198" s="10">
        <f t="shared" si="31"/>
        <v>0.25384000000000001</v>
      </c>
      <c r="G198" s="10">
        <f t="shared" si="31"/>
        <v>-3.773583446578993E-3</v>
      </c>
      <c r="H198" s="10">
        <f t="shared" si="34"/>
        <v>0.6443474560000001</v>
      </c>
      <c r="I198" s="10">
        <f t="shared" si="35"/>
        <v>1.6356115823104005</v>
      </c>
      <c r="J198" s="10">
        <f t="shared" si="36"/>
        <v>4.1518364405367212</v>
      </c>
      <c r="K198" s="10">
        <f t="shared" si="37"/>
        <v>-9.5788642207961169E-3</v>
      </c>
      <c r="L198" s="10">
        <f t="shared" si="38"/>
        <v>-2.4314988938068865E-2</v>
      </c>
      <c r="M198" s="10">
        <f t="shared" ca="1" si="32"/>
        <v>-3.8918042624199831E-2</v>
      </c>
      <c r="N198" s="10">
        <f t="shared" ca="1" si="39"/>
        <v>1.3976161298109283E-7</v>
      </c>
      <c r="O198" s="177">
        <f t="shared" ca="1" si="40"/>
        <v>27206882.911304567</v>
      </c>
      <c r="P198" s="10">
        <f t="shared" ca="1" si="41"/>
        <v>459462881.22768128</v>
      </c>
      <c r="Q198" s="10">
        <f t="shared" ca="1" si="42"/>
        <v>31089839.057604488</v>
      </c>
      <c r="R198">
        <f t="shared" ca="1" si="33"/>
        <v>1.1822081584099003E-3</v>
      </c>
    </row>
    <row r="199" spans="1:18" x14ac:dyDescent="0.2">
      <c r="A199" s="174">
        <v>25389</v>
      </c>
      <c r="B199" s="174">
        <v>-3.7470446486993693E-2</v>
      </c>
      <c r="C199" s="174">
        <v>0.1</v>
      </c>
      <c r="D199" s="176">
        <f t="shared" si="30"/>
        <v>2.5388999999999999</v>
      </c>
      <c r="E199" s="176">
        <f t="shared" si="30"/>
        <v>-3.7470446486993693E-2</v>
      </c>
      <c r="F199" s="10">
        <f t="shared" si="31"/>
        <v>0.25389</v>
      </c>
      <c r="G199" s="10">
        <f t="shared" si="31"/>
        <v>-3.7470446486993696E-3</v>
      </c>
      <c r="H199" s="10">
        <f t="shared" si="34"/>
        <v>0.644601321</v>
      </c>
      <c r="I199" s="10">
        <f t="shared" si="35"/>
        <v>1.6365782938869</v>
      </c>
      <c r="J199" s="10">
        <f t="shared" si="36"/>
        <v>4.1551086303494502</v>
      </c>
      <c r="K199" s="10">
        <f t="shared" si="37"/>
        <v>-9.5133716585828285E-3</v>
      </c>
      <c r="L199" s="10">
        <f t="shared" si="38"/>
        <v>-2.4153499303975944E-2</v>
      </c>
      <c r="M199" s="10">
        <f t="shared" ca="1" si="32"/>
        <v>-3.8918490851465495E-2</v>
      </c>
      <c r="N199" s="10">
        <f t="shared" ca="1" si="39"/>
        <v>2.0968324814785467E-7</v>
      </c>
      <c r="O199" s="177">
        <f t="shared" ca="1" si="40"/>
        <v>27064518.847307932</v>
      </c>
      <c r="P199" s="10">
        <f t="shared" ca="1" si="41"/>
        <v>459736233.72557449</v>
      </c>
      <c r="Q199" s="10">
        <f t="shared" ca="1" si="42"/>
        <v>31128539.197355598</v>
      </c>
      <c r="R199">
        <f t="shared" ca="1" si="33"/>
        <v>1.4480443644718025E-3</v>
      </c>
    </row>
    <row r="200" spans="1:18" x14ac:dyDescent="0.2">
      <c r="A200" s="174">
        <v>26179</v>
      </c>
      <c r="B200" s="174">
        <v>-3.7314606914021137E-2</v>
      </c>
      <c r="C200" s="174">
        <v>0.1</v>
      </c>
      <c r="D200" s="176">
        <f t="shared" si="30"/>
        <v>2.6179000000000001</v>
      </c>
      <c r="E200" s="176">
        <f t="shared" si="30"/>
        <v>-3.7314606914021137E-2</v>
      </c>
      <c r="F200" s="10">
        <f t="shared" si="31"/>
        <v>0.26179000000000002</v>
      </c>
      <c r="G200" s="10">
        <f t="shared" si="31"/>
        <v>-3.7314606914021138E-3</v>
      </c>
      <c r="H200" s="10">
        <f t="shared" si="34"/>
        <v>0.68534004100000012</v>
      </c>
      <c r="I200" s="10">
        <f t="shared" si="35"/>
        <v>1.7941516933339003</v>
      </c>
      <c r="J200" s="10">
        <f t="shared" si="36"/>
        <v>4.6969097179788175</v>
      </c>
      <c r="K200" s="10">
        <f t="shared" si="37"/>
        <v>-9.7685909440215941E-3</v>
      </c>
      <c r="L200" s="10">
        <f t="shared" si="38"/>
        <v>-2.5573194232354133E-2</v>
      </c>
      <c r="M200" s="10">
        <f t="shared" ca="1" si="32"/>
        <v>-3.8969612077172019E-2</v>
      </c>
      <c r="N200" s="10">
        <f t="shared" ca="1" si="39"/>
        <v>2.73904209005608E-7</v>
      </c>
      <c r="O200" s="177">
        <f t="shared" ca="1" si="40"/>
        <v>9082905.4089745712</v>
      </c>
      <c r="P200" s="10">
        <f t="shared" ca="1" si="41"/>
        <v>504274733.51195443</v>
      </c>
      <c r="Q200" s="10">
        <f t="shared" ca="1" si="42"/>
        <v>37633142.761516601</v>
      </c>
      <c r="R200">
        <f t="shared" ca="1" si="33"/>
        <v>1.6550051631508828E-3</v>
      </c>
    </row>
    <row r="201" spans="1:18" x14ac:dyDescent="0.2">
      <c r="A201" s="174">
        <v>26197.5</v>
      </c>
      <c r="B201" s="174">
        <v>-3.6980932852949053E-2</v>
      </c>
      <c r="C201" s="174">
        <v>0.1</v>
      </c>
      <c r="D201" s="176">
        <f t="shared" si="30"/>
        <v>2.6197499999999998</v>
      </c>
      <c r="E201" s="176">
        <f t="shared" si="30"/>
        <v>-3.6980932852949053E-2</v>
      </c>
      <c r="F201" s="10">
        <f t="shared" si="31"/>
        <v>0.26197500000000001</v>
      </c>
      <c r="G201" s="10">
        <f t="shared" si="31"/>
        <v>-3.6980932852949053E-3</v>
      </c>
      <c r="H201" s="10">
        <f t="shared" si="34"/>
        <v>0.68630900625000002</v>
      </c>
      <c r="I201" s="10">
        <f t="shared" si="35"/>
        <v>1.7979580191234374</v>
      </c>
      <c r="J201" s="10">
        <f t="shared" si="36"/>
        <v>4.710200520598625</v>
      </c>
      <c r="K201" s="10">
        <f t="shared" si="37"/>
        <v>-9.6880798841513273E-3</v>
      </c>
      <c r="L201" s="10">
        <f t="shared" si="38"/>
        <v>-2.5380347276505438E-2</v>
      </c>
      <c r="M201" s="10">
        <f t="shared" ca="1" si="32"/>
        <v>-3.8970340088177097E-2</v>
      </c>
      <c r="N201" s="10">
        <f t="shared" ca="1" si="39"/>
        <v>3.9577411475776901E-7</v>
      </c>
      <c r="O201" s="177">
        <f t="shared" ca="1" si="40"/>
        <v>8772441.9765654448</v>
      </c>
      <c r="P201" s="10">
        <f t="shared" ca="1" si="41"/>
        <v>505350209.21123868</v>
      </c>
      <c r="Q201" s="10">
        <f t="shared" ca="1" si="42"/>
        <v>37794947.944988757</v>
      </c>
      <c r="R201">
        <f t="shared" ca="1" si="33"/>
        <v>1.989407235228044E-3</v>
      </c>
    </row>
    <row r="202" spans="1:18" x14ac:dyDescent="0.2">
      <c r="A202" s="174">
        <v>26205.5</v>
      </c>
      <c r="B202" s="174">
        <v>-3.717994302416866E-2</v>
      </c>
      <c r="C202" s="174">
        <v>0.1</v>
      </c>
      <c r="D202" s="176">
        <f t="shared" si="30"/>
        <v>2.6205500000000002</v>
      </c>
      <c r="E202" s="176">
        <f t="shared" si="30"/>
        <v>-3.717994302416866E-2</v>
      </c>
      <c r="F202" s="10">
        <f t="shared" si="31"/>
        <v>0.26205500000000004</v>
      </c>
      <c r="G202" s="10">
        <f t="shared" si="31"/>
        <v>-3.7179943024168664E-3</v>
      </c>
      <c r="H202" s="10">
        <f t="shared" si="34"/>
        <v>0.68672823025000018</v>
      </c>
      <c r="I202" s="10">
        <f t="shared" si="35"/>
        <v>1.799605663781638</v>
      </c>
      <c r="J202" s="10">
        <f t="shared" si="36"/>
        <v>4.7159566222229721</v>
      </c>
      <c r="K202" s="10">
        <f t="shared" si="37"/>
        <v>-9.7431899691985194E-3</v>
      </c>
      <c r="L202" s="10">
        <f t="shared" si="38"/>
        <v>-2.5532516473783181E-2</v>
      </c>
      <c r="M202" s="10">
        <f t="shared" ca="1" si="32"/>
        <v>-3.8970648254402648E-2</v>
      </c>
      <c r="N202" s="10">
        <f t="shared" ca="1" si="39"/>
        <v>3.206625221587361E-7</v>
      </c>
      <c r="O202" s="177">
        <f t="shared" ca="1" si="40"/>
        <v>8639800.9296717308</v>
      </c>
      <c r="P202" s="10">
        <f t="shared" ca="1" si="41"/>
        <v>505815745.41094154</v>
      </c>
      <c r="Q202" s="10">
        <f t="shared" ca="1" si="42"/>
        <v>37865054.939251237</v>
      </c>
      <c r="R202">
        <f t="shared" ca="1" si="33"/>
        <v>1.7907052302339882E-3</v>
      </c>
    </row>
    <row r="203" spans="1:18" x14ac:dyDescent="0.2">
      <c r="A203" s="174">
        <v>26208</v>
      </c>
      <c r="B203" s="174">
        <v>-3.7548390927469928E-2</v>
      </c>
      <c r="C203" s="174">
        <v>0.1</v>
      </c>
      <c r="D203" s="176">
        <f t="shared" si="30"/>
        <v>2.6208</v>
      </c>
      <c r="E203" s="176">
        <f t="shared" si="30"/>
        <v>-3.7548390927469928E-2</v>
      </c>
      <c r="F203" s="10">
        <f t="shared" si="31"/>
        <v>0.26208000000000004</v>
      </c>
      <c r="G203" s="10">
        <f t="shared" si="31"/>
        <v>-3.7548390927469931E-3</v>
      </c>
      <c r="H203" s="10">
        <f t="shared" si="34"/>
        <v>0.68685926400000008</v>
      </c>
      <c r="I203" s="10">
        <f t="shared" si="35"/>
        <v>1.8001207590912003</v>
      </c>
      <c r="J203" s="10">
        <f t="shared" si="36"/>
        <v>4.7177564854262179</v>
      </c>
      <c r="K203" s="10">
        <f t="shared" si="37"/>
        <v>-9.840682294271319E-3</v>
      </c>
      <c r="L203" s="10">
        <f t="shared" si="38"/>
        <v>-2.5790460156826272E-2</v>
      </c>
      <c r="M203" s="10">
        <f t="shared" ca="1" si="32"/>
        <v>-3.8970743733021306E-2</v>
      </c>
      <c r="N203" s="10">
        <f t="shared" ca="1" si="39"/>
        <v>2.0230875034598745E-7</v>
      </c>
      <c r="O203" s="177">
        <f t="shared" ca="1" si="40"/>
        <v>8598550.5774306711</v>
      </c>
      <c r="P203" s="10">
        <f t="shared" ca="1" si="41"/>
        <v>505961283.15053201</v>
      </c>
      <c r="Q203" s="10">
        <f t="shared" ca="1" si="42"/>
        <v>37886980.373670802</v>
      </c>
      <c r="R203">
        <f t="shared" ca="1" si="33"/>
        <v>1.4223528055513773E-3</v>
      </c>
    </row>
    <row r="204" spans="1:18" x14ac:dyDescent="0.2">
      <c r="A204" s="174">
        <v>26258.5</v>
      </c>
      <c r="B204" s="174">
        <v>-3.8911775299947673E-2</v>
      </c>
      <c r="C204" s="174">
        <v>0.1</v>
      </c>
      <c r="D204" s="176">
        <f t="shared" si="30"/>
        <v>2.6258499999999998</v>
      </c>
      <c r="E204" s="176">
        <f t="shared" si="30"/>
        <v>-3.8911775299947673E-2</v>
      </c>
      <c r="F204" s="10">
        <f t="shared" si="31"/>
        <v>0.26258500000000001</v>
      </c>
      <c r="G204" s="10">
        <f t="shared" si="31"/>
        <v>-3.8911775299947677E-3</v>
      </c>
      <c r="H204" s="10">
        <f t="shared" si="34"/>
        <v>0.68950882224999999</v>
      </c>
      <c r="I204" s="10">
        <f t="shared" si="35"/>
        <v>1.8105467409051623</v>
      </c>
      <c r="J204" s="10">
        <f t="shared" si="36"/>
        <v>4.7542241596058199</v>
      </c>
      <c r="K204" s="10">
        <f t="shared" si="37"/>
        <v>-1.021764851713676E-2</v>
      </c>
      <c r="L204" s="10">
        <f t="shared" si="38"/>
        <v>-2.6830012358723558E-2</v>
      </c>
      <c r="M204" s="10">
        <f t="shared" ca="1" si="32"/>
        <v>-3.8972588453147404E-2</v>
      </c>
      <c r="N204" s="10">
        <f t="shared" ca="1" si="39"/>
        <v>3.6982396020938943E-10</v>
      </c>
      <c r="O204" s="177">
        <f t="shared" ca="1" si="40"/>
        <v>7785726.4708236661</v>
      </c>
      <c r="P204" s="10">
        <f t="shared" ca="1" si="41"/>
        <v>508907031.27716571</v>
      </c>
      <c r="Q204" s="10">
        <f t="shared" ca="1" si="42"/>
        <v>38331610.017963357</v>
      </c>
      <c r="R204">
        <f t="shared" ca="1" si="33"/>
        <v>6.0813153199730519E-5</v>
      </c>
    </row>
    <row r="205" spans="1:18" x14ac:dyDescent="0.2">
      <c r="A205" s="174">
        <v>26269</v>
      </c>
      <c r="B205" s="174">
        <v>-3.6979585834330427E-2</v>
      </c>
      <c r="C205" s="174">
        <v>0.1</v>
      </c>
      <c r="D205" s="176">
        <f t="shared" si="30"/>
        <v>2.6269</v>
      </c>
      <c r="E205" s="176">
        <f t="shared" si="30"/>
        <v>-3.6979585834330427E-2</v>
      </c>
      <c r="F205" s="10">
        <f t="shared" si="31"/>
        <v>0.26269000000000003</v>
      </c>
      <c r="G205" s="10">
        <f t="shared" si="31"/>
        <v>-3.6979585834330427E-3</v>
      </c>
      <c r="H205" s="10">
        <f t="shared" si="34"/>
        <v>0.69006036100000012</v>
      </c>
      <c r="I205" s="10">
        <f t="shared" si="35"/>
        <v>1.8127195623109003</v>
      </c>
      <c r="J205" s="10">
        <f t="shared" si="36"/>
        <v>4.7618330182345039</v>
      </c>
      <c r="K205" s="10">
        <f t="shared" si="37"/>
        <v>-9.714167402820259E-3</v>
      </c>
      <c r="L205" s="10">
        <f t="shared" si="38"/>
        <v>-2.5518146350468538E-2</v>
      </c>
      <c r="M205" s="10">
        <f t="shared" ca="1" si="32"/>
        <v>-3.897295191964277E-2</v>
      </c>
      <c r="N205" s="10">
        <f t="shared" ca="1" si="39"/>
        <v>3.9735083500734585E-7</v>
      </c>
      <c r="O205" s="177">
        <f t="shared" ca="1" si="40"/>
        <v>7621623.9256914761</v>
      </c>
      <c r="P205" s="10">
        <f t="shared" ca="1" si="41"/>
        <v>509520923.28341621</v>
      </c>
      <c r="Q205" s="10">
        <f t="shared" ca="1" si="42"/>
        <v>38424473.82803417</v>
      </c>
      <c r="R205">
        <f t="shared" ca="1" si="33"/>
        <v>1.9933660853123439E-3</v>
      </c>
    </row>
    <row r="206" spans="1:18" x14ac:dyDescent="0.2">
      <c r="A206" s="174">
        <v>26278</v>
      </c>
      <c r="B206" s="174">
        <v>-3.7266328803436506E-2</v>
      </c>
      <c r="C206" s="174">
        <v>0.1</v>
      </c>
      <c r="D206" s="176">
        <f t="shared" si="30"/>
        <v>2.6278000000000001</v>
      </c>
      <c r="E206" s="176">
        <f t="shared" si="30"/>
        <v>-3.7266328803436506E-2</v>
      </c>
      <c r="F206" s="10">
        <f t="shared" si="31"/>
        <v>0.26278000000000001</v>
      </c>
      <c r="G206" s="10">
        <f t="shared" si="31"/>
        <v>-3.726632880343651E-3</v>
      </c>
      <c r="H206" s="10">
        <f t="shared" si="34"/>
        <v>0.69053328400000002</v>
      </c>
      <c r="I206" s="10">
        <f t="shared" si="35"/>
        <v>1.8145833636952002</v>
      </c>
      <c r="J206" s="10">
        <f t="shared" si="36"/>
        <v>4.7683621631182476</v>
      </c>
      <c r="K206" s="10">
        <f t="shared" si="37"/>
        <v>-9.7928458829670464E-3</v>
      </c>
      <c r="L206" s="10">
        <f t="shared" si="38"/>
        <v>-2.5733640411260805E-2</v>
      </c>
      <c r="M206" s="10">
        <f t="shared" ca="1" si="32"/>
        <v>-3.8973257957825205E-2</v>
      </c>
      <c r="N206" s="10">
        <f t="shared" ca="1" si="39"/>
        <v>2.9136071381021198E-7</v>
      </c>
      <c r="O206" s="177">
        <f t="shared" ca="1" si="40"/>
        <v>7482310.6110855853</v>
      </c>
      <c r="P206" s="10">
        <f t="shared" ca="1" si="41"/>
        <v>510047503.07199699</v>
      </c>
      <c r="Q206" s="10">
        <f t="shared" ca="1" si="42"/>
        <v>38504185.581999034</v>
      </c>
      <c r="R206">
        <f t="shared" ca="1" si="33"/>
        <v>1.7069291543886991E-3</v>
      </c>
    </row>
    <row r="207" spans="1:18" x14ac:dyDescent="0.2">
      <c r="A207" s="174">
        <v>26278</v>
      </c>
      <c r="B207" s="174">
        <v>-3.7246328803941749E-2</v>
      </c>
      <c r="C207" s="174">
        <v>0.1</v>
      </c>
      <c r="D207" s="176">
        <f t="shared" si="30"/>
        <v>2.6278000000000001</v>
      </c>
      <c r="E207" s="176">
        <f t="shared" si="30"/>
        <v>-3.7246328803941749E-2</v>
      </c>
      <c r="F207" s="10">
        <f t="shared" si="31"/>
        <v>0.26278000000000001</v>
      </c>
      <c r="G207" s="10">
        <f t="shared" si="31"/>
        <v>-3.724632880394175E-3</v>
      </c>
      <c r="H207" s="10">
        <f t="shared" si="34"/>
        <v>0.69053328400000002</v>
      </c>
      <c r="I207" s="10">
        <f t="shared" si="35"/>
        <v>1.8145833636952002</v>
      </c>
      <c r="J207" s="10">
        <f t="shared" si="36"/>
        <v>4.7683621631182476</v>
      </c>
      <c r="K207" s="10">
        <f t="shared" si="37"/>
        <v>-9.7875902830998132E-3</v>
      </c>
      <c r="L207" s="10">
        <f t="shared" si="38"/>
        <v>-2.5719829745929689E-2</v>
      </c>
      <c r="M207" s="10">
        <f t="shared" ca="1" si="32"/>
        <v>-3.8973257957825205E-2</v>
      </c>
      <c r="N207" s="10">
        <f t="shared" ca="1" si="39"/>
        <v>2.9822843025326318E-7</v>
      </c>
      <c r="O207" s="177">
        <f t="shared" ca="1" si="40"/>
        <v>7482310.6110855853</v>
      </c>
      <c r="P207" s="10">
        <f t="shared" ca="1" si="41"/>
        <v>510047503.07199699</v>
      </c>
      <c r="Q207" s="10">
        <f t="shared" ca="1" si="42"/>
        <v>38504185.581999034</v>
      </c>
      <c r="R207">
        <f t="shared" ca="1" si="33"/>
        <v>1.7269291538834566E-3</v>
      </c>
    </row>
    <row r="208" spans="1:18" x14ac:dyDescent="0.2">
      <c r="A208" s="174">
        <v>26927</v>
      </c>
      <c r="B208" s="174">
        <v>-3.6415582625916543E-2</v>
      </c>
      <c r="C208" s="174">
        <v>0.1</v>
      </c>
      <c r="D208" s="176">
        <f t="shared" ref="D208:E270" si="43">A208/A$18</f>
        <v>2.6926999999999999</v>
      </c>
      <c r="E208" s="176">
        <f t="shared" si="43"/>
        <v>-3.6415582625916543E-2</v>
      </c>
      <c r="F208" s="10">
        <f t="shared" ref="F208:G270" si="44">$C208*D208</f>
        <v>0.26927000000000001</v>
      </c>
      <c r="G208" s="10">
        <f t="shared" si="44"/>
        <v>-3.6415582625916546E-3</v>
      </c>
      <c r="H208" s="10">
        <f t="shared" si="34"/>
        <v>0.72506332900000003</v>
      </c>
      <c r="I208" s="10">
        <f t="shared" si="35"/>
        <v>1.9523780259982999</v>
      </c>
      <c r="J208" s="10">
        <f t="shared" si="36"/>
        <v>5.2571683106056222</v>
      </c>
      <c r="K208" s="10">
        <f t="shared" si="37"/>
        <v>-9.8056239336805472E-3</v>
      </c>
      <c r="L208" s="10">
        <f t="shared" si="38"/>
        <v>-2.6403603566221609E-2</v>
      </c>
      <c r="M208" s="10">
        <f t="shared" ca="1" si="32"/>
        <v>-3.8981932610935743E-2</v>
      </c>
      <c r="N208" s="10">
        <f t="shared" ca="1" si="39"/>
        <v>6.5861522456080515E-7</v>
      </c>
      <c r="O208" s="177">
        <f t="shared" ca="1" si="40"/>
        <v>787558.80735167093</v>
      </c>
      <c r="P208" s="10">
        <f t="shared" ca="1" si="41"/>
        <v>548969185.06232929</v>
      </c>
      <c r="Q208" s="10">
        <f t="shared" ca="1" si="42"/>
        <v>44534838.069183782</v>
      </c>
      <c r="R208">
        <f t="shared" ca="1" si="33"/>
        <v>2.5663499850192006E-3</v>
      </c>
    </row>
    <row r="209" spans="1:18" x14ac:dyDescent="0.2">
      <c r="A209" s="174">
        <v>26977.5</v>
      </c>
      <c r="B209" s="174">
        <v>-4.2298663308985629E-2</v>
      </c>
      <c r="C209" s="174">
        <v>0.1</v>
      </c>
      <c r="D209" s="176">
        <f t="shared" si="43"/>
        <v>2.6977500000000001</v>
      </c>
      <c r="E209" s="176">
        <f t="shared" si="43"/>
        <v>-4.2298663308985629E-2</v>
      </c>
      <c r="F209" s="10">
        <f t="shared" si="44"/>
        <v>0.26977500000000004</v>
      </c>
      <c r="G209" s="10">
        <f t="shared" si="44"/>
        <v>-4.2298663308985634E-3</v>
      </c>
      <c r="H209" s="10">
        <f t="shared" si="34"/>
        <v>0.72778550625000016</v>
      </c>
      <c r="I209" s="10">
        <f t="shared" si="35"/>
        <v>1.9633833494859381</v>
      </c>
      <c r="J209" s="10">
        <f t="shared" si="36"/>
        <v>5.2967174310756899</v>
      </c>
      <c r="K209" s="10">
        <f t="shared" si="37"/>
        <v>-1.14111218941816E-2</v>
      </c>
      <c r="L209" s="10">
        <f t="shared" si="38"/>
        <v>-3.0784354090028412E-2</v>
      </c>
      <c r="M209" s="10">
        <f t="shared" ca="1" si="32"/>
        <v>-3.8981499648381254E-2</v>
      </c>
      <c r="N209" s="10">
        <f t="shared" ca="1" si="39"/>
        <v>1.1003574751234215E-6</v>
      </c>
      <c r="O209" s="177">
        <f t="shared" ca="1" si="40"/>
        <v>550551.43596623105</v>
      </c>
      <c r="P209" s="10">
        <f t="shared" ca="1" si="41"/>
        <v>552077054.28174067</v>
      </c>
      <c r="Q209" s="10">
        <f t="shared" ca="1" si="42"/>
        <v>45027878.715042047</v>
      </c>
      <c r="R209">
        <f t="shared" ca="1" si="33"/>
        <v>-3.3171636606043747E-3</v>
      </c>
    </row>
    <row r="210" spans="1:18" x14ac:dyDescent="0.2">
      <c r="A210" s="174">
        <v>26980</v>
      </c>
      <c r="B210" s="174">
        <v>-2.9368158082755138E-2</v>
      </c>
      <c r="C210" s="174">
        <v>0.1</v>
      </c>
      <c r="D210" s="176">
        <f t="shared" si="43"/>
        <v>2.698</v>
      </c>
      <c r="E210" s="176">
        <f t="shared" si="43"/>
        <v>-2.9368158082755138E-2</v>
      </c>
      <c r="F210" s="10">
        <f t="shared" si="44"/>
        <v>0.26979999999999998</v>
      </c>
      <c r="G210" s="10">
        <f t="shared" si="44"/>
        <v>-2.936815808275514E-3</v>
      </c>
      <c r="H210" s="10">
        <f t="shared" si="34"/>
        <v>0.72792039999999991</v>
      </c>
      <c r="I210" s="10">
        <f t="shared" si="35"/>
        <v>1.9639292391999996</v>
      </c>
      <c r="J210" s="10">
        <f t="shared" si="36"/>
        <v>5.298681087361599</v>
      </c>
      <c r="K210" s="10">
        <f t="shared" si="37"/>
        <v>-7.9235290507273359E-3</v>
      </c>
      <c r="L210" s="10">
        <f t="shared" si="38"/>
        <v>-2.137768137886235E-2</v>
      </c>
      <c r="M210" s="10">
        <f t="shared" ca="1" si="32"/>
        <v>-3.8981474058751284E-2</v>
      </c>
      <c r="N210" s="10">
        <f t="shared" ca="1" si="39"/>
        <v>9.2415844054342728E-6</v>
      </c>
      <c r="O210" s="177">
        <f t="shared" ca="1" si="40"/>
        <v>539908.44988842646</v>
      </c>
      <c r="P210" s="10">
        <f t="shared" ca="1" si="41"/>
        <v>552231209.44742501</v>
      </c>
      <c r="Q210" s="10">
        <f t="shared" ca="1" si="42"/>
        <v>45052377.413393654</v>
      </c>
      <c r="R210">
        <f t="shared" ca="1" si="33"/>
        <v>9.6133159759961458E-3</v>
      </c>
    </row>
    <row r="211" spans="1:18" x14ac:dyDescent="0.2">
      <c r="A211" s="174">
        <v>27005</v>
      </c>
      <c r="B211" s="174">
        <v>-3.3963288819195234E-2</v>
      </c>
      <c r="C211" s="174">
        <v>0.1</v>
      </c>
      <c r="D211" s="176">
        <f t="shared" si="43"/>
        <v>2.7004999999999999</v>
      </c>
      <c r="E211" s="176">
        <f t="shared" si="43"/>
        <v>-3.3963288819195234E-2</v>
      </c>
      <c r="F211" s="10">
        <f t="shared" si="44"/>
        <v>0.27005000000000001</v>
      </c>
      <c r="G211" s="10">
        <f t="shared" si="44"/>
        <v>-3.3963288819195236E-3</v>
      </c>
      <c r="H211" s="10">
        <f t="shared" si="34"/>
        <v>0.72927002500000004</v>
      </c>
      <c r="I211" s="10">
        <f t="shared" si="35"/>
        <v>1.9693937025125001</v>
      </c>
      <c r="J211" s="10">
        <f t="shared" si="36"/>
        <v>5.3183476936350065</v>
      </c>
      <c r="K211" s="10">
        <f t="shared" si="37"/>
        <v>-9.1717861456236741E-3</v>
      </c>
      <c r="L211" s="10">
        <f t="shared" si="38"/>
        <v>-2.4768408486256731E-2</v>
      </c>
      <c r="M211" s="10">
        <f t="shared" ca="1" si="32"/>
        <v>-3.898119659913013E-2</v>
      </c>
      <c r="N211" s="10">
        <f t="shared" ca="1" si="39"/>
        <v>2.5179398487931161E-6</v>
      </c>
      <c r="O211" s="177">
        <f t="shared" ca="1" si="40"/>
        <v>439149.06267038395</v>
      </c>
      <c r="P211" s="10">
        <f t="shared" ca="1" si="41"/>
        <v>553774320.66012919</v>
      </c>
      <c r="Q211" s="10">
        <f t="shared" ca="1" si="42"/>
        <v>45297836.137320541</v>
      </c>
      <c r="R211">
        <f t="shared" ca="1" si="33"/>
        <v>5.0179077799348965E-3</v>
      </c>
    </row>
    <row r="212" spans="1:18" x14ac:dyDescent="0.2">
      <c r="A212" s="174">
        <v>27046</v>
      </c>
      <c r="B212" s="174">
        <v>-3.6164022866831513E-2</v>
      </c>
      <c r="C212" s="174">
        <v>0.1</v>
      </c>
      <c r="D212" s="176">
        <f t="shared" si="43"/>
        <v>2.7046000000000001</v>
      </c>
      <c r="E212" s="176">
        <f t="shared" si="43"/>
        <v>-3.6164022866831513E-2</v>
      </c>
      <c r="F212" s="10">
        <f t="shared" si="44"/>
        <v>0.27046000000000003</v>
      </c>
      <c r="G212" s="10">
        <f t="shared" si="44"/>
        <v>-3.6164022866831515E-3</v>
      </c>
      <c r="H212" s="10">
        <f t="shared" si="34"/>
        <v>0.73148611600000013</v>
      </c>
      <c r="I212" s="10">
        <f t="shared" si="35"/>
        <v>1.9783773493336005</v>
      </c>
      <c r="J212" s="10">
        <f t="shared" si="36"/>
        <v>5.3507193790076562</v>
      </c>
      <c r="K212" s="10">
        <f t="shared" si="37"/>
        <v>-9.7809216245632515E-3</v>
      </c>
      <c r="L212" s="10">
        <f t="shared" si="38"/>
        <v>-2.6453480625793772E-2</v>
      </c>
      <c r="M212" s="10">
        <f t="shared" ca="1" si="32"/>
        <v>-3.8980656692118074E-2</v>
      </c>
      <c r="N212" s="10">
        <f t="shared" ca="1" si="39"/>
        <v>7.9334261057484015E-7</v>
      </c>
      <c r="O212" s="177">
        <f t="shared" ca="1" si="40"/>
        <v>296272.96926506032</v>
      </c>
      <c r="P212" s="10">
        <f t="shared" ca="1" si="41"/>
        <v>556311167.11547244</v>
      </c>
      <c r="Q212" s="10">
        <f t="shared" ca="1" si="42"/>
        <v>45702248.296372682</v>
      </c>
      <c r="R212">
        <f t="shared" ca="1" si="33"/>
        <v>2.8166338252865603E-3</v>
      </c>
    </row>
    <row r="213" spans="1:18" x14ac:dyDescent="0.2">
      <c r="A213" s="174">
        <v>27104</v>
      </c>
      <c r="B213" s="174">
        <v>-3.9859267780835372E-2</v>
      </c>
      <c r="C213" s="174">
        <v>0.1</v>
      </c>
      <c r="D213" s="176">
        <f t="shared" si="43"/>
        <v>2.7103999999999999</v>
      </c>
      <c r="E213" s="176">
        <f t="shared" si="43"/>
        <v>-3.9859267780835372E-2</v>
      </c>
      <c r="F213" s="10">
        <f t="shared" si="44"/>
        <v>0.27104</v>
      </c>
      <c r="G213" s="10">
        <f t="shared" si="44"/>
        <v>-3.9859267780835376E-3</v>
      </c>
      <c r="H213" s="10">
        <f t="shared" si="34"/>
        <v>0.73462681600000002</v>
      </c>
      <c r="I213" s="10">
        <f t="shared" si="35"/>
        <v>1.9911325220864</v>
      </c>
      <c r="J213" s="10">
        <f t="shared" si="36"/>
        <v>5.3967655878629781</v>
      </c>
      <c r="K213" s="10">
        <f t="shared" si="37"/>
        <v>-1.080345593931762E-2</v>
      </c>
      <c r="L213" s="10">
        <f t="shared" si="38"/>
        <v>-2.9281686977926477E-2</v>
      </c>
      <c r="M213" s="10">
        <f t="shared" ref="M213:M276" ca="1" si="45">+E$4+E$5*D213+E$6*D213^2</f>
        <v>-3.8979712824361926E-2</v>
      </c>
      <c r="N213" s="10">
        <f t="shared" ca="1" si="39"/>
        <v>7.7361692145700674E-8</v>
      </c>
      <c r="O213" s="177">
        <f t="shared" ca="1" si="40"/>
        <v>141815.61524242139</v>
      </c>
      <c r="P213" s="10">
        <f t="shared" ca="1" si="41"/>
        <v>559912935.87742186</v>
      </c>
      <c r="Q213" s="10">
        <f t="shared" ca="1" si="42"/>
        <v>46278301.90910922</v>
      </c>
      <c r="R213">
        <f t="shared" ref="R213:R276" ca="1" si="46">+E213-M213</f>
        <v>-8.7955495647344673E-4</v>
      </c>
    </row>
    <row r="214" spans="1:18" x14ac:dyDescent="0.2">
      <c r="A214" s="174">
        <v>27134</v>
      </c>
      <c r="B214" s="174">
        <v>-3.8995438108122935E-2</v>
      </c>
      <c r="C214" s="174">
        <v>0.1</v>
      </c>
      <c r="D214" s="176">
        <f t="shared" si="43"/>
        <v>2.7134</v>
      </c>
      <c r="E214" s="176">
        <f t="shared" si="43"/>
        <v>-3.8995438108122935E-2</v>
      </c>
      <c r="F214" s="10">
        <f t="shared" si="44"/>
        <v>0.27134000000000003</v>
      </c>
      <c r="G214" s="10">
        <f t="shared" si="44"/>
        <v>-3.8995438108122937E-3</v>
      </c>
      <c r="H214" s="10">
        <f t="shared" ref="H214:H277" si="47">C214*D214*D214</f>
        <v>0.7362539560000001</v>
      </c>
      <c r="I214" s="10">
        <f t="shared" ref="I214:I277" si="48">C214*D214*D214*D214</f>
        <v>1.9977514842104003</v>
      </c>
      <c r="J214" s="10">
        <f t="shared" ref="J214:J277" si="49">C214*D214*D214*D214*D214</f>
        <v>5.4206988772565001</v>
      </c>
      <c r="K214" s="10">
        <f t="shared" ref="K214:K277" si="50">C214*E214*D214</f>
        <v>-1.0581022176258078E-2</v>
      </c>
      <c r="L214" s="10">
        <f t="shared" ref="L214:L277" si="51">C214*E214*D214*D214</f>
        <v>-2.871054557305867E-2</v>
      </c>
      <c r="M214" s="10">
        <f t="shared" ca="1" si="45"/>
        <v>-3.8979141813747342E-2</v>
      </c>
      <c r="N214" s="10">
        <f t="shared" ref="N214:N277" ca="1" si="52">C214*(M214-E214)^2</f>
        <v>2.6556921037596202E-11</v>
      </c>
      <c r="O214" s="177">
        <f t="shared" ref="O214:O277" ca="1" si="53">(C214*O$1-O$2*F214+O$3*H214)^2</f>
        <v>83929.204546118912</v>
      </c>
      <c r="P214" s="10">
        <f t="shared" ref="P214:P277" ca="1" si="54">(-C214*O$2+O$4*F214-O$5*H214)^2</f>
        <v>561781934.32518744</v>
      </c>
      <c r="Q214" s="10">
        <f t="shared" ref="Q214:Q277" ca="1" si="55">+(C214*O$3-F214*O$5+H214*O$6)^2</f>
        <v>46578086.285535678</v>
      </c>
      <c r="R214">
        <f t="shared" ca="1" si="46"/>
        <v>-1.6296294375592324E-5</v>
      </c>
    </row>
    <row r="215" spans="1:18" x14ac:dyDescent="0.2">
      <c r="A215" s="174">
        <v>27169</v>
      </c>
      <c r="B215" s="174">
        <v>-3.5471570979109204E-2</v>
      </c>
      <c r="C215" s="174">
        <v>0.1</v>
      </c>
      <c r="D215" s="176">
        <f t="shared" si="43"/>
        <v>2.7168999999999999</v>
      </c>
      <c r="E215" s="176">
        <f t="shared" si="43"/>
        <v>-3.5471570979109204E-2</v>
      </c>
      <c r="F215" s="10">
        <f t="shared" si="44"/>
        <v>0.27168999999999999</v>
      </c>
      <c r="G215" s="10">
        <f t="shared" si="44"/>
        <v>-3.5471570979109207E-3</v>
      </c>
      <c r="H215" s="10">
        <f t="shared" si="47"/>
        <v>0.73815456099999988</v>
      </c>
      <c r="I215" s="10">
        <f t="shared" si="48"/>
        <v>2.0054921267808994</v>
      </c>
      <c r="J215" s="10">
        <f t="shared" si="49"/>
        <v>5.448721559251025</v>
      </c>
      <c r="K215" s="10">
        <f t="shared" si="50"/>
        <v>-9.6372711193141794E-3</v>
      </c>
      <c r="L215" s="10">
        <f t="shared" si="51"/>
        <v>-2.6183501904064693E-2</v>
      </c>
      <c r="M215" s="10">
        <f t="shared" ca="1" si="45"/>
        <v>-3.8978404279705905E-2</v>
      </c>
      <c r="N215" s="10">
        <f t="shared" ca="1" si="52"/>
        <v>1.2297879798173955E-6</v>
      </c>
      <c r="O215" s="177">
        <f t="shared" ca="1" si="53"/>
        <v>35434.2161122498</v>
      </c>
      <c r="P215" s="10">
        <f t="shared" ca="1" si="54"/>
        <v>563967624.10804105</v>
      </c>
      <c r="Q215" s="10">
        <f t="shared" ca="1" si="55"/>
        <v>46929412.599422187</v>
      </c>
      <c r="R215">
        <f t="shared" ca="1" si="46"/>
        <v>3.5068333005967012E-3</v>
      </c>
    </row>
    <row r="216" spans="1:18" x14ac:dyDescent="0.2">
      <c r="A216" s="174">
        <v>27221.5</v>
      </c>
      <c r="B216" s="174">
        <v>-3.703698072982322E-2</v>
      </c>
      <c r="C216" s="174">
        <v>0.1</v>
      </c>
      <c r="D216" s="176">
        <f t="shared" si="43"/>
        <v>2.7221500000000001</v>
      </c>
      <c r="E216" s="176">
        <f t="shared" si="43"/>
        <v>-3.703698072982322E-2</v>
      </c>
      <c r="F216" s="10">
        <f t="shared" si="44"/>
        <v>0.27221500000000004</v>
      </c>
      <c r="G216" s="10">
        <f t="shared" si="44"/>
        <v>-3.7036980729823221E-3</v>
      </c>
      <c r="H216" s="10">
        <f t="shared" si="47"/>
        <v>0.7410100622500001</v>
      </c>
      <c r="I216" s="10">
        <f t="shared" si="48"/>
        <v>2.0171405409538377</v>
      </c>
      <c r="J216" s="10">
        <f t="shared" si="49"/>
        <v>5.4909591235574897</v>
      </c>
      <c r="K216" s="10">
        <f t="shared" si="50"/>
        <v>-1.0082021709368828E-2</v>
      </c>
      <c r="L216" s="10">
        <f t="shared" si="51"/>
        <v>-2.7444775396158354E-2</v>
      </c>
      <c r="M216" s="10">
        <f t="shared" ca="1" si="45"/>
        <v>-3.8977153896450185E-2</v>
      </c>
      <c r="N216" s="10">
        <f t="shared" ca="1" si="52"/>
        <v>3.7642719164993073E-7</v>
      </c>
      <c r="O216" s="177">
        <f t="shared" ca="1" si="53"/>
        <v>1283.4502126258362</v>
      </c>
      <c r="P216" s="10">
        <f t="shared" ca="1" si="54"/>
        <v>567256658.3196069</v>
      </c>
      <c r="Q216" s="10">
        <f t="shared" ca="1" si="55"/>
        <v>47459597.180160232</v>
      </c>
      <c r="R216">
        <f t="shared" ca="1" si="46"/>
        <v>1.9401731666269656E-3</v>
      </c>
    </row>
    <row r="217" spans="1:18" x14ac:dyDescent="0.2">
      <c r="A217" s="174">
        <v>27782</v>
      </c>
      <c r="B217" s="174">
        <v>-3.7251300429061343E-2</v>
      </c>
      <c r="C217" s="174">
        <v>0.1</v>
      </c>
      <c r="D217" s="176">
        <f t="shared" si="43"/>
        <v>2.7782</v>
      </c>
      <c r="E217" s="176">
        <f t="shared" si="43"/>
        <v>-3.7251300429061343E-2</v>
      </c>
      <c r="F217" s="10">
        <f t="shared" si="44"/>
        <v>0.27782000000000001</v>
      </c>
      <c r="G217" s="10">
        <f t="shared" si="44"/>
        <v>-3.7251300429061345E-3</v>
      </c>
      <c r="H217" s="10">
        <f t="shared" si="47"/>
        <v>0.771839524</v>
      </c>
      <c r="I217" s="10">
        <f t="shared" si="48"/>
        <v>2.1443245655768002</v>
      </c>
      <c r="J217" s="10">
        <f t="shared" si="49"/>
        <v>5.957362508085466</v>
      </c>
      <c r="K217" s="10">
        <f t="shared" si="50"/>
        <v>-1.0349156285201822E-2</v>
      </c>
      <c r="L217" s="10">
        <f t="shared" si="51"/>
        <v>-2.8752025991547702E-2</v>
      </c>
      <c r="M217" s="10">
        <f t="shared" ca="1" si="45"/>
        <v>-3.8953028034051408E-2</v>
      </c>
      <c r="N217" s="10">
        <f t="shared" ca="1" si="52"/>
        <v>2.8958768415852233E-7</v>
      </c>
      <c r="O217" s="177">
        <f t="shared" ca="1" si="53"/>
        <v>2584203.4967158944</v>
      </c>
      <c r="P217" s="10">
        <f t="shared" ca="1" si="54"/>
        <v>603163151.04118574</v>
      </c>
      <c r="Q217" s="10">
        <f t="shared" ca="1" si="55"/>
        <v>53362663.669718385</v>
      </c>
      <c r="R217">
        <f t="shared" ca="1" si="46"/>
        <v>1.7017276049900651E-3</v>
      </c>
    </row>
    <row r="218" spans="1:18" x14ac:dyDescent="0.2">
      <c r="A218" s="174">
        <v>27809.5</v>
      </c>
      <c r="B218" s="174">
        <v>-3.2627422780617227E-2</v>
      </c>
      <c r="C218" s="174">
        <v>0.1</v>
      </c>
      <c r="D218" s="176">
        <f t="shared" si="43"/>
        <v>2.7809499999999998</v>
      </c>
      <c r="E218" s="176">
        <f t="shared" si="43"/>
        <v>-3.2627422780617227E-2</v>
      </c>
      <c r="F218" s="10">
        <f t="shared" si="44"/>
        <v>0.27809499999999998</v>
      </c>
      <c r="G218" s="10">
        <f t="shared" si="44"/>
        <v>-3.2627422780617229E-3</v>
      </c>
      <c r="H218" s="10">
        <f t="shared" si="47"/>
        <v>0.77336829024999987</v>
      </c>
      <c r="I218" s="10">
        <f t="shared" si="48"/>
        <v>2.1506985467707369</v>
      </c>
      <c r="J218" s="10">
        <f t="shared" si="49"/>
        <v>5.9809851236420801</v>
      </c>
      <c r="K218" s="10">
        <f t="shared" si="50"/>
        <v>-9.0735231381757469E-3</v>
      </c>
      <c r="L218" s="10">
        <f t="shared" si="51"/>
        <v>-2.5233014171109843E-2</v>
      </c>
      <c r="M218" s="10">
        <f t="shared" ca="1" si="45"/>
        <v>-3.8951337169429529E-2</v>
      </c>
      <c r="N218" s="10">
        <f t="shared" ca="1" si="52"/>
        <v>3.999189319702727E-6</v>
      </c>
      <c r="O218" s="177">
        <f t="shared" ca="1" si="53"/>
        <v>2852504.1961225029</v>
      </c>
      <c r="P218" s="10">
        <f t="shared" ca="1" si="54"/>
        <v>604962441.93366754</v>
      </c>
      <c r="Q218" s="10">
        <f t="shared" ca="1" si="55"/>
        <v>53663885.373932615</v>
      </c>
      <c r="R218">
        <f t="shared" ca="1" si="46"/>
        <v>6.3239143888123017E-3</v>
      </c>
    </row>
    <row r="219" spans="1:18" x14ac:dyDescent="0.2">
      <c r="A219" s="174">
        <v>27827</v>
      </c>
      <c r="B219" s="174">
        <v>-3.6221517731231695E-2</v>
      </c>
      <c r="C219" s="174">
        <v>0.1</v>
      </c>
      <c r="D219" s="176">
        <f t="shared" si="43"/>
        <v>2.7827000000000002</v>
      </c>
      <c r="E219" s="176">
        <f t="shared" si="43"/>
        <v>-3.6221517731231695E-2</v>
      </c>
      <c r="F219" s="10">
        <f t="shared" si="44"/>
        <v>0.27827000000000002</v>
      </c>
      <c r="G219" s="10">
        <f t="shared" si="44"/>
        <v>-3.6221517731231698E-3</v>
      </c>
      <c r="H219" s="10">
        <f t="shared" si="47"/>
        <v>0.7743419290000001</v>
      </c>
      <c r="I219" s="10">
        <f t="shared" si="48"/>
        <v>2.1547612858283003</v>
      </c>
      <c r="J219" s="10">
        <f t="shared" si="49"/>
        <v>5.996054230074412</v>
      </c>
      <c r="K219" s="10">
        <f t="shared" si="50"/>
        <v>-1.0079361739069845E-2</v>
      </c>
      <c r="L219" s="10">
        <f t="shared" si="51"/>
        <v>-2.8047839911309661E-2</v>
      </c>
      <c r="M219" s="10">
        <f t="shared" ca="1" si="45"/>
        <v>-3.895023646486552E-2</v>
      </c>
      <c r="N219" s="10">
        <f t="shared" ca="1" si="52"/>
        <v>7.445905927284188E-7</v>
      </c>
      <c r="O219" s="177">
        <f t="shared" ca="1" si="53"/>
        <v>3030268.0606451058</v>
      </c>
      <c r="P219" s="10">
        <f t="shared" ca="1" si="54"/>
        <v>606109291.04351914</v>
      </c>
      <c r="Q219" s="10">
        <f t="shared" ca="1" si="55"/>
        <v>53856144.819150046</v>
      </c>
      <c r="R219">
        <f t="shared" ca="1" si="46"/>
        <v>2.7287187336338253E-3</v>
      </c>
    </row>
    <row r="220" spans="1:18" x14ac:dyDescent="0.2">
      <c r="A220" s="174">
        <v>27941</v>
      </c>
      <c r="B220" s="174">
        <v>-3.7083964605201789E-2</v>
      </c>
      <c r="C220" s="174">
        <v>0.1</v>
      </c>
      <c r="D220" s="176">
        <f t="shared" si="43"/>
        <v>2.7940999999999998</v>
      </c>
      <c r="E220" s="176">
        <f t="shared" si="43"/>
        <v>-3.7083964605201789E-2</v>
      </c>
      <c r="F220" s="10">
        <f t="shared" si="44"/>
        <v>0.27940999999999999</v>
      </c>
      <c r="G220" s="10">
        <f t="shared" si="44"/>
        <v>-3.7083964605201789E-3</v>
      </c>
      <c r="H220" s="10">
        <f t="shared" si="47"/>
        <v>0.78069948099999997</v>
      </c>
      <c r="I220" s="10">
        <f t="shared" si="48"/>
        <v>2.1813524198620997</v>
      </c>
      <c r="J220" s="10">
        <f t="shared" si="49"/>
        <v>6.0949167963366921</v>
      </c>
      <c r="K220" s="10">
        <f t="shared" si="50"/>
        <v>-1.036163055033943E-2</v>
      </c>
      <c r="L220" s="10">
        <f t="shared" si="51"/>
        <v>-2.8951431920703402E-2</v>
      </c>
      <c r="M220" s="10">
        <f t="shared" ca="1" si="45"/>
        <v>-3.8942595970663386E-2</v>
      </c>
      <c r="N220" s="10">
        <f t="shared" ca="1" si="52"/>
        <v>3.454510552677644E-7</v>
      </c>
      <c r="O220" s="177">
        <f t="shared" ca="1" si="53"/>
        <v>4322705.7545975782</v>
      </c>
      <c r="P220" s="10">
        <f t="shared" ca="1" si="54"/>
        <v>613615404.88728511</v>
      </c>
      <c r="Q220" s="10">
        <f t="shared" ca="1" si="55"/>
        <v>55119524.387395009</v>
      </c>
      <c r="R220">
        <f t="shared" ca="1" si="46"/>
        <v>1.858631365461598E-3</v>
      </c>
    </row>
    <row r="221" spans="1:18" x14ac:dyDescent="0.2">
      <c r="A221" s="174">
        <v>27941</v>
      </c>
      <c r="B221" s="174">
        <v>-3.7023964606717516E-2</v>
      </c>
      <c r="C221" s="174">
        <v>0.1</v>
      </c>
      <c r="D221" s="176">
        <f t="shared" si="43"/>
        <v>2.7940999999999998</v>
      </c>
      <c r="E221" s="176">
        <f t="shared" si="43"/>
        <v>-3.7023964606717516E-2</v>
      </c>
      <c r="F221" s="10">
        <f t="shared" si="44"/>
        <v>0.27940999999999999</v>
      </c>
      <c r="G221" s="10">
        <f t="shared" si="44"/>
        <v>-3.7023964606717518E-3</v>
      </c>
      <c r="H221" s="10">
        <f t="shared" si="47"/>
        <v>0.78069948099999997</v>
      </c>
      <c r="I221" s="10">
        <f t="shared" si="48"/>
        <v>2.1813524198620997</v>
      </c>
      <c r="J221" s="10">
        <f t="shared" si="49"/>
        <v>6.0949167963366921</v>
      </c>
      <c r="K221" s="10">
        <f t="shared" si="50"/>
        <v>-1.0344865950762941E-2</v>
      </c>
      <c r="L221" s="10">
        <f t="shared" si="51"/>
        <v>-2.8904589953026732E-2</v>
      </c>
      <c r="M221" s="10">
        <f t="shared" ca="1" si="45"/>
        <v>-3.8942595970663386E-2</v>
      </c>
      <c r="N221" s="10">
        <f t="shared" ca="1" si="52"/>
        <v>3.6811463107167915E-7</v>
      </c>
      <c r="O221" s="177">
        <f t="shared" ca="1" si="53"/>
        <v>4322705.7545975782</v>
      </c>
      <c r="P221" s="10">
        <f t="shared" ca="1" si="54"/>
        <v>613615404.88728511</v>
      </c>
      <c r="Q221" s="10">
        <f t="shared" ca="1" si="55"/>
        <v>55119524.387395009</v>
      </c>
      <c r="R221">
        <f t="shared" ca="1" si="46"/>
        <v>1.9186313639458705E-3</v>
      </c>
    </row>
    <row r="222" spans="1:18" x14ac:dyDescent="0.2">
      <c r="A222" s="174">
        <v>27941</v>
      </c>
      <c r="B222" s="174">
        <v>-3.6983964607728001E-2</v>
      </c>
      <c r="C222" s="174">
        <v>0.1</v>
      </c>
      <c r="D222" s="176">
        <f t="shared" si="43"/>
        <v>2.7940999999999998</v>
      </c>
      <c r="E222" s="176">
        <f t="shared" si="43"/>
        <v>-3.6983964607728001E-2</v>
      </c>
      <c r="F222" s="10">
        <f t="shared" si="44"/>
        <v>0.27940999999999999</v>
      </c>
      <c r="G222" s="10">
        <f t="shared" si="44"/>
        <v>-3.6983964607728002E-3</v>
      </c>
      <c r="H222" s="10">
        <f t="shared" si="47"/>
        <v>0.78069948099999997</v>
      </c>
      <c r="I222" s="10">
        <f t="shared" si="48"/>
        <v>2.1813524198620997</v>
      </c>
      <c r="J222" s="10">
        <f t="shared" si="49"/>
        <v>6.0949167963366921</v>
      </c>
      <c r="K222" s="10">
        <f t="shared" si="50"/>
        <v>-1.0333689551045281E-2</v>
      </c>
      <c r="L222" s="10">
        <f t="shared" si="51"/>
        <v>-2.8873361974575618E-2</v>
      </c>
      <c r="M222" s="10">
        <f t="shared" ca="1" si="45"/>
        <v>-3.8942595970663386E-2</v>
      </c>
      <c r="N222" s="10">
        <f t="shared" ca="1" si="52"/>
        <v>3.8362368158741253E-7</v>
      </c>
      <c r="O222" s="177">
        <f t="shared" ca="1" si="53"/>
        <v>4322705.7545975782</v>
      </c>
      <c r="P222" s="10">
        <f t="shared" ca="1" si="54"/>
        <v>613615404.88728511</v>
      </c>
      <c r="Q222" s="10">
        <f t="shared" ca="1" si="55"/>
        <v>55119524.387395009</v>
      </c>
      <c r="R222">
        <f t="shared" ca="1" si="46"/>
        <v>1.9586313629353855E-3</v>
      </c>
    </row>
    <row r="223" spans="1:18" x14ac:dyDescent="0.2">
      <c r="A223" s="174">
        <v>27941</v>
      </c>
      <c r="B223" s="174">
        <v>-3.6923964609243728E-2</v>
      </c>
      <c r="C223" s="174">
        <v>0.1</v>
      </c>
      <c r="D223" s="176">
        <f t="shared" si="43"/>
        <v>2.7940999999999998</v>
      </c>
      <c r="E223" s="176">
        <f t="shared" si="43"/>
        <v>-3.6923964609243728E-2</v>
      </c>
      <c r="F223" s="10">
        <f t="shared" si="44"/>
        <v>0.27940999999999999</v>
      </c>
      <c r="G223" s="10">
        <f t="shared" si="44"/>
        <v>-3.692396460924373E-3</v>
      </c>
      <c r="H223" s="10">
        <f t="shared" si="47"/>
        <v>0.78069948099999997</v>
      </c>
      <c r="I223" s="10">
        <f t="shared" si="48"/>
        <v>2.1813524198620997</v>
      </c>
      <c r="J223" s="10">
        <f t="shared" si="49"/>
        <v>6.0949167963366921</v>
      </c>
      <c r="K223" s="10">
        <f t="shared" si="50"/>
        <v>-1.0316924951468791E-2</v>
      </c>
      <c r="L223" s="10">
        <f t="shared" si="51"/>
        <v>-2.8826520006898948E-2</v>
      </c>
      <c r="M223" s="10">
        <f t="shared" ca="1" si="45"/>
        <v>-3.8942595970663386E-2</v>
      </c>
      <c r="N223" s="10">
        <f t="shared" ca="1" si="52"/>
        <v>4.0748725733069819E-7</v>
      </c>
      <c r="O223" s="177">
        <f t="shared" ca="1" si="53"/>
        <v>4322705.7545975782</v>
      </c>
      <c r="P223" s="10">
        <f t="shared" ca="1" si="54"/>
        <v>613615404.88728511</v>
      </c>
      <c r="Q223" s="10">
        <f t="shared" ca="1" si="55"/>
        <v>55119524.387395009</v>
      </c>
      <c r="R223">
        <f t="shared" ca="1" si="46"/>
        <v>2.018631361419658E-3</v>
      </c>
    </row>
    <row r="224" spans="1:18" x14ac:dyDescent="0.2">
      <c r="A224" s="174">
        <v>27941</v>
      </c>
      <c r="B224" s="174">
        <v>-3.6883964610254213E-2</v>
      </c>
      <c r="C224" s="174">
        <v>0.1</v>
      </c>
      <c r="D224" s="176">
        <f t="shared" si="43"/>
        <v>2.7940999999999998</v>
      </c>
      <c r="E224" s="176">
        <f t="shared" si="43"/>
        <v>-3.6883964610254213E-2</v>
      </c>
      <c r="F224" s="10">
        <f t="shared" si="44"/>
        <v>0.27940999999999999</v>
      </c>
      <c r="G224" s="10">
        <f t="shared" si="44"/>
        <v>-3.6883964610254214E-3</v>
      </c>
      <c r="H224" s="10">
        <f t="shared" si="47"/>
        <v>0.78069948099999997</v>
      </c>
      <c r="I224" s="10">
        <f t="shared" si="48"/>
        <v>2.1813524198620997</v>
      </c>
      <c r="J224" s="10">
        <f t="shared" si="49"/>
        <v>6.0949167963366921</v>
      </c>
      <c r="K224" s="10">
        <f t="shared" si="50"/>
        <v>-1.0305748551751129E-2</v>
      </c>
      <c r="L224" s="10">
        <f t="shared" si="51"/>
        <v>-2.8795292028447828E-2</v>
      </c>
      <c r="M224" s="10">
        <f t="shared" ca="1" si="45"/>
        <v>-3.8942595970663386E-2</v>
      </c>
      <c r="N224" s="10">
        <f t="shared" ca="1" si="52"/>
        <v>4.2379630780601227E-7</v>
      </c>
      <c r="O224" s="177">
        <f t="shared" ca="1" si="53"/>
        <v>4322705.7545975782</v>
      </c>
      <c r="P224" s="10">
        <f t="shared" ca="1" si="54"/>
        <v>613615404.88728511</v>
      </c>
      <c r="Q224" s="10">
        <f t="shared" ca="1" si="55"/>
        <v>55119524.387395009</v>
      </c>
      <c r="R224">
        <f t="shared" ca="1" si="46"/>
        <v>2.058631360409173E-3</v>
      </c>
    </row>
    <row r="225" spans="1:18" x14ac:dyDescent="0.2">
      <c r="A225" s="174">
        <v>27941</v>
      </c>
      <c r="B225" s="174">
        <v>-3.6583964610556893E-2</v>
      </c>
      <c r="C225" s="174">
        <v>0.1</v>
      </c>
      <c r="D225" s="176">
        <f t="shared" si="43"/>
        <v>2.7940999999999998</v>
      </c>
      <c r="E225" s="176">
        <f t="shared" si="43"/>
        <v>-3.6583964610556893E-2</v>
      </c>
      <c r="F225" s="10">
        <f t="shared" si="44"/>
        <v>0.27940999999999999</v>
      </c>
      <c r="G225" s="10">
        <f t="shared" si="44"/>
        <v>-3.6583964610556897E-3</v>
      </c>
      <c r="H225" s="10">
        <f t="shared" si="47"/>
        <v>0.78069948099999997</v>
      </c>
      <c r="I225" s="10">
        <f t="shared" si="48"/>
        <v>2.1813524198620997</v>
      </c>
      <c r="J225" s="10">
        <f t="shared" si="49"/>
        <v>6.0949167963366921</v>
      </c>
      <c r="K225" s="10">
        <f t="shared" si="50"/>
        <v>-1.0221925551835702E-2</v>
      </c>
      <c r="L225" s="10">
        <f t="shared" si="51"/>
        <v>-2.8561082184384131E-2</v>
      </c>
      <c r="M225" s="10">
        <f t="shared" ca="1" si="45"/>
        <v>-3.8942595970663386E-2</v>
      </c>
      <c r="N225" s="10">
        <f t="shared" ca="1" si="52"/>
        <v>5.5631418928778059E-7</v>
      </c>
      <c r="O225" s="177">
        <f t="shared" ca="1" si="53"/>
        <v>4322705.7545975782</v>
      </c>
      <c r="P225" s="10">
        <f t="shared" ca="1" si="54"/>
        <v>613615404.88728511</v>
      </c>
      <c r="Q225" s="10">
        <f t="shared" ca="1" si="55"/>
        <v>55119524.387395009</v>
      </c>
      <c r="R225">
        <f t="shared" ca="1" si="46"/>
        <v>2.3586313601064932E-3</v>
      </c>
    </row>
    <row r="226" spans="1:18" x14ac:dyDescent="0.2">
      <c r="A226" s="174">
        <v>27941</v>
      </c>
      <c r="B226" s="174">
        <v>-3.6523964604796663E-2</v>
      </c>
      <c r="C226" s="174">
        <v>0.1</v>
      </c>
      <c r="D226" s="176">
        <f t="shared" si="43"/>
        <v>2.7940999999999998</v>
      </c>
      <c r="E226" s="176">
        <f t="shared" si="43"/>
        <v>-3.6523964604796663E-2</v>
      </c>
      <c r="F226" s="10">
        <f t="shared" si="44"/>
        <v>0.27940999999999999</v>
      </c>
      <c r="G226" s="10">
        <f t="shared" si="44"/>
        <v>-3.6523964604796666E-3</v>
      </c>
      <c r="H226" s="10">
        <f t="shared" si="47"/>
        <v>0.78069948099999997</v>
      </c>
      <c r="I226" s="10">
        <f t="shared" si="48"/>
        <v>2.1813524198620997</v>
      </c>
      <c r="J226" s="10">
        <f t="shared" si="49"/>
        <v>6.0949167963366921</v>
      </c>
      <c r="K226" s="10">
        <f t="shared" si="50"/>
        <v>-1.0205160950226236E-2</v>
      </c>
      <c r="L226" s="10">
        <f t="shared" si="51"/>
        <v>-2.8514240211027123E-2</v>
      </c>
      <c r="M226" s="10">
        <f t="shared" ca="1" si="45"/>
        <v>-3.8942595970663386E-2</v>
      </c>
      <c r="N226" s="10">
        <f t="shared" ca="1" si="52"/>
        <v>5.8497776839543325E-7</v>
      </c>
      <c r="O226" s="177">
        <f t="shared" ca="1" si="53"/>
        <v>4322705.7545975782</v>
      </c>
      <c r="P226" s="10">
        <f t="shared" ca="1" si="54"/>
        <v>613615404.88728511</v>
      </c>
      <c r="Q226" s="10">
        <f t="shared" ca="1" si="55"/>
        <v>55119524.387395009</v>
      </c>
      <c r="R226">
        <f t="shared" ca="1" si="46"/>
        <v>2.4186313658667233E-3</v>
      </c>
    </row>
    <row r="227" spans="1:18" x14ac:dyDescent="0.2">
      <c r="A227" s="174">
        <v>27941</v>
      </c>
      <c r="B227" s="174">
        <v>-3.6483964605807148E-2</v>
      </c>
      <c r="C227" s="174">
        <v>0.1</v>
      </c>
      <c r="D227" s="176">
        <f t="shared" si="43"/>
        <v>2.7940999999999998</v>
      </c>
      <c r="E227" s="176">
        <f t="shared" si="43"/>
        <v>-3.6483964605807148E-2</v>
      </c>
      <c r="F227" s="10">
        <f t="shared" si="44"/>
        <v>0.27940999999999999</v>
      </c>
      <c r="G227" s="10">
        <f t="shared" si="44"/>
        <v>-3.648396460580715E-3</v>
      </c>
      <c r="H227" s="10">
        <f t="shared" si="47"/>
        <v>0.78069948099999997</v>
      </c>
      <c r="I227" s="10">
        <f t="shared" si="48"/>
        <v>2.1813524198620997</v>
      </c>
      <c r="J227" s="10">
        <f t="shared" si="49"/>
        <v>6.0949167963366921</v>
      </c>
      <c r="K227" s="10">
        <f t="shared" si="50"/>
        <v>-1.0193984550508576E-2</v>
      </c>
      <c r="L227" s="10">
        <f t="shared" si="51"/>
        <v>-2.8483012232576009E-2</v>
      </c>
      <c r="M227" s="10">
        <f t="shared" ca="1" si="45"/>
        <v>-3.8942595970663386E-2</v>
      </c>
      <c r="N227" s="10">
        <f t="shared" ca="1" si="52"/>
        <v>6.0448681882548499E-7</v>
      </c>
      <c r="O227" s="177">
        <f t="shared" ca="1" si="53"/>
        <v>4322705.7545975782</v>
      </c>
      <c r="P227" s="10">
        <f t="shared" ca="1" si="54"/>
        <v>613615404.88728511</v>
      </c>
      <c r="Q227" s="10">
        <f t="shared" ca="1" si="55"/>
        <v>55119524.387395009</v>
      </c>
      <c r="R227">
        <f t="shared" ca="1" si="46"/>
        <v>2.4586313648562383E-3</v>
      </c>
    </row>
    <row r="228" spans="1:18" x14ac:dyDescent="0.2">
      <c r="A228" s="174">
        <v>27966.5</v>
      </c>
      <c r="B228" s="174">
        <v>-3.5885666304155683E-2</v>
      </c>
      <c r="C228" s="174">
        <v>0.1</v>
      </c>
      <c r="D228" s="176">
        <f t="shared" si="43"/>
        <v>2.7966500000000001</v>
      </c>
      <c r="E228" s="176">
        <f t="shared" si="43"/>
        <v>-3.5885666304155683E-2</v>
      </c>
      <c r="F228" s="10">
        <f t="shared" si="44"/>
        <v>0.279665</v>
      </c>
      <c r="G228" s="10">
        <f t="shared" si="44"/>
        <v>-3.5885666304155683E-3</v>
      </c>
      <c r="H228" s="10">
        <f t="shared" si="47"/>
        <v>0.78212512224999997</v>
      </c>
      <c r="I228" s="10">
        <f t="shared" si="48"/>
        <v>2.1873302231404623</v>
      </c>
      <c r="J228" s="10">
        <f t="shared" si="49"/>
        <v>6.1171970685457744</v>
      </c>
      <c r="K228" s="10">
        <f t="shared" si="50"/>
        <v>-1.0035964866951699E-2</v>
      </c>
      <c r="L228" s="10">
        <f t="shared" si="51"/>
        <v>-2.8067081145160471E-2</v>
      </c>
      <c r="M228" s="10">
        <f t="shared" ca="1" si="45"/>
        <v>-3.8940775340203765E-2</v>
      </c>
      <c r="N228" s="10">
        <f t="shared" ca="1" si="52"/>
        <v>9.333691222142638E-7</v>
      </c>
      <c r="O228" s="177">
        <f t="shared" ca="1" si="53"/>
        <v>4643859.5837781476</v>
      </c>
      <c r="P228" s="10">
        <f t="shared" ca="1" si="54"/>
        <v>615302776.65917838</v>
      </c>
      <c r="Q228" s="10">
        <f t="shared" ca="1" si="55"/>
        <v>55404729.536239147</v>
      </c>
      <c r="R228">
        <f t="shared" ca="1" si="46"/>
        <v>3.0551090360480815E-3</v>
      </c>
    </row>
    <row r="229" spans="1:18" x14ac:dyDescent="0.2">
      <c r="A229" s="174">
        <v>27992.5</v>
      </c>
      <c r="B229" s="174">
        <v>-3.3081852997994037E-2</v>
      </c>
      <c r="C229" s="174">
        <v>0.1</v>
      </c>
      <c r="D229" s="176">
        <f t="shared" si="43"/>
        <v>2.7992499999999998</v>
      </c>
      <c r="E229" s="176">
        <f t="shared" si="43"/>
        <v>-3.3081852997994037E-2</v>
      </c>
      <c r="F229" s="10">
        <f t="shared" si="44"/>
        <v>0.27992499999999998</v>
      </c>
      <c r="G229" s="10">
        <f t="shared" si="44"/>
        <v>-3.308185299799404E-3</v>
      </c>
      <c r="H229" s="10">
        <f t="shared" si="47"/>
        <v>0.78358005624999993</v>
      </c>
      <c r="I229" s="10">
        <f t="shared" si="48"/>
        <v>2.1934364724578121</v>
      </c>
      <c r="J229" s="10">
        <f t="shared" si="49"/>
        <v>6.1399770455275302</v>
      </c>
      <c r="K229" s="10">
        <f t="shared" si="50"/>
        <v>-9.2604377004634805E-3</v>
      </c>
      <c r="L229" s="10">
        <f t="shared" si="51"/>
        <v>-2.5922280233022395E-2</v>
      </c>
      <c r="M229" s="10">
        <f t="shared" ca="1" si="45"/>
        <v>-3.8938877013598661E-2</v>
      </c>
      <c r="N229" s="10">
        <f t="shared" ca="1" si="52"/>
        <v>3.4304730319369316E-6</v>
      </c>
      <c r="O229" s="177">
        <f t="shared" ca="1" si="53"/>
        <v>4983438.8373497985</v>
      </c>
      <c r="P229" s="10">
        <f t="shared" ca="1" si="54"/>
        <v>617026392.59908831</v>
      </c>
      <c r="Q229" s="10">
        <f t="shared" ca="1" si="55"/>
        <v>55696512.078853697</v>
      </c>
      <c r="R229">
        <f t="shared" ca="1" si="46"/>
        <v>5.8570240156046241E-3</v>
      </c>
    </row>
    <row r="230" spans="1:18" x14ac:dyDescent="0.2">
      <c r="A230" s="174">
        <v>27997.5</v>
      </c>
      <c r="B230" s="174">
        <v>-3.6023465970214358E-2</v>
      </c>
      <c r="C230" s="174">
        <v>0.1</v>
      </c>
      <c r="D230" s="176">
        <f t="shared" si="43"/>
        <v>2.79975</v>
      </c>
      <c r="E230" s="176">
        <f t="shared" si="43"/>
        <v>-3.6023465970214358E-2</v>
      </c>
      <c r="F230" s="10">
        <f t="shared" si="44"/>
        <v>0.27997500000000003</v>
      </c>
      <c r="G230" s="10">
        <f t="shared" si="44"/>
        <v>-3.602346597021436E-3</v>
      </c>
      <c r="H230" s="10">
        <f t="shared" si="47"/>
        <v>0.78386000625000007</v>
      </c>
      <c r="I230" s="10">
        <f t="shared" si="48"/>
        <v>2.1946120524984378</v>
      </c>
      <c r="J230" s="10">
        <f t="shared" si="49"/>
        <v>6.1443650939825014</v>
      </c>
      <c r="K230" s="10">
        <f t="shared" si="50"/>
        <v>-1.0085669885010765E-2</v>
      </c>
      <c r="L230" s="10">
        <f t="shared" si="51"/>
        <v>-2.8237354260558886E-2</v>
      </c>
      <c r="M230" s="10">
        <f t="shared" ca="1" si="45"/>
        <v>-3.8938507089241153E-2</v>
      </c>
      <c r="N230" s="10">
        <f t="shared" ca="1" si="52"/>
        <v>8.4974647256169932E-7</v>
      </c>
      <c r="O230" s="177">
        <f t="shared" ca="1" si="53"/>
        <v>5050148.9396308269</v>
      </c>
      <c r="P230" s="10">
        <f t="shared" ca="1" si="54"/>
        <v>617358223.09027123</v>
      </c>
      <c r="Q230" s="10">
        <f t="shared" ca="1" si="55"/>
        <v>55752738.293673426</v>
      </c>
      <c r="R230">
        <f t="shared" ca="1" si="46"/>
        <v>2.9150411190267955E-3</v>
      </c>
    </row>
    <row r="231" spans="1:18" x14ac:dyDescent="0.2">
      <c r="A231" s="174">
        <v>28084</v>
      </c>
      <c r="B231" s="174">
        <v>-3.6015335203707449E-2</v>
      </c>
      <c r="C231" s="174">
        <v>0.1</v>
      </c>
      <c r="D231" s="176">
        <f t="shared" si="43"/>
        <v>2.8083999999999998</v>
      </c>
      <c r="E231" s="176">
        <f t="shared" si="43"/>
        <v>-3.6015335203707449E-2</v>
      </c>
      <c r="F231" s="10">
        <f t="shared" si="44"/>
        <v>0.28083999999999998</v>
      </c>
      <c r="G231" s="10">
        <f t="shared" si="44"/>
        <v>-3.6015335203707453E-3</v>
      </c>
      <c r="H231" s="10">
        <f t="shared" si="47"/>
        <v>0.78871105599999991</v>
      </c>
      <c r="I231" s="10">
        <f t="shared" si="48"/>
        <v>2.2150161296703996</v>
      </c>
      <c r="J231" s="10">
        <f t="shared" si="49"/>
        <v>6.2206512985663496</v>
      </c>
      <c r="K231" s="10">
        <f t="shared" si="50"/>
        <v>-1.01145467386092E-2</v>
      </c>
      <c r="L231" s="10">
        <f t="shared" si="51"/>
        <v>-2.8405693060710075E-2</v>
      </c>
      <c r="M231" s="10">
        <f t="shared" ca="1" si="45"/>
        <v>-3.893185915305792E-2</v>
      </c>
      <c r="N231" s="10">
        <f t="shared" ca="1" si="52"/>
        <v>8.5061119471348656E-7</v>
      </c>
      <c r="O231" s="177">
        <f t="shared" ca="1" si="53"/>
        <v>6276309.3102771007</v>
      </c>
      <c r="P231" s="10">
        <f t="shared" ca="1" si="54"/>
        <v>623117602.7347976</v>
      </c>
      <c r="Q231" s="10">
        <f t="shared" ca="1" si="55"/>
        <v>56731298.495872296</v>
      </c>
      <c r="R231">
        <f t="shared" ca="1" si="46"/>
        <v>2.9165239493504705E-3</v>
      </c>
    </row>
    <row r="232" spans="1:18" x14ac:dyDescent="0.2">
      <c r="A232" s="174">
        <v>28094</v>
      </c>
      <c r="B232" s="174">
        <v>-3.5799027197041852E-2</v>
      </c>
      <c r="C232" s="174">
        <v>0.1</v>
      </c>
      <c r="D232" s="176">
        <f t="shared" si="43"/>
        <v>2.8094000000000001</v>
      </c>
      <c r="E232" s="176">
        <f t="shared" si="43"/>
        <v>-3.5799027197041852E-2</v>
      </c>
      <c r="F232" s="10">
        <f t="shared" si="44"/>
        <v>0.28094000000000002</v>
      </c>
      <c r="G232" s="10">
        <f t="shared" si="44"/>
        <v>-3.5799027197041854E-3</v>
      </c>
      <c r="H232" s="10">
        <f t="shared" si="47"/>
        <v>0.78927283600000009</v>
      </c>
      <c r="I232" s="10">
        <f t="shared" si="48"/>
        <v>2.2173831054584006</v>
      </c>
      <c r="J232" s="10">
        <f t="shared" si="49"/>
        <v>6.2295160964748311</v>
      </c>
      <c r="K232" s="10">
        <f t="shared" si="50"/>
        <v>-1.0057378700736939E-2</v>
      </c>
      <c r="L232" s="10">
        <f t="shared" si="51"/>
        <v>-2.8255199721850359E-2</v>
      </c>
      <c r="M232" s="10">
        <f t="shared" ca="1" si="45"/>
        <v>-3.8931060338460124E-2</v>
      </c>
      <c r="N232" s="10">
        <f t="shared" ca="1" si="52"/>
        <v>9.8096315989424115E-7</v>
      </c>
      <c r="O232" s="177">
        <f t="shared" ca="1" si="53"/>
        <v>6426877.2086811922</v>
      </c>
      <c r="P232" s="10">
        <f t="shared" ca="1" si="54"/>
        <v>623785711.47877014</v>
      </c>
      <c r="Q232" s="10">
        <f t="shared" ca="1" si="55"/>
        <v>56845141.376837522</v>
      </c>
      <c r="R232">
        <f t="shared" ca="1" si="46"/>
        <v>3.1320331414182723E-3</v>
      </c>
    </row>
    <row r="233" spans="1:18" x14ac:dyDescent="0.2">
      <c r="A233" s="174">
        <v>28644</v>
      </c>
      <c r="B233" s="174">
        <v>-3.6076906114999988E-2</v>
      </c>
      <c r="C233" s="174">
        <v>0.1</v>
      </c>
      <c r="D233" s="176">
        <f t="shared" si="43"/>
        <v>2.8643999999999998</v>
      </c>
      <c r="E233" s="176">
        <f t="shared" si="43"/>
        <v>-3.6076906114999988E-2</v>
      </c>
      <c r="F233" s="10">
        <f t="shared" si="44"/>
        <v>0.28643999999999997</v>
      </c>
      <c r="G233" s="10">
        <f t="shared" si="44"/>
        <v>-3.6076906114999988E-3</v>
      </c>
      <c r="H233" s="10">
        <f t="shared" si="47"/>
        <v>0.82047873599999988</v>
      </c>
      <c r="I233" s="10">
        <f t="shared" si="48"/>
        <v>2.3501792913983994</v>
      </c>
      <c r="J233" s="10">
        <f t="shared" si="49"/>
        <v>6.7318535622815752</v>
      </c>
      <c r="K233" s="10">
        <f t="shared" si="50"/>
        <v>-1.0333868987580597E-2</v>
      </c>
      <c r="L233" s="10">
        <f t="shared" si="51"/>
        <v>-2.9600334328025859E-2</v>
      </c>
      <c r="M233" s="10">
        <f t="shared" ca="1" si="45"/>
        <v>-3.8877465167556441E-2</v>
      </c>
      <c r="N233" s="10">
        <f t="shared" ca="1" si="52"/>
        <v>7.8431310068558999E-7</v>
      </c>
      <c r="O233" s="177">
        <f t="shared" ca="1" si="53"/>
        <v>17577858.684456702</v>
      </c>
      <c r="P233" s="10">
        <f t="shared" ca="1" si="54"/>
        <v>661267044.74142826</v>
      </c>
      <c r="Q233" s="10">
        <f t="shared" ca="1" si="55"/>
        <v>63337992.643124916</v>
      </c>
      <c r="R233">
        <f t="shared" ca="1" si="46"/>
        <v>2.8005590525564533E-3</v>
      </c>
    </row>
    <row r="234" spans="1:18" x14ac:dyDescent="0.2">
      <c r="A234" s="174">
        <v>28817.5</v>
      </c>
      <c r="B234" s="174">
        <v>-3.5712361169388876E-2</v>
      </c>
      <c r="C234" s="174">
        <v>0.1</v>
      </c>
      <c r="D234" s="176">
        <f t="shared" si="43"/>
        <v>2.8817499999999998</v>
      </c>
      <c r="E234" s="176">
        <f t="shared" si="43"/>
        <v>-3.5712361169388876E-2</v>
      </c>
      <c r="F234" s="10">
        <f t="shared" si="44"/>
        <v>0.28817500000000001</v>
      </c>
      <c r="G234" s="10">
        <f t="shared" si="44"/>
        <v>-3.5712361169388876E-3</v>
      </c>
      <c r="H234" s="10">
        <f t="shared" si="47"/>
        <v>0.83044830624999999</v>
      </c>
      <c r="I234" s="10">
        <f t="shared" si="48"/>
        <v>2.3931444065359373</v>
      </c>
      <c r="J234" s="10">
        <f t="shared" si="49"/>
        <v>6.8964438935349373</v>
      </c>
      <c r="K234" s="10">
        <f t="shared" si="50"/>
        <v>-1.0291409679988638E-2</v>
      </c>
      <c r="L234" s="10">
        <f t="shared" si="51"/>
        <v>-2.9657269845307255E-2</v>
      </c>
      <c r="M234" s="10">
        <f t="shared" ca="1" si="45"/>
        <v>-3.885662118626685E-2</v>
      </c>
      <c r="N234" s="10">
        <f t="shared" ca="1" si="52"/>
        <v>9.8863710537374775E-7</v>
      </c>
      <c r="O234" s="177">
        <f t="shared" ca="1" si="53"/>
        <v>22291210.999761619</v>
      </c>
      <c r="P234" s="10">
        <f t="shared" ca="1" si="54"/>
        <v>673393277.7933135</v>
      </c>
      <c r="Q234" s="10">
        <f t="shared" ca="1" si="55"/>
        <v>65482136.18443983</v>
      </c>
      <c r="R234">
        <f t="shared" ca="1" si="46"/>
        <v>3.1442600168779741E-3</v>
      </c>
    </row>
    <row r="235" spans="1:18" x14ac:dyDescent="0.2">
      <c r="A235" s="174">
        <v>28896.5</v>
      </c>
      <c r="B235" s="174">
        <v>-3.3322450029551767E-2</v>
      </c>
      <c r="C235" s="174">
        <v>0.1</v>
      </c>
      <c r="D235" s="176">
        <f t="shared" si="43"/>
        <v>2.8896500000000001</v>
      </c>
      <c r="E235" s="176">
        <f t="shared" si="43"/>
        <v>-3.3322450029551767E-2</v>
      </c>
      <c r="F235" s="10">
        <f t="shared" si="44"/>
        <v>0.28896500000000003</v>
      </c>
      <c r="G235" s="10">
        <f t="shared" si="44"/>
        <v>-3.3322450029551771E-3</v>
      </c>
      <c r="H235" s="10">
        <f t="shared" si="47"/>
        <v>0.83500771225000014</v>
      </c>
      <c r="I235" s="10">
        <f t="shared" si="48"/>
        <v>2.4128800357032127</v>
      </c>
      <c r="J235" s="10">
        <f t="shared" si="49"/>
        <v>6.9723787951697886</v>
      </c>
      <c r="K235" s="10">
        <f t="shared" si="50"/>
        <v>-9.6290217727894277E-3</v>
      </c>
      <c r="L235" s="10">
        <f t="shared" si="51"/>
        <v>-2.7824502765740972E-2</v>
      </c>
      <c r="M235" s="10">
        <f t="shared" ca="1" si="45"/>
        <v>-3.8846504616861025E-2</v>
      </c>
      <c r="N235" s="10">
        <f t="shared" ca="1" si="52"/>
        <v>3.0515179083572451E-6</v>
      </c>
      <c r="O235" s="177">
        <f t="shared" ca="1" si="53"/>
        <v>24631934.382066816</v>
      </c>
      <c r="P235" s="10">
        <f t="shared" ca="1" si="54"/>
        <v>678963317.16242254</v>
      </c>
      <c r="Q235" s="10">
        <f t="shared" ca="1" si="55"/>
        <v>66473958.016260967</v>
      </c>
      <c r="R235">
        <f t="shared" ca="1" si="46"/>
        <v>5.5240545873092572E-3</v>
      </c>
    </row>
    <row r="236" spans="1:18" x14ac:dyDescent="0.2">
      <c r="A236" s="174">
        <v>28946.5</v>
      </c>
      <c r="B236" s="174">
        <v>-3.5160688818770505E-2</v>
      </c>
      <c r="C236" s="174">
        <v>0.1</v>
      </c>
      <c r="D236" s="176">
        <f t="shared" si="43"/>
        <v>2.8946499999999999</v>
      </c>
      <c r="E236" s="176">
        <f t="shared" si="43"/>
        <v>-3.5160688818770505E-2</v>
      </c>
      <c r="F236" s="10">
        <f t="shared" si="44"/>
        <v>0.28946500000000003</v>
      </c>
      <c r="G236" s="10">
        <f t="shared" si="44"/>
        <v>-3.5160688818770508E-3</v>
      </c>
      <c r="H236" s="10">
        <f t="shared" si="47"/>
        <v>0.83789986225000002</v>
      </c>
      <c r="I236" s="10">
        <f t="shared" si="48"/>
        <v>2.4254268362619626</v>
      </c>
      <c r="J236" s="10">
        <f t="shared" si="49"/>
        <v>7.0207617915856897</v>
      </c>
      <c r="K236" s="10">
        <f t="shared" si="50"/>
        <v>-1.0177788788925404E-2</v>
      </c>
      <c r="L236" s="10">
        <f t="shared" si="51"/>
        <v>-2.9461136317862922E-2</v>
      </c>
      <c r="M236" s="10">
        <f t="shared" ca="1" si="45"/>
        <v>-3.8839899421670453E-2</v>
      </c>
      <c r="N236" s="10">
        <f t="shared" ca="1" si="52"/>
        <v>1.3536590660491396E-6</v>
      </c>
      <c r="O236" s="177">
        <f t="shared" ca="1" si="53"/>
        <v>26176885.187616944</v>
      </c>
      <c r="P236" s="10">
        <f t="shared" ca="1" si="54"/>
        <v>682504429.73432255</v>
      </c>
      <c r="Q236" s="10">
        <f t="shared" ca="1" si="55"/>
        <v>67106747.921395734</v>
      </c>
      <c r="R236">
        <f t="shared" ca="1" si="46"/>
        <v>3.6792106028999474E-3</v>
      </c>
    </row>
    <row r="237" spans="1:18" x14ac:dyDescent="0.2">
      <c r="A237" s="174">
        <v>28986.5</v>
      </c>
      <c r="B237" s="174">
        <v>-4.2712097217827594E-2</v>
      </c>
      <c r="C237" s="174">
        <v>0.1</v>
      </c>
      <c r="D237" s="176">
        <f t="shared" si="43"/>
        <v>2.8986499999999999</v>
      </c>
      <c r="E237" s="176">
        <f t="shared" si="43"/>
        <v>-4.2712097217827594E-2</v>
      </c>
      <c r="F237" s="10">
        <f t="shared" si="44"/>
        <v>0.28986499999999998</v>
      </c>
      <c r="G237" s="10">
        <f t="shared" si="44"/>
        <v>-4.2712097217827592E-3</v>
      </c>
      <c r="H237" s="10">
        <f t="shared" si="47"/>
        <v>0.84021718224999997</v>
      </c>
      <c r="I237" s="10">
        <f t="shared" si="48"/>
        <v>2.4354955353289625</v>
      </c>
      <c r="J237" s="10">
        <f t="shared" si="49"/>
        <v>7.0596491334812965</v>
      </c>
      <c r="K237" s="10">
        <f t="shared" si="50"/>
        <v>-1.2380742060045595E-2</v>
      </c>
      <c r="L237" s="10">
        <f t="shared" si="51"/>
        <v>-3.5887437972351166E-2</v>
      </c>
      <c r="M237" s="10">
        <f t="shared" ca="1" si="45"/>
        <v>-3.8834502352125488E-2</v>
      </c>
      <c r="N237" s="10">
        <f t="shared" ca="1" si="52"/>
        <v>1.5035741942519329E-6</v>
      </c>
      <c r="O237" s="177">
        <f t="shared" ca="1" si="53"/>
        <v>27448452.144316964</v>
      </c>
      <c r="P237" s="10">
        <f t="shared" ca="1" si="54"/>
        <v>685346141.50900888</v>
      </c>
      <c r="Q237" s="10">
        <f t="shared" ca="1" si="55"/>
        <v>67615811.715995893</v>
      </c>
      <c r="R237">
        <f t="shared" ca="1" si="46"/>
        <v>-3.8775948657021053E-3</v>
      </c>
    </row>
    <row r="238" spans="1:18" x14ac:dyDescent="0.2">
      <c r="A238" s="174">
        <v>29019</v>
      </c>
      <c r="B238" s="174">
        <v>-3.5148149034238768E-2</v>
      </c>
      <c r="C238" s="174">
        <v>0.1</v>
      </c>
      <c r="D238" s="176">
        <f t="shared" si="43"/>
        <v>2.9018999999999999</v>
      </c>
      <c r="E238" s="176">
        <f t="shared" si="43"/>
        <v>-3.5148149034238768E-2</v>
      </c>
      <c r="F238" s="10">
        <f t="shared" si="44"/>
        <v>0.29019</v>
      </c>
      <c r="G238" s="10">
        <f t="shared" si="44"/>
        <v>-3.5148149034238772E-3</v>
      </c>
      <c r="H238" s="10">
        <f t="shared" si="47"/>
        <v>0.84210236100000002</v>
      </c>
      <c r="I238" s="10">
        <f t="shared" si="48"/>
        <v>2.4436968413859002</v>
      </c>
      <c r="J238" s="10">
        <f t="shared" si="49"/>
        <v>7.0913638640177439</v>
      </c>
      <c r="K238" s="10">
        <f t="shared" si="50"/>
        <v>-1.0199641368245749E-2</v>
      </c>
      <c r="L238" s="10">
        <f t="shared" si="51"/>
        <v>-2.9598339286512336E-2</v>
      </c>
      <c r="M238" s="10">
        <f t="shared" ca="1" si="45"/>
        <v>-3.883004332973658E-2</v>
      </c>
      <c r="N238" s="10">
        <f t="shared" ca="1" si="52"/>
        <v>1.3556345603219329E-6</v>
      </c>
      <c r="O238" s="177">
        <f t="shared" ca="1" si="53"/>
        <v>28504988.48516015</v>
      </c>
      <c r="P238" s="10">
        <f t="shared" ca="1" si="54"/>
        <v>687660815.37323272</v>
      </c>
      <c r="Q238" s="10">
        <f t="shared" ca="1" si="55"/>
        <v>68031284.639132485</v>
      </c>
      <c r="R238">
        <f t="shared" ca="1" si="46"/>
        <v>3.6818942954978118E-3</v>
      </c>
    </row>
    <row r="239" spans="1:18" x14ac:dyDescent="0.2">
      <c r="A239" s="174">
        <v>29605.5</v>
      </c>
      <c r="B239" s="174">
        <v>-3.526020356855334E-2</v>
      </c>
      <c r="C239" s="174">
        <v>0.1</v>
      </c>
      <c r="D239" s="176">
        <f t="shared" si="43"/>
        <v>2.96055</v>
      </c>
      <c r="E239" s="176">
        <f t="shared" si="43"/>
        <v>-3.526020356855334E-2</v>
      </c>
      <c r="F239" s="10">
        <f t="shared" si="44"/>
        <v>0.29605500000000001</v>
      </c>
      <c r="G239" s="10">
        <f t="shared" si="44"/>
        <v>-3.5260203568553343E-3</v>
      </c>
      <c r="H239" s="10">
        <f t="shared" si="47"/>
        <v>0.87648563025000004</v>
      </c>
      <c r="I239" s="10">
        <f t="shared" si="48"/>
        <v>2.5948795326366376</v>
      </c>
      <c r="J239" s="10">
        <f t="shared" si="49"/>
        <v>7.6822706003473975</v>
      </c>
      <c r="K239" s="10">
        <f t="shared" si="50"/>
        <v>-1.0438959567488059E-2</v>
      </c>
      <c r="L239" s="10">
        <f t="shared" si="51"/>
        <v>-3.0905061747526774E-2</v>
      </c>
      <c r="M239" s="10">
        <f t="shared" ca="1" si="45"/>
        <v>-3.8738188327588602E-2</v>
      </c>
      <c r="N239" s="10">
        <f t="shared" ca="1" si="52"/>
        <v>1.2096377984081567E-6</v>
      </c>
      <c r="O239" s="177">
        <f t="shared" ca="1" si="53"/>
        <v>51244455.73690439</v>
      </c>
      <c r="P239" s="10">
        <f t="shared" ca="1" si="54"/>
        <v>730330384.19468725</v>
      </c>
      <c r="Q239" s="10">
        <f t="shared" ca="1" si="55"/>
        <v>75819580.676374748</v>
      </c>
      <c r="R239">
        <f t="shared" ca="1" si="46"/>
        <v>3.4779847590352617E-3</v>
      </c>
    </row>
    <row r="240" spans="1:18" x14ac:dyDescent="0.2">
      <c r="A240" s="174">
        <v>29770</v>
      </c>
      <c r="B240" s="174">
        <v>-3.9366782543838991E-2</v>
      </c>
      <c r="C240" s="174">
        <v>0.1</v>
      </c>
      <c r="D240" s="176">
        <f t="shared" si="43"/>
        <v>2.9769999999999999</v>
      </c>
      <c r="E240" s="176">
        <f t="shared" si="43"/>
        <v>-3.9366782543838991E-2</v>
      </c>
      <c r="F240" s="10">
        <f t="shared" si="44"/>
        <v>0.29770000000000002</v>
      </c>
      <c r="G240" s="10">
        <f t="shared" si="44"/>
        <v>-3.9366782543838992E-3</v>
      </c>
      <c r="H240" s="10">
        <f t="shared" si="47"/>
        <v>0.88625290000000001</v>
      </c>
      <c r="I240" s="10">
        <f t="shared" si="48"/>
        <v>2.6383748833</v>
      </c>
      <c r="J240" s="10">
        <f t="shared" si="49"/>
        <v>7.8544420275841</v>
      </c>
      <c r="K240" s="10">
        <f t="shared" si="50"/>
        <v>-1.1719491163300868E-2</v>
      </c>
      <c r="L240" s="10">
        <f t="shared" si="51"/>
        <v>-3.488892519314668E-2</v>
      </c>
      <c r="M240" s="10">
        <f t="shared" ca="1" si="45"/>
        <v>-3.8708550279071427E-2</v>
      </c>
      <c r="N240" s="10">
        <f t="shared" ca="1" si="52"/>
        <v>4.3326971438103607E-8</v>
      </c>
      <c r="O240" s="177">
        <f t="shared" ca="1" si="53"/>
        <v>58900542.216725945</v>
      </c>
      <c r="P240" s="10">
        <f t="shared" ca="1" si="54"/>
        <v>742607095.51558816</v>
      </c>
      <c r="Q240" s="10">
        <f t="shared" ca="1" si="55"/>
        <v>78104638.793306738</v>
      </c>
      <c r="R240">
        <f t="shared" ca="1" si="46"/>
        <v>-6.5823226476756369E-4</v>
      </c>
    </row>
    <row r="241" spans="1:18" x14ac:dyDescent="0.2">
      <c r="A241" s="174">
        <v>29784</v>
      </c>
      <c r="B241" s="174">
        <v>-3.6214664680161116E-2</v>
      </c>
      <c r="C241" s="174">
        <v>0.1</v>
      </c>
      <c r="D241" s="176">
        <f t="shared" si="43"/>
        <v>2.9784000000000002</v>
      </c>
      <c r="E241" s="176">
        <f t="shared" si="43"/>
        <v>-3.6214664680161116E-2</v>
      </c>
      <c r="F241" s="10">
        <f t="shared" si="44"/>
        <v>0.29784000000000005</v>
      </c>
      <c r="G241" s="10">
        <f t="shared" si="44"/>
        <v>-3.6214664680161118E-3</v>
      </c>
      <c r="H241" s="10">
        <f t="shared" si="47"/>
        <v>0.88708665600000014</v>
      </c>
      <c r="I241" s="10">
        <f t="shared" si="48"/>
        <v>2.6420988962304004</v>
      </c>
      <c r="J241" s="10">
        <f t="shared" si="49"/>
        <v>7.8692273525326248</v>
      </c>
      <c r="K241" s="10">
        <f t="shared" si="50"/>
        <v>-1.0786175728339188E-2</v>
      </c>
      <c r="L241" s="10">
        <f t="shared" si="51"/>
        <v>-3.2125545789285441E-2</v>
      </c>
      <c r="M241" s="10">
        <f t="shared" ca="1" si="45"/>
        <v>-3.8705949511250282E-2</v>
      </c>
      <c r="N241" s="10">
        <f t="shared" ca="1" si="52"/>
        <v>6.2065001096149756E-7</v>
      </c>
      <c r="O241" s="177">
        <f t="shared" ca="1" si="53"/>
        <v>59578541.496989176</v>
      </c>
      <c r="P241" s="10">
        <f t="shared" ca="1" si="54"/>
        <v>743658230.70868397</v>
      </c>
      <c r="Q241" s="10">
        <f t="shared" ca="1" si="55"/>
        <v>78301181.439286619</v>
      </c>
      <c r="R241">
        <f t="shared" ca="1" si="46"/>
        <v>2.4912848310891661E-3</v>
      </c>
    </row>
    <row r="242" spans="1:18" x14ac:dyDescent="0.2">
      <c r="A242" s="174">
        <v>29790</v>
      </c>
      <c r="B242" s="174">
        <v>-3.6649495770414278E-2</v>
      </c>
      <c r="C242" s="174">
        <v>0.1</v>
      </c>
      <c r="D242" s="176">
        <f t="shared" si="43"/>
        <v>2.9790000000000001</v>
      </c>
      <c r="E242" s="176">
        <f t="shared" si="43"/>
        <v>-3.6649495770414278E-2</v>
      </c>
      <c r="F242" s="10">
        <f t="shared" si="44"/>
        <v>0.2979</v>
      </c>
      <c r="G242" s="10">
        <f t="shared" si="44"/>
        <v>-3.6649495770414279E-3</v>
      </c>
      <c r="H242" s="10">
        <f t="shared" si="47"/>
        <v>0.88744410000000007</v>
      </c>
      <c r="I242" s="10">
        <f t="shared" si="48"/>
        <v>2.6436959739000003</v>
      </c>
      <c r="J242" s="10">
        <f t="shared" si="49"/>
        <v>7.8755703062481013</v>
      </c>
      <c r="K242" s="10">
        <f t="shared" si="50"/>
        <v>-1.0917884790006414E-2</v>
      </c>
      <c r="L242" s="10">
        <f t="shared" si="51"/>
        <v>-3.2524378789429105E-2</v>
      </c>
      <c r="M242" s="10">
        <f t="shared" ca="1" si="45"/>
        <v>-3.8704831132690062E-2</v>
      </c>
      <c r="N242" s="10">
        <f t="shared" ca="1" si="52"/>
        <v>4.2244034514213292E-7</v>
      </c>
      <c r="O242" s="177">
        <f t="shared" ca="1" si="53"/>
        <v>59870387.708468266</v>
      </c>
      <c r="P242" s="10">
        <f t="shared" ca="1" si="54"/>
        <v>744109020.86679101</v>
      </c>
      <c r="Q242" s="10">
        <f t="shared" ca="1" si="55"/>
        <v>78385513.78253369</v>
      </c>
      <c r="R242">
        <f t="shared" ca="1" si="46"/>
        <v>2.0553353622757842E-3</v>
      </c>
    </row>
    <row r="243" spans="1:18" x14ac:dyDescent="0.2">
      <c r="A243" s="174">
        <v>29809</v>
      </c>
      <c r="B243" s="174">
        <v>-3.3643224119082576E-2</v>
      </c>
      <c r="C243" s="174">
        <v>0.1</v>
      </c>
      <c r="D243" s="176">
        <f t="shared" si="43"/>
        <v>2.9809000000000001</v>
      </c>
      <c r="E243" s="176">
        <f t="shared" si="43"/>
        <v>-3.3643224119082576E-2</v>
      </c>
      <c r="F243" s="10">
        <f t="shared" si="44"/>
        <v>0.29809000000000002</v>
      </c>
      <c r="G243" s="10">
        <f t="shared" si="44"/>
        <v>-3.3643224119082578E-3</v>
      </c>
      <c r="H243" s="10">
        <f t="shared" si="47"/>
        <v>0.88857648100000008</v>
      </c>
      <c r="I243" s="10">
        <f t="shared" si="48"/>
        <v>2.6487576322129005</v>
      </c>
      <c r="J243" s="10">
        <f t="shared" si="49"/>
        <v>7.8956816258634355</v>
      </c>
      <c r="K243" s="10">
        <f t="shared" si="50"/>
        <v>-1.0028708677657327E-2</v>
      </c>
      <c r="L243" s="10">
        <f t="shared" si="51"/>
        <v>-2.9894577697228728E-2</v>
      </c>
      <c r="M243" s="10">
        <f t="shared" ca="1" si="45"/>
        <v>-3.8701274702287784E-2</v>
      </c>
      <c r="N243" s="10">
        <f t="shared" ca="1" si="52"/>
        <v>2.5583875702262547E-6</v>
      </c>
      <c r="O243" s="177">
        <f t="shared" ca="1" si="53"/>
        <v>60799620.100533403</v>
      </c>
      <c r="P243" s="10">
        <f t="shared" ca="1" si="54"/>
        <v>745537725.562307</v>
      </c>
      <c r="Q243" s="10">
        <f t="shared" ca="1" si="55"/>
        <v>78652961.502718732</v>
      </c>
      <c r="R243">
        <f t="shared" ca="1" si="46"/>
        <v>5.0580505832052078E-3</v>
      </c>
    </row>
    <row r="244" spans="1:18" x14ac:dyDescent="0.2">
      <c r="A244" s="174">
        <v>29833.5</v>
      </c>
      <c r="B244" s="174">
        <v>-3.3577458456615292E-2</v>
      </c>
      <c r="C244" s="174">
        <v>0.1</v>
      </c>
      <c r="D244" s="176">
        <f t="shared" si="43"/>
        <v>2.9833500000000002</v>
      </c>
      <c r="E244" s="176">
        <f t="shared" si="43"/>
        <v>-3.3577458456615292E-2</v>
      </c>
      <c r="F244" s="10">
        <f t="shared" si="44"/>
        <v>0.29833500000000002</v>
      </c>
      <c r="G244" s="10">
        <f t="shared" si="44"/>
        <v>-3.3577458456615292E-3</v>
      </c>
      <c r="H244" s="10">
        <f t="shared" si="47"/>
        <v>0.89003772225000011</v>
      </c>
      <c r="I244" s="10">
        <f t="shared" si="48"/>
        <v>2.6552940386745378</v>
      </c>
      <c r="J244" s="10">
        <f t="shared" si="49"/>
        <v>7.9216714702796827</v>
      </c>
      <c r="K244" s="10">
        <f t="shared" si="50"/>
        <v>-1.0017331068654324E-2</v>
      </c>
      <c r="L244" s="10">
        <f t="shared" si="51"/>
        <v>-2.988520464366988E-2</v>
      </c>
      <c r="M244" s="10">
        <f t="shared" ca="1" si="45"/>
        <v>-3.8696655351805415E-2</v>
      </c>
      <c r="N244" s="10">
        <f t="shared" ca="1" si="52"/>
        <v>2.6206176851724195E-6</v>
      </c>
      <c r="O244" s="177">
        <f t="shared" ca="1" si="53"/>
        <v>62009193.159441806</v>
      </c>
      <c r="P244" s="10">
        <f t="shared" ca="1" si="54"/>
        <v>747382702.45234561</v>
      </c>
      <c r="Q244" s="10">
        <f t="shared" ca="1" si="55"/>
        <v>78998716.181509122</v>
      </c>
      <c r="R244">
        <f t="shared" ca="1" si="46"/>
        <v>5.1191968951901229E-3</v>
      </c>
    </row>
    <row r="245" spans="1:18" x14ac:dyDescent="0.2">
      <c r="A245" s="174">
        <v>29833.5</v>
      </c>
      <c r="B245" s="174">
        <v>-3.3547458461011134E-2</v>
      </c>
      <c r="C245" s="174">
        <v>0.1</v>
      </c>
      <c r="D245" s="176">
        <f t="shared" si="43"/>
        <v>2.9833500000000002</v>
      </c>
      <c r="E245" s="176">
        <f t="shared" si="43"/>
        <v>-3.3547458461011134E-2</v>
      </c>
      <c r="F245" s="10">
        <f t="shared" si="44"/>
        <v>0.29833500000000002</v>
      </c>
      <c r="G245" s="10">
        <f t="shared" si="44"/>
        <v>-3.3547458461011138E-3</v>
      </c>
      <c r="H245" s="10">
        <f t="shared" si="47"/>
        <v>0.89003772225000011</v>
      </c>
      <c r="I245" s="10">
        <f t="shared" si="48"/>
        <v>2.6552940386745378</v>
      </c>
      <c r="J245" s="10">
        <f t="shared" si="49"/>
        <v>7.9216714702796827</v>
      </c>
      <c r="K245" s="10">
        <f t="shared" si="50"/>
        <v>-1.0008381019965758E-2</v>
      </c>
      <c r="L245" s="10">
        <f t="shared" si="51"/>
        <v>-2.9858503515914847E-2</v>
      </c>
      <c r="M245" s="10">
        <f t="shared" ca="1" si="45"/>
        <v>-3.8696655351805415E-2</v>
      </c>
      <c r="N245" s="10">
        <f t="shared" ca="1" si="52"/>
        <v>2.6514228620165483E-6</v>
      </c>
      <c r="O245" s="177">
        <f t="shared" ca="1" si="53"/>
        <v>62009193.159441806</v>
      </c>
      <c r="P245" s="10">
        <f t="shared" ca="1" si="54"/>
        <v>747382702.45234561</v>
      </c>
      <c r="Q245" s="10">
        <f t="shared" ca="1" si="55"/>
        <v>78998716.181509122</v>
      </c>
      <c r="R245">
        <f t="shared" ca="1" si="46"/>
        <v>5.1491968907942803E-3</v>
      </c>
    </row>
    <row r="246" spans="1:18" x14ac:dyDescent="0.2">
      <c r="A246" s="174">
        <v>29846.5</v>
      </c>
      <c r="B246" s="174">
        <v>-3.4536538567743316E-2</v>
      </c>
      <c r="C246" s="174">
        <v>0.1</v>
      </c>
      <c r="D246" s="176">
        <f t="shared" si="43"/>
        <v>2.9846499999999998</v>
      </c>
      <c r="E246" s="176">
        <f t="shared" si="43"/>
        <v>-3.4536538567743316E-2</v>
      </c>
      <c r="F246" s="10">
        <f t="shared" si="44"/>
        <v>0.29846499999999998</v>
      </c>
      <c r="G246" s="10">
        <f t="shared" si="44"/>
        <v>-3.4536538567743317E-3</v>
      </c>
      <c r="H246" s="10">
        <f t="shared" si="47"/>
        <v>0.89081356224999986</v>
      </c>
      <c r="I246" s="10">
        <f t="shared" si="48"/>
        <v>2.6587666985694618</v>
      </c>
      <c r="J246" s="10">
        <f t="shared" si="49"/>
        <v>7.935488026885344</v>
      </c>
      <c r="K246" s="10">
        <f t="shared" si="50"/>
        <v>-1.0307947983621508E-2</v>
      </c>
      <c r="L246" s="10">
        <f t="shared" si="51"/>
        <v>-3.0765616949315934E-2</v>
      </c>
      <c r="M246" s="10">
        <f t="shared" ca="1" si="45"/>
        <v>-3.869418897752077E-2</v>
      </c>
      <c r="N246" s="10">
        <f t="shared" ca="1" si="52"/>
        <v>1.7286056929922631E-6</v>
      </c>
      <c r="O246" s="177">
        <f t="shared" ca="1" si="53"/>
        <v>62656208.437708482</v>
      </c>
      <c r="P246" s="10">
        <f t="shared" ca="1" si="54"/>
        <v>748362905.61025274</v>
      </c>
      <c r="Q246" s="10">
        <f t="shared" ca="1" si="55"/>
        <v>79182584.484605536</v>
      </c>
      <c r="R246">
        <f t="shared" ca="1" si="46"/>
        <v>4.1576504097774539E-3</v>
      </c>
    </row>
    <row r="247" spans="1:18" x14ac:dyDescent="0.2">
      <c r="A247" s="174">
        <v>30449</v>
      </c>
      <c r="B247" s="174">
        <v>-3.4778021513779185E-2</v>
      </c>
      <c r="C247" s="174">
        <v>0.1</v>
      </c>
      <c r="D247" s="176">
        <f t="shared" si="43"/>
        <v>3.0449000000000002</v>
      </c>
      <c r="E247" s="176">
        <f t="shared" si="43"/>
        <v>-3.4778021513779185E-2</v>
      </c>
      <c r="F247" s="10">
        <f t="shared" si="44"/>
        <v>0.30449000000000004</v>
      </c>
      <c r="G247" s="10">
        <f t="shared" si="44"/>
        <v>-3.4778021513779188E-3</v>
      </c>
      <c r="H247" s="10">
        <f t="shared" si="47"/>
        <v>0.9271416010000002</v>
      </c>
      <c r="I247" s="10">
        <f t="shared" si="48"/>
        <v>2.8230534608849007</v>
      </c>
      <c r="J247" s="10">
        <f t="shared" si="49"/>
        <v>8.5959154830484348</v>
      </c>
      <c r="K247" s="10">
        <f t="shared" si="50"/>
        <v>-1.0589559770730625E-2</v>
      </c>
      <c r="L247" s="10">
        <f t="shared" si="51"/>
        <v>-3.224415054589768E-2</v>
      </c>
      <c r="M247" s="10">
        <f t="shared" ca="1" si="45"/>
        <v>-3.8568250720667351E-2</v>
      </c>
      <c r="N247" s="10">
        <f t="shared" ca="1" si="52"/>
        <v>1.4365837440748094E-6</v>
      </c>
      <c r="O247" s="177">
        <f t="shared" ca="1" si="53"/>
        <v>96669947.528575271</v>
      </c>
      <c r="P247" s="10">
        <f t="shared" ca="1" si="54"/>
        <v>794739262.91717887</v>
      </c>
      <c r="Q247" s="10">
        <f t="shared" ca="1" si="55"/>
        <v>88017811.792467698</v>
      </c>
      <c r="R247">
        <f t="shared" ca="1" si="46"/>
        <v>3.7902292068881654E-3</v>
      </c>
    </row>
    <row r="248" spans="1:18" x14ac:dyDescent="0.2">
      <c r="A248" s="174">
        <v>30692.5</v>
      </c>
      <c r="B248" s="174">
        <v>-3.6206254117314762E-2</v>
      </c>
      <c r="C248" s="174">
        <v>0.1</v>
      </c>
      <c r="D248" s="176">
        <f t="shared" si="43"/>
        <v>3.0692499999999998</v>
      </c>
      <c r="E248" s="176">
        <f t="shared" si="43"/>
        <v>-3.6206254117314762E-2</v>
      </c>
      <c r="F248" s="10">
        <f t="shared" si="44"/>
        <v>0.306925</v>
      </c>
      <c r="G248" s="10">
        <f t="shared" si="44"/>
        <v>-3.6206254117314763E-3</v>
      </c>
      <c r="H248" s="10">
        <f t="shared" si="47"/>
        <v>0.94202955624999996</v>
      </c>
      <c r="I248" s="10">
        <f t="shared" si="48"/>
        <v>2.8913242155203123</v>
      </c>
      <c r="J248" s="10">
        <f t="shared" si="49"/>
        <v>8.8741968484857185</v>
      </c>
      <c r="K248" s="10">
        <f t="shared" si="50"/>
        <v>-1.1112604544956833E-2</v>
      </c>
      <c r="L248" s="10">
        <f t="shared" si="51"/>
        <v>-3.410736149960876E-2</v>
      </c>
      <c r="M248" s="10">
        <f t="shared" ca="1" si="45"/>
        <v>-3.8510891665942376E-2</v>
      </c>
      <c r="N248" s="10">
        <f t="shared" ca="1" si="52"/>
        <v>5.3113542305442975E-7</v>
      </c>
      <c r="O248" s="177">
        <f t="shared" ca="1" si="53"/>
        <v>112706671.24105313</v>
      </c>
      <c r="P248" s="10">
        <f t="shared" ca="1" si="54"/>
        <v>814014396.85254478</v>
      </c>
      <c r="Q248" s="10">
        <f t="shared" ca="1" si="55"/>
        <v>91766025.028122663</v>
      </c>
      <c r="R248">
        <f t="shared" ca="1" si="46"/>
        <v>2.3046375486276138E-3</v>
      </c>
    </row>
    <row r="249" spans="1:18" x14ac:dyDescent="0.2">
      <c r="A249" s="174">
        <v>30692.5</v>
      </c>
      <c r="B249" s="174">
        <v>-3.600625411509123E-2</v>
      </c>
      <c r="C249" s="174">
        <v>0.1</v>
      </c>
      <c r="D249" s="176">
        <f t="shared" si="43"/>
        <v>3.0692499999999998</v>
      </c>
      <c r="E249" s="176">
        <f t="shared" si="43"/>
        <v>-3.600625411509123E-2</v>
      </c>
      <c r="F249" s="10">
        <f t="shared" si="44"/>
        <v>0.306925</v>
      </c>
      <c r="G249" s="10">
        <f t="shared" si="44"/>
        <v>-3.6006254115091233E-3</v>
      </c>
      <c r="H249" s="10">
        <f t="shared" si="47"/>
        <v>0.94202955624999996</v>
      </c>
      <c r="I249" s="10">
        <f t="shared" si="48"/>
        <v>2.8913242155203123</v>
      </c>
      <c r="J249" s="10">
        <f t="shared" si="49"/>
        <v>8.8741968484857185</v>
      </c>
      <c r="K249" s="10">
        <f t="shared" si="50"/>
        <v>-1.1051219544274377E-2</v>
      </c>
      <c r="L249" s="10">
        <f t="shared" si="51"/>
        <v>-3.3918955586264128E-2</v>
      </c>
      <c r="M249" s="10">
        <f t="shared" ca="1" si="45"/>
        <v>-3.8510891665942376E-2</v>
      </c>
      <c r="N249" s="10">
        <f t="shared" ca="1" si="52"/>
        <v>6.2732092611336298E-7</v>
      </c>
      <c r="O249" s="177">
        <f t="shared" ca="1" si="53"/>
        <v>112706671.24105313</v>
      </c>
      <c r="P249" s="10">
        <f t="shared" ca="1" si="54"/>
        <v>814014396.85254478</v>
      </c>
      <c r="Q249" s="10">
        <f t="shared" ca="1" si="55"/>
        <v>91766025.028122663</v>
      </c>
      <c r="R249">
        <f t="shared" ca="1" si="46"/>
        <v>2.5046375508511465E-3</v>
      </c>
    </row>
    <row r="250" spans="1:18" x14ac:dyDescent="0.2">
      <c r="A250" s="174">
        <v>30695</v>
      </c>
      <c r="B250" s="174">
        <v>-3.5379958980651022E-2</v>
      </c>
      <c r="C250" s="174">
        <v>0.1</v>
      </c>
      <c r="D250" s="176">
        <f t="shared" si="43"/>
        <v>3.0695000000000001</v>
      </c>
      <c r="E250" s="176">
        <f t="shared" si="43"/>
        <v>-3.5379958980651022E-2</v>
      </c>
      <c r="F250" s="10">
        <f t="shared" si="44"/>
        <v>0.30695000000000006</v>
      </c>
      <c r="G250" s="10">
        <f t="shared" si="44"/>
        <v>-3.5379958980651023E-3</v>
      </c>
      <c r="H250" s="10">
        <f t="shared" si="47"/>
        <v>0.94218302500000017</v>
      </c>
      <c r="I250" s="10">
        <f t="shared" si="48"/>
        <v>2.8920307952375008</v>
      </c>
      <c r="J250" s="10">
        <f t="shared" si="49"/>
        <v>8.8770885259815095</v>
      </c>
      <c r="K250" s="10">
        <f t="shared" si="50"/>
        <v>-1.0859878409110832E-2</v>
      </c>
      <c r="L250" s="10">
        <f t="shared" si="51"/>
        <v>-3.3334396776765703E-2</v>
      </c>
      <c r="M250" s="10">
        <f t="shared" ca="1" si="45"/>
        <v>-3.851028347457193E-2</v>
      </c>
      <c r="N250" s="10">
        <f t="shared" ca="1" si="52"/>
        <v>9.7989314372411887E-7</v>
      </c>
      <c r="O250" s="177">
        <f t="shared" ca="1" si="53"/>
        <v>112878313.669668</v>
      </c>
      <c r="P250" s="10">
        <f t="shared" ca="1" si="54"/>
        <v>814213899.10375512</v>
      </c>
      <c r="Q250" s="10">
        <f t="shared" ca="1" si="55"/>
        <v>91805047.106932014</v>
      </c>
      <c r="R250">
        <f t="shared" ca="1" si="46"/>
        <v>3.1303244939209079E-3</v>
      </c>
    </row>
    <row r="251" spans="1:18" x14ac:dyDescent="0.2">
      <c r="A251" s="174">
        <v>30791.5</v>
      </c>
      <c r="B251" s="174">
        <v>-3.6266623873624698E-2</v>
      </c>
      <c r="C251" s="174">
        <v>0.1</v>
      </c>
      <c r="D251" s="176">
        <f t="shared" si="43"/>
        <v>3.0791499999999998</v>
      </c>
      <c r="E251" s="176">
        <f t="shared" si="43"/>
        <v>-3.6266623873624698E-2</v>
      </c>
      <c r="F251" s="10">
        <f t="shared" si="44"/>
        <v>0.30791499999999999</v>
      </c>
      <c r="G251" s="10">
        <f t="shared" si="44"/>
        <v>-3.6266623873624699E-3</v>
      </c>
      <c r="H251" s="10">
        <f t="shared" si="47"/>
        <v>0.94811647224999995</v>
      </c>
      <c r="I251" s="10">
        <f t="shared" si="48"/>
        <v>2.9193928355285874</v>
      </c>
      <c r="J251" s="10">
        <f t="shared" si="49"/>
        <v>8.9892484495178486</v>
      </c>
      <c r="K251" s="10">
        <f t="shared" si="50"/>
        <v>-1.1167037490047148E-2</v>
      </c>
      <c r="L251" s="10">
        <f t="shared" si="51"/>
        <v>-3.4384983487478676E-2</v>
      </c>
      <c r="M251" s="10">
        <f t="shared" ca="1" si="45"/>
        <v>-3.8486507643757245E-2</v>
      </c>
      <c r="N251" s="10">
        <f t="shared" ca="1" si="52"/>
        <v>4.9278839528978904E-7</v>
      </c>
      <c r="O251" s="177">
        <f t="shared" ca="1" si="53"/>
        <v>119613356.64592089</v>
      </c>
      <c r="P251" s="10">
        <f t="shared" ca="1" si="54"/>
        <v>821939733.88646173</v>
      </c>
      <c r="Q251" s="10">
        <f t="shared" ca="1" si="55"/>
        <v>93319739.005381435</v>
      </c>
      <c r="R251">
        <f t="shared" ca="1" si="46"/>
        <v>2.2198837701325469E-3</v>
      </c>
    </row>
    <row r="252" spans="1:18" x14ac:dyDescent="0.2">
      <c r="A252" s="174">
        <v>30791.5</v>
      </c>
      <c r="B252" s="174">
        <v>-3.5766623871703845E-2</v>
      </c>
      <c r="C252" s="174">
        <v>0.1</v>
      </c>
      <c r="D252" s="176">
        <f t="shared" si="43"/>
        <v>3.0791499999999998</v>
      </c>
      <c r="E252" s="176">
        <f t="shared" si="43"/>
        <v>-3.5766623871703845E-2</v>
      </c>
      <c r="F252" s="10">
        <f t="shared" si="44"/>
        <v>0.30791499999999999</v>
      </c>
      <c r="G252" s="10">
        <f t="shared" si="44"/>
        <v>-3.5766623871703847E-3</v>
      </c>
      <c r="H252" s="10">
        <f t="shared" si="47"/>
        <v>0.94811647224999995</v>
      </c>
      <c r="I252" s="10">
        <f t="shared" si="48"/>
        <v>2.9193928355285874</v>
      </c>
      <c r="J252" s="10">
        <f t="shared" si="49"/>
        <v>8.9892484495178486</v>
      </c>
      <c r="K252" s="10">
        <f t="shared" si="50"/>
        <v>-1.101307998945569E-2</v>
      </c>
      <c r="L252" s="10">
        <f t="shared" si="51"/>
        <v>-3.3910925249532486E-2</v>
      </c>
      <c r="M252" s="10">
        <f t="shared" ca="1" si="45"/>
        <v>-3.8486507643757245E-2</v>
      </c>
      <c r="N252" s="10">
        <f t="shared" ca="1" si="52"/>
        <v>7.3977677334794305E-7</v>
      </c>
      <c r="O252" s="177">
        <f t="shared" ca="1" si="53"/>
        <v>119613356.64592089</v>
      </c>
      <c r="P252" s="10">
        <f t="shared" ca="1" si="54"/>
        <v>821939733.88646173</v>
      </c>
      <c r="Q252" s="10">
        <f t="shared" ca="1" si="55"/>
        <v>93319739.005381435</v>
      </c>
      <c r="R252">
        <f t="shared" ca="1" si="46"/>
        <v>2.7198837720533997E-3</v>
      </c>
    </row>
    <row r="253" spans="1:18" x14ac:dyDescent="0.2">
      <c r="A253" s="174">
        <v>30829</v>
      </c>
      <c r="B253" s="174">
        <v>-3.6473704584077414E-2</v>
      </c>
      <c r="C253" s="174">
        <v>0.1</v>
      </c>
      <c r="D253" s="176">
        <f t="shared" si="43"/>
        <v>3.0829</v>
      </c>
      <c r="E253" s="176">
        <f t="shared" si="43"/>
        <v>-3.6473704584077414E-2</v>
      </c>
      <c r="F253" s="10">
        <f t="shared" si="44"/>
        <v>0.30829000000000001</v>
      </c>
      <c r="G253" s="10">
        <f t="shared" si="44"/>
        <v>-3.6473704584077415E-3</v>
      </c>
      <c r="H253" s="10">
        <f t="shared" si="47"/>
        <v>0.95042724099999998</v>
      </c>
      <c r="I253" s="10">
        <f t="shared" si="48"/>
        <v>2.9300721412788997</v>
      </c>
      <c r="J253" s="10">
        <f t="shared" si="49"/>
        <v>9.0331194043487191</v>
      </c>
      <c r="K253" s="10">
        <f t="shared" si="50"/>
        <v>-1.1244478386225226E-2</v>
      </c>
      <c r="L253" s="10">
        <f t="shared" si="51"/>
        <v>-3.4665602416893745E-2</v>
      </c>
      <c r="M253" s="10">
        <f t="shared" ca="1" si="45"/>
        <v>-3.8477110722987443E-2</v>
      </c>
      <c r="N253" s="10">
        <f t="shared" ca="1" si="52"/>
        <v>4.013636157422389E-7</v>
      </c>
      <c r="O253" s="177">
        <f t="shared" ca="1" si="53"/>
        <v>122288482.06826203</v>
      </c>
      <c r="P253" s="10">
        <f t="shared" ca="1" si="54"/>
        <v>824955198.42122066</v>
      </c>
      <c r="Q253" s="10">
        <f t="shared" ca="1" si="55"/>
        <v>93912801.716209382</v>
      </c>
      <c r="R253">
        <f t="shared" ca="1" si="46"/>
        <v>2.0034061389100286E-3</v>
      </c>
    </row>
    <row r="254" spans="1:18" x14ac:dyDescent="0.2">
      <c r="A254" s="174">
        <v>31470.5</v>
      </c>
      <c r="B254" s="174">
        <v>-3.6723101988697382E-2</v>
      </c>
      <c r="C254" s="174">
        <v>0.1</v>
      </c>
      <c r="D254" s="176">
        <f t="shared" si="43"/>
        <v>3.1470500000000001</v>
      </c>
      <c r="E254" s="176">
        <f t="shared" si="43"/>
        <v>-3.6723101988697382E-2</v>
      </c>
      <c r="F254" s="10">
        <f t="shared" si="44"/>
        <v>0.31470500000000001</v>
      </c>
      <c r="G254" s="10">
        <f t="shared" si="44"/>
        <v>-3.6723101988697382E-3</v>
      </c>
      <c r="H254" s="10">
        <f t="shared" si="47"/>
        <v>0.99039237025000004</v>
      </c>
      <c r="I254" s="10">
        <f t="shared" si="48"/>
        <v>3.1168143087952629</v>
      </c>
      <c r="J254" s="10">
        <f t="shared" si="49"/>
        <v>9.8087704704941316</v>
      </c>
      <c r="K254" s="10">
        <f t="shared" si="50"/>
        <v>-1.1556943811353011E-2</v>
      </c>
      <c r="L254" s="10">
        <f t="shared" si="51"/>
        <v>-3.6370280021518493E-2</v>
      </c>
      <c r="M254" s="10">
        <f t="shared" ca="1" si="45"/>
        <v>-3.8302698885536682E-2</v>
      </c>
      <c r="N254" s="10">
        <f t="shared" ca="1" si="52"/>
        <v>2.4951263565043458E-7</v>
      </c>
      <c r="O254" s="177">
        <f t="shared" ca="1" si="53"/>
        <v>173171688.67993549</v>
      </c>
      <c r="P254" s="10">
        <f t="shared" ca="1" si="54"/>
        <v>877694727.0390842</v>
      </c>
      <c r="Q254" s="10">
        <f t="shared" ca="1" si="55"/>
        <v>104450331.55161177</v>
      </c>
      <c r="R254">
        <f t="shared" ca="1" si="46"/>
        <v>1.5795968968392998E-3</v>
      </c>
    </row>
    <row r="255" spans="1:18" x14ac:dyDescent="0.2">
      <c r="A255" s="174"/>
      <c r="B255" s="174"/>
      <c r="C255" s="174"/>
      <c r="D255" s="176">
        <f t="shared" si="43"/>
        <v>0</v>
      </c>
      <c r="E255" s="176">
        <f t="shared" si="43"/>
        <v>0</v>
      </c>
      <c r="F255" s="10">
        <f t="shared" si="44"/>
        <v>0</v>
      </c>
      <c r="G255" s="10">
        <f t="shared" si="44"/>
        <v>0</v>
      </c>
      <c r="H255" s="10">
        <f t="shared" si="47"/>
        <v>0</v>
      </c>
      <c r="I255" s="10">
        <f t="shared" si="48"/>
        <v>0</v>
      </c>
      <c r="J255" s="10">
        <f t="shared" si="49"/>
        <v>0</v>
      </c>
      <c r="K255" s="10">
        <f t="shared" si="50"/>
        <v>0</v>
      </c>
      <c r="L255" s="10">
        <f t="shared" si="51"/>
        <v>0</v>
      </c>
      <c r="M255" s="10">
        <f t="shared" ca="1" si="45"/>
        <v>-1.6428652393274609E-2</v>
      </c>
      <c r="N255" s="10">
        <f t="shared" ca="1" si="52"/>
        <v>0</v>
      </c>
      <c r="O255" s="177">
        <f t="shared" ca="1" si="53"/>
        <v>0</v>
      </c>
      <c r="P255" s="10">
        <f t="shared" ca="1" si="54"/>
        <v>0</v>
      </c>
      <c r="Q255" s="10">
        <f t="shared" ca="1" si="55"/>
        <v>0</v>
      </c>
      <c r="R255">
        <f t="shared" ca="1" si="46"/>
        <v>1.6428652393274609E-2</v>
      </c>
    </row>
    <row r="256" spans="1:18" x14ac:dyDescent="0.2">
      <c r="A256" s="174"/>
      <c r="B256" s="174"/>
      <c r="C256" s="174"/>
      <c r="D256" s="176">
        <f t="shared" si="43"/>
        <v>0</v>
      </c>
      <c r="E256" s="176">
        <f t="shared" si="43"/>
        <v>0</v>
      </c>
      <c r="F256" s="10">
        <f t="shared" si="44"/>
        <v>0</v>
      </c>
      <c r="G256" s="10">
        <f t="shared" si="44"/>
        <v>0</v>
      </c>
      <c r="H256" s="10">
        <f t="shared" si="47"/>
        <v>0</v>
      </c>
      <c r="I256" s="10">
        <f t="shared" si="48"/>
        <v>0</v>
      </c>
      <c r="J256" s="10">
        <f t="shared" si="49"/>
        <v>0</v>
      </c>
      <c r="K256" s="10">
        <f t="shared" si="50"/>
        <v>0</v>
      </c>
      <c r="L256" s="10">
        <f t="shared" si="51"/>
        <v>0</v>
      </c>
      <c r="M256" s="10">
        <f t="shared" ca="1" si="45"/>
        <v>-1.6428652393274609E-2</v>
      </c>
      <c r="N256" s="10">
        <f t="shared" ca="1" si="52"/>
        <v>0</v>
      </c>
      <c r="O256" s="177">
        <f t="shared" ca="1" si="53"/>
        <v>0</v>
      </c>
      <c r="P256" s="10">
        <f t="shared" ca="1" si="54"/>
        <v>0</v>
      </c>
      <c r="Q256" s="10">
        <f t="shared" ca="1" si="55"/>
        <v>0</v>
      </c>
      <c r="R256">
        <f t="shared" ca="1" si="46"/>
        <v>1.6428652393274609E-2</v>
      </c>
    </row>
    <row r="257" spans="1:18" x14ac:dyDescent="0.2">
      <c r="A257" s="174"/>
      <c r="B257" s="174"/>
      <c r="C257" s="174"/>
      <c r="D257" s="176">
        <f t="shared" si="43"/>
        <v>0</v>
      </c>
      <c r="E257" s="176">
        <f t="shared" si="43"/>
        <v>0</v>
      </c>
      <c r="F257" s="10">
        <f t="shared" si="44"/>
        <v>0</v>
      </c>
      <c r="G257" s="10">
        <f t="shared" si="44"/>
        <v>0</v>
      </c>
      <c r="H257" s="10">
        <f t="shared" si="47"/>
        <v>0</v>
      </c>
      <c r="I257" s="10">
        <f t="shared" si="48"/>
        <v>0</v>
      </c>
      <c r="J257" s="10">
        <f t="shared" si="49"/>
        <v>0</v>
      </c>
      <c r="K257" s="10">
        <f t="shared" si="50"/>
        <v>0</v>
      </c>
      <c r="L257" s="10">
        <f t="shared" si="51"/>
        <v>0</v>
      </c>
      <c r="M257" s="10">
        <f t="shared" ca="1" si="45"/>
        <v>-1.6428652393274609E-2</v>
      </c>
      <c r="N257" s="10">
        <f t="shared" ca="1" si="52"/>
        <v>0</v>
      </c>
      <c r="O257" s="177">
        <f t="shared" ca="1" si="53"/>
        <v>0</v>
      </c>
      <c r="P257" s="10">
        <f t="shared" ca="1" si="54"/>
        <v>0</v>
      </c>
      <c r="Q257" s="10">
        <f t="shared" ca="1" si="55"/>
        <v>0</v>
      </c>
      <c r="R257">
        <f t="shared" ca="1" si="46"/>
        <v>1.6428652393274609E-2</v>
      </c>
    </row>
    <row r="258" spans="1:18" x14ac:dyDescent="0.2">
      <c r="A258" s="174"/>
      <c r="B258" s="174"/>
      <c r="C258" s="174"/>
      <c r="D258" s="176">
        <f t="shared" si="43"/>
        <v>0</v>
      </c>
      <c r="E258" s="176">
        <f t="shared" si="43"/>
        <v>0</v>
      </c>
      <c r="F258" s="10">
        <f t="shared" si="44"/>
        <v>0</v>
      </c>
      <c r="G258" s="10">
        <f t="shared" si="44"/>
        <v>0</v>
      </c>
      <c r="H258" s="10">
        <f t="shared" si="47"/>
        <v>0</v>
      </c>
      <c r="I258" s="10">
        <f t="shared" si="48"/>
        <v>0</v>
      </c>
      <c r="J258" s="10">
        <f t="shared" si="49"/>
        <v>0</v>
      </c>
      <c r="K258" s="10">
        <f t="shared" si="50"/>
        <v>0</v>
      </c>
      <c r="L258" s="10">
        <f t="shared" si="51"/>
        <v>0</v>
      </c>
      <c r="M258" s="10">
        <f t="shared" ca="1" si="45"/>
        <v>-1.6428652393274609E-2</v>
      </c>
      <c r="N258" s="10">
        <f t="shared" ca="1" si="52"/>
        <v>0</v>
      </c>
      <c r="O258" s="177">
        <f t="shared" ca="1" si="53"/>
        <v>0</v>
      </c>
      <c r="P258" s="10">
        <f t="shared" ca="1" si="54"/>
        <v>0</v>
      </c>
      <c r="Q258" s="10">
        <f t="shared" ca="1" si="55"/>
        <v>0</v>
      </c>
      <c r="R258">
        <f t="shared" ca="1" si="46"/>
        <v>1.6428652393274609E-2</v>
      </c>
    </row>
    <row r="259" spans="1:18" x14ac:dyDescent="0.2">
      <c r="A259" s="174"/>
      <c r="B259" s="174"/>
      <c r="C259" s="174"/>
      <c r="D259" s="176">
        <f t="shared" si="43"/>
        <v>0</v>
      </c>
      <c r="E259" s="176">
        <f t="shared" si="43"/>
        <v>0</v>
      </c>
      <c r="F259" s="10">
        <f t="shared" si="44"/>
        <v>0</v>
      </c>
      <c r="G259" s="10">
        <f t="shared" si="44"/>
        <v>0</v>
      </c>
      <c r="H259" s="10">
        <f t="shared" si="47"/>
        <v>0</v>
      </c>
      <c r="I259" s="10">
        <f t="shared" si="48"/>
        <v>0</v>
      </c>
      <c r="J259" s="10">
        <f t="shared" si="49"/>
        <v>0</v>
      </c>
      <c r="K259" s="10">
        <f t="shared" si="50"/>
        <v>0</v>
      </c>
      <c r="L259" s="10">
        <f t="shared" si="51"/>
        <v>0</v>
      </c>
      <c r="M259" s="10">
        <f t="shared" ca="1" si="45"/>
        <v>-1.6428652393274609E-2</v>
      </c>
      <c r="N259" s="10">
        <f t="shared" ca="1" si="52"/>
        <v>0</v>
      </c>
      <c r="O259" s="177">
        <f t="shared" ca="1" si="53"/>
        <v>0</v>
      </c>
      <c r="P259" s="10">
        <f t="shared" ca="1" si="54"/>
        <v>0</v>
      </c>
      <c r="Q259" s="10">
        <f t="shared" ca="1" si="55"/>
        <v>0</v>
      </c>
      <c r="R259">
        <f t="shared" ca="1" si="46"/>
        <v>1.6428652393274609E-2</v>
      </c>
    </row>
    <row r="260" spans="1:18" x14ac:dyDescent="0.2">
      <c r="A260" s="174"/>
      <c r="B260" s="174"/>
      <c r="C260" s="174"/>
      <c r="D260" s="176">
        <f t="shared" si="43"/>
        <v>0</v>
      </c>
      <c r="E260" s="176">
        <f t="shared" si="43"/>
        <v>0</v>
      </c>
      <c r="F260" s="10">
        <f t="shared" si="44"/>
        <v>0</v>
      </c>
      <c r="G260" s="10">
        <f t="shared" si="44"/>
        <v>0</v>
      </c>
      <c r="H260" s="10">
        <f t="shared" si="47"/>
        <v>0</v>
      </c>
      <c r="I260" s="10">
        <f t="shared" si="48"/>
        <v>0</v>
      </c>
      <c r="J260" s="10">
        <f t="shared" si="49"/>
        <v>0</v>
      </c>
      <c r="K260" s="10">
        <f t="shared" si="50"/>
        <v>0</v>
      </c>
      <c r="L260" s="10">
        <f t="shared" si="51"/>
        <v>0</v>
      </c>
      <c r="M260" s="10">
        <f t="shared" ca="1" si="45"/>
        <v>-1.6428652393274609E-2</v>
      </c>
      <c r="N260" s="10">
        <f t="shared" ca="1" si="52"/>
        <v>0</v>
      </c>
      <c r="O260" s="177">
        <f t="shared" ca="1" si="53"/>
        <v>0</v>
      </c>
      <c r="P260" s="10">
        <f t="shared" ca="1" si="54"/>
        <v>0</v>
      </c>
      <c r="Q260" s="10">
        <f t="shared" ca="1" si="55"/>
        <v>0</v>
      </c>
      <c r="R260">
        <f t="shared" ca="1" si="46"/>
        <v>1.6428652393274609E-2</v>
      </c>
    </row>
    <row r="261" spans="1:18" x14ac:dyDescent="0.2">
      <c r="A261" s="174"/>
      <c r="B261" s="174"/>
      <c r="C261" s="174"/>
      <c r="D261" s="176">
        <f t="shared" si="43"/>
        <v>0</v>
      </c>
      <c r="E261" s="176">
        <f t="shared" si="43"/>
        <v>0</v>
      </c>
      <c r="F261" s="10">
        <f t="shared" si="44"/>
        <v>0</v>
      </c>
      <c r="G261" s="10">
        <f t="shared" si="44"/>
        <v>0</v>
      </c>
      <c r="H261" s="10">
        <f t="shared" si="47"/>
        <v>0</v>
      </c>
      <c r="I261" s="10">
        <f t="shared" si="48"/>
        <v>0</v>
      </c>
      <c r="J261" s="10">
        <f t="shared" si="49"/>
        <v>0</v>
      </c>
      <c r="K261" s="10">
        <f t="shared" si="50"/>
        <v>0</v>
      </c>
      <c r="L261" s="10">
        <f t="shared" si="51"/>
        <v>0</v>
      </c>
      <c r="M261" s="10">
        <f t="shared" ca="1" si="45"/>
        <v>-1.6428652393274609E-2</v>
      </c>
      <c r="N261" s="10">
        <f t="shared" ca="1" si="52"/>
        <v>0</v>
      </c>
      <c r="O261" s="177">
        <f t="shared" ca="1" si="53"/>
        <v>0</v>
      </c>
      <c r="P261" s="10">
        <f t="shared" ca="1" si="54"/>
        <v>0</v>
      </c>
      <c r="Q261" s="10">
        <f t="shared" ca="1" si="55"/>
        <v>0</v>
      </c>
      <c r="R261">
        <f t="shared" ca="1" si="46"/>
        <v>1.6428652393274609E-2</v>
      </c>
    </row>
    <row r="262" spans="1:18" x14ac:dyDescent="0.2">
      <c r="A262" s="174"/>
      <c r="B262" s="174"/>
      <c r="C262" s="174"/>
      <c r="D262" s="176">
        <f t="shared" si="43"/>
        <v>0</v>
      </c>
      <c r="E262" s="176">
        <f t="shared" si="43"/>
        <v>0</v>
      </c>
      <c r="F262" s="10">
        <f t="shared" si="44"/>
        <v>0</v>
      </c>
      <c r="G262" s="10">
        <f t="shared" si="44"/>
        <v>0</v>
      </c>
      <c r="H262" s="10">
        <f t="shared" si="47"/>
        <v>0</v>
      </c>
      <c r="I262" s="10">
        <f t="shared" si="48"/>
        <v>0</v>
      </c>
      <c r="J262" s="10">
        <f t="shared" si="49"/>
        <v>0</v>
      </c>
      <c r="K262" s="10">
        <f t="shared" si="50"/>
        <v>0</v>
      </c>
      <c r="L262" s="10">
        <f t="shared" si="51"/>
        <v>0</v>
      </c>
      <c r="M262" s="10">
        <f t="shared" ca="1" si="45"/>
        <v>-1.6428652393274609E-2</v>
      </c>
      <c r="N262" s="10">
        <f t="shared" ca="1" si="52"/>
        <v>0</v>
      </c>
      <c r="O262" s="177">
        <f t="shared" ca="1" si="53"/>
        <v>0</v>
      </c>
      <c r="P262" s="10">
        <f t="shared" ca="1" si="54"/>
        <v>0</v>
      </c>
      <c r="Q262" s="10">
        <f t="shared" ca="1" si="55"/>
        <v>0</v>
      </c>
      <c r="R262">
        <f t="shared" ca="1" si="46"/>
        <v>1.6428652393274609E-2</v>
      </c>
    </row>
    <row r="263" spans="1:18" x14ac:dyDescent="0.2">
      <c r="A263" s="174"/>
      <c r="B263" s="174"/>
      <c r="C263" s="174"/>
      <c r="D263" s="176">
        <f t="shared" si="43"/>
        <v>0</v>
      </c>
      <c r="E263" s="176">
        <f t="shared" si="43"/>
        <v>0</v>
      </c>
      <c r="F263" s="10">
        <f t="shared" si="44"/>
        <v>0</v>
      </c>
      <c r="G263" s="10">
        <f t="shared" si="44"/>
        <v>0</v>
      </c>
      <c r="H263" s="10">
        <f t="shared" si="47"/>
        <v>0</v>
      </c>
      <c r="I263" s="10">
        <f t="shared" si="48"/>
        <v>0</v>
      </c>
      <c r="J263" s="10">
        <f t="shared" si="49"/>
        <v>0</v>
      </c>
      <c r="K263" s="10">
        <f t="shared" si="50"/>
        <v>0</v>
      </c>
      <c r="L263" s="10">
        <f t="shared" si="51"/>
        <v>0</v>
      </c>
      <c r="M263" s="10">
        <f t="shared" ca="1" si="45"/>
        <v>-1.6428652393274609E-2</v>
      </c>
      <c r="N263" s="10">
        <f t="shared" ca="1" si="52"/>
        <v>0</v>
      </c>
      <c r="O263" s="177">
        <f t="shared" ca="1" si="53"/>
        <v>0</v>
      </c>
      <c r="P263" s="10">
        <f t="shared" ca="1" si="54"/>
        <v>0</v>
      </c>
      <c r="Q263" s="10">
        <f t="shared" ca="1" si="55"/>
        <v>0</v>
      </c>
      <c r="R263">
        <f t="shared" ca="1" si="46"/>
        <v>1.6428652393274609E-2</v>
      </c>
    </row>
    <row r="264" spans="1:18" x14ac:dyDescent="0.2">
      <c r="A264" s="174"/>
      <c r="B264" s="174"/>
      <c r="C264" s="174"/>
      <c r="D264" s="176">
        <f t="shared" si="43"/>
        <v>0</v>
      </c>
      <c r="E264" s="176">
        <f t="shared" si="43"/>
        <v>0</v>
      </c>
      <c r="F264" s="10">
        <f t="shared" si="44"/>
        <v>0</v>
      </c>
      <c r="G264" s="10">
        <f t="shared" si="44"/>
        <v>0</v>
      </c>
      <c r="H264" s="10">
        <f t="shared" si="47"/>
        <v>0</v>
      </c>
      <c r="I264" s="10">
        <f t="shared" si="48"/>
        <v>0</v>
      </c>
      <c r="J264" s="10">
        <f t="shared" si="49"/>
        <v>0</v>
      </c>
      <c r="K264" s="10">
        <f t="shared" si="50"/>
        <v>0</v>
      </c>
      <c r="L264" s="10">
        <f t="shared" si="51"/>
        <v>0</v>
      </c>
      <c r="M264" s="10">
        <f t="shared" ca="1" si="45"/>
        <v>-1.6428652393274609E-2</v>
      </c>
      <c r="N264" s="10">
        <f t="shared" ca="1" si="52"/>
        <v>0</v>
      </c>
      <c r="O264" s="177">
        <f t="shared" ca="1" si="53"/>
        <v>0</v>
      </c>
      <c r="P264" s="10">
        <f t="shared" ca="1" si="54"/>
        <v>0</v>
      </c>
      <c r="Q264" s="10">
        <f t="shared" ca="1" si="55"/>
        <v>0</v>
      </c>
      <c r="R264">
        <f t="shared" ca="1" si="46"/>
        <v>1.6428652393274609E-2</v>
      </c>
    </row>
    <row r="265" spans="1:18" x14ac:dyDescent="0.2">
      <c r="A265" s="174"/>
      <c r="B265" s="174"/>
      <c r="C265" s="174"/>
      <c r="D265" s="176">
        <f t="shared" si="43"/>
        <v>0</v>
      </c>
      <c r="E265" s="176">
        <f t="shared" si="43"/>
        <v>0</v>
      </c>
      <c r="F265" s="10">
        <f t="shared" si="44"/>
        <v>0</v>
      </c>
      <c r="G265" s="10">
        <f t="shared" si="44"/>
        <v>0</v>
      </c>
      <c r="H265" s="10">
        <f t="shared" si="47"/>
        <v>0</v>
      </c>
      <c r="I265" s="10">
        <f t="shared" si="48"/>
        <v>0</v>
      </c>
      <c r="J265" s="10">
        <f t="shared" si="49"/>
        <v>0</v>
      </c>
      <c r="K265" s="10">
        <f t="shared" si="50"/>
        <v>0</v>
      </c>
      <c r="L265" s="10">
        <f t="shared" si="51"/>
        <v>0</v>
      </c>
      <c r="M265" s="10">
        <f t="shared" ca="1" si="45"/>
        <v>-1.6428652393274609E-2</v>
      </c>
      <c r="N265" s="10">
        <f t="shared" ca="1" si="52"/>
        <v>0</v>
      </c>
      <c r="O265" s="177">
        <f t="shared" ca="1" si="53"/>
        <v>0</v>
      </c>
      <c r="P265" s="10">
        <f t="shared" ca="1" si="54"/>
        <v>0</v>
      </c>
      <c r="Q265" s="10">
        <f t="shared" ca="1" si="55"/>
        <v>0</v>
      </c>
      <c r="R265">
        <f t="shared" ca="1" si="46"/>
        <v>1.6428652393274609E-2</v>
      </c>
    </row>
    <row r="266" spans="1:18" x14ac:dyDescent="0.2">
      <c r="A266" s="174"/>
      <c r="B266" s="174"/>
      <c r="C266" s="174"/>
      <c r="D266" s="176">
        <f t="shared" si="43"/>
        <v>0</v>
      </c>
      <c r="E266" s="176">
        <f t="shared" si="43"/>
        <v>0</v>
      </c>
      <c r="F266" s="10">
        <f t="shared" si="44"/>
        <v>0</v>
      </c>
      <c r="G266" s="10">
        <f t="shared" si="44"/>
        <v>0</v>
      </c>
      <c r="H266" s="10">
        <f t="shared" si="47"/>
        <v>0</v>
      </c>
      <c r="I266" s="10">
        <f t="shared" si="48"/>
        <v>0</v>
      </c>
      <c r="J266" s="10">
        <f t="shared" si="49"/>
        <v>0</v>
      </c>
      <c r="K266" s="10">
        <f t="shared" si="50"/>
        <v>0</v>
      </c>
      <c r="L266" s="10">
        <f t="shared" si="51"/>
        <v>0</v>
      </c>
      <c r="M266" s="10">
        <f t="shared" ca="1" si="45"/>
        <v>-1.6428652393274609E-2</v>
      </c>
      <c r="N266" s="10">
        <f t="shared" ca="1" si="52"/>
        <v>0</v>
      </c>
      <c r="O266" s="177">
        <f t="shared" ca="1" si="53"/>
        <v>0</v>
      </c>
      <c r="P266" s="10">
        <f t="shared" ca="1" si="54"/>
        <v>0</v>
      </c>
      <c r="Q266" s="10">
        <f t="shared" ca="1" si="55"/>
        <v>0</v>
      </c>
      <c r="R266">
        <f t="shared" ca="1" si="46"/>
        <v>1.6428652393274609E-2</v>
      </c>
    </row>
    <row r="267" spans="1:18" x14ac:dyDescent="0.2">
      <c r="A267" s="174"/>
      <c r="B267" s="174"/>
      <c r="C267" s="174"/>
      <c r="D267" s="176">
        <f t="shared" si="43"/>
        <v>0</v>
      </c>
      <c r="E267" s="176">
        <f t="shared" si="43"/>
        <v>0</v>
      </c>
      <c r="F267" s="10">
        <f t="shared" si="44"/>
        <v>0</v>
      </c>
      <c r="G267" s="10">
        <f t="shared" si="44"/>
        <v>0</v>
      </c>
      <c r="H267" s="10">
        <f t="shared" si="47"/>
        <v>0</v>
      </c>
      <c r="I267" s="10">
        <f t="shared" si="48"/>
        <v>0</v>
      </c>
      <c r="J267" s="10">
        <f t="shared" si="49"/>
        <v>0</v>
      </c>
      <c r="K267" s="10">
        <f t="shared" si="50"/>
        <v>0</v>
      </c>
      <c r="L267" s="10">
        <f t="shared" si="51"/>
        <v>0</v>
      </c>
      <c r="M267" s="10">
        <f t="shared" ca="1" si="45"/>
        <v>-1.6428652393274609E-2</v>
      </c>
      <c r="N267" s="10">
        <f t="shared" ca="1" si="52"/>
        <v>0</v>
      </c>
      <c r="O267" s="177">
        <f t="shared" ca="1" si="53"/>
        <v>0</v>
      </c>
      <c r="P267" s="10">
        <f t="shared" ca="1" si="54"/>
        <v>0</v>
      </c>
      <c r="Q267" s="10">
        <f t="shared" ca="1" si="55"/>
        <v>0</v>
      </c>
      <c r="R267">
        <f t="shared" ca="1" si="46"/>
        <v>1.6428652393274609E-2</v>
      </c>
    </row>
    <row r="268" spans="1:18" x14ac:dyDescent="0.2">
      <c r="A268" s="174"/>
      <c r="B268" s="174"/>
      <c r="C268" s="174"/>
      <c r="D268" s="176">
        <f t="shared" si="43"/>
        <v>0</v>
      </c>
      <c r="E268" s="176">
        <f t="shared" si="43"/>
        <v>0</v>
      </c>
      <c r="F268" s="10">
        <f t="shared" si="44"/>
        <v>0</v>
      </c>
      <c r="G268" s="10">
        <f t="shared" si="44"/>
        <v>0</v>
      </c>
      <c r="H268" s="10">
        <f t="shared" si="47"/>
        <v>0</v>
      </c>
      <c r="I268" s="10">
        <f t="shared" si="48"/>
        <v>0</v>
      </c>
      <c r="J268" s="10">
        <f t="shared" si="49"/>
        <v>0</v>
      </c>
      <c r="K268" s="10">
        <f t="shared" si="50"/>
        <v>0</v>
      </c>
      <c r="L268" s="10">
        <f t="shared" si="51"/>
        <v>0</v>
      </c>
      <c r="M268" s="10">
        <f t="shared" ca="1" si="45"/>
        <v>-1.6428652393274609E-2</v>
      </c>
      <c r="N268" s="10">
        <f t="shared" ca="1" si="52"/>
        <v>0</v>
      </c>
      <c r="O268" s="177">
        <f t="shared" ca="1" si="53"/>
        <v>0</v>
      </c>
      <c r="P268" s="10">
        <f t="shared" ca="1" si="54"/>
        <v>0</v>
      </c>
      <c r="Q268" s="10">
        <f t="shared" ca="1" si="55"/>
        <v>0</v>
      </c>
      <c r="R268">
        <f t="shared" ca="1" si="46"/>
        <v>1.6428652393274609E-2</v>
      </c>
    </row>
    <row r="269" spans="1:18" x14ac:dyDescent="0.2">
      <c r="A269" s="174"/>
      <c r="B269" s="174"/>
      <c r="C269" s="174"/>
      <c r="D269" s="176">
        <f t="shared" si="43"/>
        <v>0</v>
      </c>
      <c r="E269" s="176">
        <f t="shared" si="43"/>
        <v>0</v>
      </c>
      <c r="F269" s="10">
        <f t="shared" si="44"/>
        <v>0</v>
      </c>
      <c r="G269" s="10">
        <f t="shared" si="44"/>
        <v>0</v>
      </c>
      <c r="H269" s="10">
        <f t="shared" si="47"/>
        <v>0</v>
      </c>
      <c r="I269" s="10">
        <f t="shared" si="48"/>
        <v>0</v>
      </c>
      <c r="J269" s="10">
        <f t="shared" si="49"/>
        <v>0</v>
      </c>
      <c r="K269" s="10">
        <f t="shared" si="50"/>
        <v>0</v>
      </c>
      <c r="L269" s="10">
        <f t="shared" si="51"/>
        <v>0</v>
      </c>
      <c r="M269" s="10">
        <f t="shared" ca="1" si="45"/>
        <v>-1.6428652393274609E-2</v>
      </c>
      <c r="N269" s="10">
        <f t="shared" ca="1" si="52"/>
        <v>0</v>
      </c>
      <c r="O269" s="177">
        <f t="shared" ca="1" si="53"/>
        <v>0</v>
      </c>
      <c r="P269" s="10">
        <f t="shared" ca="1" si="54"/>
        <v>0</v>
      </c>
      <c r="Q269" s="10">
        <f t="shared" ca="1" si="55"/>
        <v>0</v>
      </c>
      <c r="R269">
        <f t="shared" ca="1" si="46"/>
        <v>1.6428652393274609E-2</v>
      </c>
    </row>
    <row r="270" spans="1:18" x14ac:dyDescent="0.2">
      <c r="A270" s="174"/>
      <c r="B270" s="174"/>
      <c r="C270" s="174"/>
      <c r="D270" s="176">
        <f t="shared" si="43"/>
        <v>0</v>
      </c>
      <c r="E270" s="176">
        <f t="shared" si="43"/>
        <v>0</v>
      </c>
      <c r="F270" s="10">
        <f t="shared" si="44"/>
        <v>0</v>
      </c>
      <c r="G270" s="10">
        <f t="shared" si="44"/>
        <v>0</v>
      </c>
      <c r="H270" s="10">
        <f t="shared" si="47"/>
        <v>0</v>
      </c>
      <c r="I270" s="10">
        <f t="shared" si="48"/>
        <v>0</v>
      </c>
      <c r="J270" s="10">
        <f t="shared" si="49"/>
        <v>0</v>
      </c>
      <c r="K270" s="10">
        <f t="shared" si="50"/>
        <v>0</v>
      </c>
      <c r="L270" s="10">
        <f t="shared" si="51"/>
        <v>0</v>
      </c>
      <c r="M270" s="10">
        <f t="shared" ca="1" si="45"/>
        <v>-1.6428652393274609E-2</v>
      </c>
      <c r="N270" s="10">
        <f t="shared" ca="1" si="52"/>
        <v>0</v>
      </c>
      <c r="O270" s="177">
        <f t="shared" ca="1" si="53"/>
        <v>0</v>
      </c>
      <c r="P270" s="10">
        <f t="shared" ca="1" si="54"/>
        <v>0</v>
      </c>
      <c r="Q270" s="10">
        <f t="shared" ca="1" si="55"/>
        <v>0</v>
      </c>
      <c r="R270">
        <f t="shared" ca="1" si="46"/>
        <v>1.6428652393274609E-2</v>
      </c>
    </row>
    <row r="271" spans="1:18" x14ac:dyDescent="0.2">
      <c r="A271" s="174"/>
      <c r="B271" s="174"/>
      <c r="C271" s="174"/>
      <c r="D271" s="176">
        <f t="shared" ref="D271:E334" si="56">A271/A$18</f>
        <v>0</v>
      </c>
      <c r="E271" s="176">
        <f t="shared" si="56"/>
        <v>0</v>
      </c>
      <c r="F271" s="10">
        <f t="shared" ref="F271:G334" si="57">$C271*D271</f>
        <v>0</v>
      </c>
      <c r="G271" s="10">
        <f t="shared" si="57"/>
        <v>0</v>
      </c>
      <c r="H271" s="10">
        <f t="shared" si="47"/>
        <v>0</v>
      </c>
      <c r="I271" s="10">
        <f t="shared" si="48"/>
        <v>0</v>
      </c>
      <c r="J271" s="10">
        <f t="shared" si="49"/>
        <v>0</v>
      </c>
      <c r="K271" s="10">
        <f t="shared" si="50"/>
        <v>0</v>
      </c>
      <c r="L271" s="10">
        <f t="shared" si="51"/>
        <v>0</v>
      </c>
      <c r="M271" s="10">
        <f t="shared" ca="1" si="45"/>
        <v>-1.6428652393274609E-2</v>
      </c>
      <c r="N271" s="10">
        <f t="shared" ca="1" si="52"/>
        <v>0</v>
      </c>
      <c r="O271" s="177">
        <f t="shared" ca="1" si="53"/>
        <v>0</v>
      </c>
      <c r="P271" s="10">
        <f t="shared" ca="1" si="54"/>
        <v>0</v>
      </c>
      <c r="Q271" s="10">
        <f t="shared" ca="1" si="55"/>
        <v>0</v>
      </c>
      <c r="R271">
        <f t="shared" ca="1" si="46"/>
        <v>1.6428652393274609E-2</v>
      </c>
    </row>
    <row r="272" spans="1:18" x14ac:dyDescent="0.2">
      <c r="A272" s="174"/>
      <c r="B272" s="174"/>
      <c r="C272" s="174"/>
      <c r="D272" s="176">
        <f t="shared" si="56"/>
        <v>0</v>
      </c>
      <c r="E272" s="176">
        <f t="shared" si="56"/>
        <v>0</v>
      </c>
      <c r="F272" s="10">
        <f t="shared" si="57"/>
        <v>0</v>
      </c>
      <c r="G272" s="10">
        <f t="shared" si="57"/>
        <v>0</v>
      </c>
      <c r="H272" s="10">
        <f t="shared" si="47"/>
        <v>0</v>
      </c>
      <c r="I272" s="10">
        <f t="shared" si="48"/>
        <v>0</v>
      </c>
      <c r="J272" s="10">
        <f t="shared" si="49"/>
        <v>0</v>
      </c>
      <c r="K272" s="10">
        <f t="shared" si="50"/>
        <v>0</v>
      </c>
      <c r="L272" s="10">
        <f t="shared" si="51"/>
        <v>0</v>
      </c>
      <c r="M272" s="10">
        <f t="shared" ca="1" si="45"/>
        <v>-1.6428652393274609E-2</v>
      </c>
      <c r="N272" s="10">
        <f t="shared" ca="1" si="52"/>
        <v>0</v>
      </c>
      <c r="O272" s="177">
        <f t="shared" ca="1" si="53"/>
        <v>0</v>
      </c>
      <c r="P272" s="10">
        <f t="shared" ca="1" si="54"/>
        <v>0</v>
      </c>
      <c r="Q272" s="10">
        <f t="shared" ca="1" si="55"/>
        <v>0</v>
      </c>
      <c r="R272">
        <f t="shared" ca="1" si="46"/>
        <v>1.6428652393274609E-2</v>
      </c>
    </row>
    <row r="273" spans="1:18" x14ac:dyDescent="0.2">
      <c r="A273" s="174"/>
      <c r="B273" s="174"/>
      <c r="C273" s="174"/>
      <c r="D273" s="176">
        <f t="shared" si="56"/>
        <v>0</v>
      </c>
      <c r="E273" s="176">
        <f t="shared" si="56"/>
        <v>0</v>
      </c>
      <c r="F273" s="10">
        <f t="shared" si="57"/>
        <v>0</v>
      </c>
      <c r="G273" s="10">
        <f t="shared" si="57"/>
        <v>0</v>
      </c>
      <c r="H273" s="10">
        <f t="shared" si="47"/>
        <v>0</v>
      </c>
      <c r="I273" s="10">
        <f t="shared" si="48"/>
        <v>0</v>
      </c>
      <c r="J273" s="10">
        <f t="shared" si="49"/>
        <v>0</v>
      </c>
      <c r="K273" s="10">
        <f t="shared" si="50"/>
        <v>0</v>
      </c>
      <c r="L273" s="10">
        <f t="shared" si="51"/>
        <v>0</v>
      </c>
      <c r="M273" s="10">
        <f t="shared" ca="1" si="45"/>
        <v>-1.6428652393274609E-2</v>
      </c>
      <c r="N273" s="10">
        <f t="shared" ca="1" si="52"/>
        <v>0</v>
      </c>
      <c r="O273" s="177">
        <f t="shared" ca="1" si="53"/>
        <v>0</v>
      </c>
      <c r="P273" s="10">
        <f t="shared" ca="1" si="54"/>
        <v>0</v>
      </c>
      <c r="Q273" s="10">
        <f t="shared" ca="1" si="55"/>
        <v>0</v>
      </c>
      <c r="R273">
        <f t="shared" ca="1" si="46"/>
        <v>1.6428652393274609E-2</v>
      </c>
    </row>
    <row r="274" spans="1:18" x14ac:dyDescent="0.2">
      <c r="A274" s="174"/>
      <c r="B274" s="174"/>
      <c r="C274" s="174"/>
      <c r="D274" s="176">
        <f t="shared" si="56"/>
        <v>0</v>
      </c>
      <c r="E274" s="176">
        <f t="shared" si="56"/>
        <v>0</v>
      </c>
      <c r="F274" s="10">
        <f t="shared" si="57"/>
        <v>0</v>
      </c>
      <c r="G274" s="10">
        <f t="shared" si="57"/>
        <v>0</v>
      </c>
      <c r="H274" s="10">
        <f t="shared" si="47"/>
        <v>0</v>
      </c>
      <c r="I274" s="10">
        <f t="shared" si="48"/>
        <v>0</v>
      </c>
      <c r="J274" s="10">
        <f t="shared" si="49"/>
        <v>0</v>
      </c>
      <c r="K274" s="10">
        <f t="shared" si="50"/>
        <v>0</v>
      </c>
      <c r="L274" s="10">
        <f t="shared" si="51"/>
        <v>0</v>
      </c>
      <c r="M274" s="10">
        <f t="shared" ca="1" si="45"/>
        <v>-1.6428652393274609E-2</v>
      </c>
      <c r="N274" s="10">
        <f t="shared" ca="1" si="52"/>
        <v>0</v>
      </c>
      <c r="O274" s="177">
        <f t="shared" ca="1" si="53"/>
        <v>0</v>
      </c>
      <c r="P274" s="10">
        <f t="shared" ca="1" si="54"/>
        <v>0</v>
      </c>
      <c r="Q274" s="10">
        <f t="shared" ca="1" si="55"/>
        <v>0</v>
      </c>
      <c r="R274">
        <f t="shared" ca="1" si="46"/>
        <v>1.6428652393274609E-2</v>
      </c>
    </row>
    <row r="275" spans="1:18" x14ac:dyDescent="0.2">
      <c r="A275" s="174"/>
      <c r="B275" s="174"/>
      <c r="C275" s="174"/>
      <c r="D275" s="176">
        <f t="shared" si="56"/>
        <v>0</v>
      </c>
      <c r="E275" s="176">
        <f t="shared" si="56"/>
        <v>0</v>
      </c>
      <c r="F275" s="10">
        <f t="shared" si="57"/>
        <v>0</v>
      </c>
      <c r="G275" s="10">
        <f t="shared" si="57"/>
        <v>0</v>
      </c>
      <c r="H275" s="10">
        <f t="shared" si="47"/>
        <v>0</v>
      </c>
      <c r="I275" s="10">
        <f t="shared" si="48"/>
        <v>0</v>
      </c>
      <c r="J275" s="10">
        <f t="shared" si="49"/>
        <v>0</v>
      </c>
      <c r="K275" s="10">
        <f t="shared" si="50"/>
        <v>0</v>
      </c>
      <c r="L275" s="10">
        <f t="shared" si="51"/>
        <v>0</v>
      </c>
      <c r="M275" s="10">
        <f t="shared" ca="1" si="45"/>
        <v>-1.6428652393274609E-2</v>
      </c>
      <c r="N275" s="10">
        <f t="shared" ca="1" si="52"/>
        <v>0</v>
      </c>
      <c r="O275" s="177">
        <f t="shared" ca="1" si="53"/>
        <v>0</v>
      </c>
      <c r="P275" s="10">
        <f t="shared" ca="1" si="54"/>
        <v>0</v>
      </c>
      <c r="Q275" s="10">
        <f t="shared" ca="1" si="55"/>
        <v>0</v>
      </c>
      <c r="R275">
        <f t="shared" ca="1" si="46"/>
        <v>1.6428652393274609E-2</v>
      </c>
    </row>
    <row r="276" spans="1:18" x14ac:dyDescent="0.2">
      <c r="A276" s="174"/>
      <c r="B276" s="174"/>
      <c r="C276" s="174"/>
      <c r="D276" s="176">
        <f t="shared" si="56"/>
        <v>0</v>
      </c>
      <c r="E276" s="176">
        <f t="shared" si="56"/>
        <v>0</v>
      </c>
      <c r="F276" s="10">
        <f t="shared" si="57"/>
        <v>0</v>
      </c>
      <c r="G276" s="10">
        <f t="shared" si="57"/>
        <v>0</v>
      </c>
      <c r="H276" s="10">
        <f t="shared" si="47"/>
        <v>0</v>
      </c>
      <c r="I276" s="10">
        <f t="shared" si="48"/>
        <v>0</v>
      </c>
      <c r="J276" s="10">
        <f t="shared" si="49"/>
        <v>0</v>
      </c>
      <c r="K276" s="10">
        <f t="shared" si="50"/>
        <v>0</v>
      </c>
      <c r="L276" s="10">
        <f t="shared" si="51"/>
        <v>0</v>
      </c>
      <c r="M276" s="10">
        <f t="shared" ca="1" si="45"/>
        <v>-1.6428652393274609E-2</v>
      </c>
      <c r="N276" s="10">
        <f t="shared" ca="1" si="52"/>
        <v>0</v>
      </c>
      <c r="O276" s="177">
        <f t="shared" ca="1" si="53"/>
        <v>0</v>
      </c>
      <c r="P276" s="10">
        <f t="shared" ca="1" si="54"/>
        <v>0</v>
      </c>
      <c r="Q276" s="10">
        <f t="shared" ca="1" si="55"/>
        <v>0</v>
      </c>
      <c r="R276">
        <f t="shared" ca="1" si="46"/>
        <v>1.6428652393274609E-2</v>
      </c>
    </row>
    <row r="277" spans="1:18" x14ac:dyDescent="0.2">
      <c r="A277" s="174"/>
      <c r="B277" s="174"/>
      <c r="C277" s="174"/>
      <c r="D277" s="176">
        <f t="shared" si="56"/>
        <v>0</v>
      </c>
      <c r="E277" s="176">
        <f t="shared" si="56"/>
        <v>0</v>
      </c>
      <c r="F277" s="10">
        <f t="shared" si="57"/>
        <v>0</v>
      </c>
      <c r="G277" s="10">
        <f t="shared" si="57"/>
        <v>0</v>
      </c>
      <c r="H277" s="10">
        <f t="shared" si="47"/>
        <v>0</v>
      </c>
      <c r="I277" s="10">
        <f t="shared" si="48"/>
        <v>0</v>
      </c>
      <c r="J277" s="10">
        <f t="shared" si="49"/>
        <v>0</v>
      </c>
      <c r="K277" s="10">
        <f t="shared" si="50"/>
        <v>0</v>
      </c>
      <c r="L277" s="10">
        <f t="shared" si="51"/>
        <v>0</v>
      </c>
      <c r="M277" s="10">
        <f t="shared" ref="M277:M340" ca="1" si="58">+E$4+E$5*D277+E$6*D277^2</f>
        <v>-1.6428652393274609E-2</v>
      </c>
      <c r="N277" s="10">
        <f t="shared" ca="1" si="52"/>
        <v>0</v>
      </c>
      <c r="O277" s="177">
        <f t="shared" ca="1" si="53"/>
        <v>0</v>
      </c>
      <c r="P277" s="10">
        <f t="shared" ca="1" si="54"/>
        <v>0</v>
      </c>
      <c r="Q277" s="10">
        <f t="shared" ca="1" si="55"/>
        <v>0</v>
      </c>
      <c r="R277">
        <f t="shared" ref="R277:R340" ca="1" si="59">+E277-M277</f>
        <v>1.6428652393274609E-2</v>
      </c>
    </row>
    <row r="278" spans="1:18" x14ac:dyDescent="0.2">
      <c r="A278" s="174"/>
      <c r="B278" s="174"/>
      <c r="C278" s="174"/>
      <c r="D278" s="176">
        <f t="shared" si="56"/>
        <v>0</v>
      </c>
      <c r="E278" s="176">
        <f t="shared" si="56"/>
        <v>0</v>
      </c>
      <c r="F278" s="10">
        <f t="shared" si="57"/>
        <v>0</v>
      </c>
      <c r="G278" s="10">
        <f t="shared" si="57"/>
        <v>0</v>
      </c>
      <c r="H278" s="10">
        <f t="shared" ref="H278:H334" si="60">C278*D278*D278</f>
        <v>0</v>
      </c>
      <c r="I278" s="10">
        <f t="shared" ref="I278:I334" si="61">C278*D278*D278*D278</f>
        <v>0</v>
      </c>
      <c r="J278" s="10">
        <f t="shared" ref="J278:J334" si="62">C278*D278*D278*D278*D278</f>
        <v>0</v>
      </c>
      <c r="K278" s="10">
        <f t="shared" ref="K278:K334" si="63">C278*E278*D278</f>
        <v>0</v>
      </c>
      <c r="L278" s="10">
        <f t="shared" ref="L278:L334" si="64">C278*E278*D278*D278</f>
        <v>0</v>
      </c>
      <c r="M278" s="10">
        <f t="shared" ca="1" si="58"/>
        <v>-1.6428652393274609E-2</v>
      </c>
      <c r="N278" s="10">
        <f t="shared" ref="N278:N334" ca="1" si="65">C278*(M278-E278)^2</f>
        <v>0</v>
      </c>
      <c r="O278" s="177">
        <f t="shared" ref="O278:O334" ca="1" si="66">(C278*O$1-O$2*F278+O$3*H278)^2</f>
        <v>0</v>
      </c>
      <c r="P278" s="10">
        <f t="shared" ref="P278:P334" ca="1" si="67">(-C278*O$2+O$4*F278-O$5*H278)^2</f>
        <v>0</v>
      </c>
      <c r="Q278" s="10">
        <f t="shared" ref="Q278:Q334" ca="1" si="68">+(C278*O$3-F278*O$5+H278*O$6)^2</f>
        <v>0</v>
      </c>
      <c r="R278">
        <f t="shared" ca="1" si="59"/>
        <v>1.6428652393274609E-2</v>
      </c>
    </row>
    <row r="279" spans="1:18" x14ac:dyDescent="0.2">
      <c r="A279" s="174"/>
      <c r="B279" s="174"/>
      <c r="C279" s="174"/>
      <c r="D279" s="176">
        <f t="shared" si="56"/>
        <v>0</v>
      </c>
      <c r="E279" s="176">
        <f t="shared" si="56"/>
        <v>0</v>
      </c>
      <c r="F279" s="10">
        <f t="shared" si="57"/>
        <v>0</v>
      </c>
      <c r="G279" s="10">
        <f t="shared" si="57"/>
        <v>0</v>
      </c>
      <c r="H279" s="10">
        <f t="shared" si="60"/>
        <v>0</v>
      </c>
      <c r="I279" s="10">
        <f t="shared" si="61"/>
        <v>0</v>
      </c>
      <c r="J279" s="10">
        <f t="shared" si="62"/>
        <v>0</v>
      </c>
      <c r="K279" s="10">
        <f t="shared" si="63"/>
        <v>0</v>
      </c>
      <c r="L279" s="10">
        <f t="shared" si="64"/>
        <v>0</v>
      </c>
      <c r="M279" s="10">
        <f t="shared" ca="1" si="58"/>
        <v>-1.6428652393274609E-2</v>
      </c>
      <c r="N279" s="10">
        <f t="shared" ca="1" si="65"/>
        <v>0</v>
      </c>
      <c r="O279" s="177">
        <f t="shared" ca="1" si="66"/>
        <v>0</v>
      </c>
      <c r="P279" s="10">
        <f t="shared" ca="1" si="67"/>
        <v>0</v>
      </c>
      <c r="Q279" s="10">
        <f t="shared" ca="1" si="68"/>
        <v>0</v>
      </c>
      <c r="R279">
        <f t="shared" ca="1" si="59"/>
        <v>1.6428652393274609E-2</v>
      </c>
    </row>
    <row r="280" spans="1:18" x14ac:dyDescent="0.2">
      <c r="A280" s="174"/>
      <c r="B280" s="174"/>
      <c r="C280" s="174"/>
      <c r="D280" s="176">
        <f t="shared" si="56"/>
        <v>0</v>
      </c>
      <c r="E280" s="176">
        <f t="shared" si="56"/>
        <v>0</v>
      </c>
      <c r="F280" s="10">
        <f t="shared" si="57"/>
        <v>0</v>
      </c>
      <c r="G280" s="10">
        <f t="shared" si="57"/>
        <v>0</v>
      </c>
      <c r="H280" s="10">
        <f t="shared" si="60"/>
        <v>0</v>
      </c>
      <c r="I280" s="10">
        <f t="shared" si="61"/>
        <v>0</v>
      </c>
      <c r="J280" s="10">
        <f t="shared" si="62"/>
        <v>0</v>
      </c>
      <c r="K280" s="10">
        <f t="shared" si="63"/>
        <v>0</v>
      </c>
      <c r="L280" s="10">
        <f t="shared" si="64"/>
        <v>0</v>
      </c>
      <c r="M280" s="10">
        <f t="shared" ca="1" si="58"/>
        <v>-1.6428652393274609E-2</v>
      </c>
      <c r="N280" s="10">
        <f t="shared" ca="1" si="65"/>
        <v>0</v>
      </c>
      <c r="O280" s="177">
        <f t="shared" ca="1" si="66"/>
        <v>0</v>
      </c>
      <c r="P280" s="10">
        <f t="shared" ca="1" si="67"/>
        <v>0</v>
      </c>
      <c r="Q280" s="10">
        <f t="shared" ca="1" si="68"/>
        <v>0</v>
      </c>
      <c r="R280">
        <f t="shared" ca="1" si="59"/>
        <v>1.6428652393274609E-2</v>
      </c>
    </row>
    <row r="281" spans="1:18" x14ac:dyDescent="0.2">
      <c r="A281" s="174"/>
      <c r="B281" s="174"/>
      <c r="C281" s="174"/>
      <c r="D281" s="176">
        <f t="shared" si="56"/>
        <v>0</v>
      </c>
      <c r="E281" s="176">
        <f t="shared" si="56"/>
        <v>0</v>
      </c>
      <c r="F281" s="10">
        <f t="shared" si="57"/>
        <v>0</v>
      </c>
      <c r="G281" s="10">
        <f t="shared" si="57"/>
        <v>0</v>
      </c>
      <c r="H281" s="10">
        <f t="shared" si="60"/>
        <v>0</v>
      </c>
      <c r="I281" s="10">
        <f t="shared" si="61"/>
        <v>0</v>
      </c>
      <c r="J281" s="10">
        <f t="shared" si="62"/>
        <v>0</v>
      </c>
      <c r="K281" s="10">
        <f t="shared" si="63"/>
        <v>0</v>
      </c>
      <c r="L281" s="10">
        <f t="shared" si="64"/>
        <v>0</v>
      </c>
      <c r="M281" s="10">
        <f t="shared" ca="1" si="58"/>
        <v>-1.6428652393274609E-2</v>
      </c>
      <c r="N281" s="10">
        <f t="shared" ca="1" si="65"/>
        <v>0</v>
      </c>
      <c r="O281" s="177">
        <f t="shared" ca="1" si="66"/>
        <v>0</v>
      </c>
      <c r="P281" s="10">
        <f t="shared" ca="1" si="67"/>
        <v>0</v>
      </c>
      <c r="Q281" s="10">
        <f t="shared" ca="1" si="68"/>
        <v>0</v>
      </c>
      <c r="R281">
        <f t="shared" ca="1" si="59"/>
        <v>1.6428652393274609E-2</v>
      </c>
    </row>
    <row r="282" spans="1:18" x14ac:dyDescent="0.2">
      <c r="A282" s="174"/>
      <c r="B282" s="174"/>
      <c r="C282" s="174"/>
      <c r="D282" s="176">
        <f t="shared" si="56"/>
        <v>0</v>
      </c>
      <c r="E282" s="176">
        <f t="shared" si="56"/>
        <v>0</v>
      </c>
      <c r="F282" s="10">
        <f t="shared" si="57"/>
        <v>0</v>
      </c>
      <c r="G282" s="10">
        <f t="shared" si="57"/>
        <v>0</v>
      </c>
      <c r="H282" s="10">
        <f t="shared" si="60"/>
        <v>0</v>
      </c>
      <c r="I282" s="10">
        <f t="shared" si="61"/>
        <v>0</v>
      </c>
      <c r="J282" s="10">
        <f t="shared" si="62"/>
        <v>0</v>
      </c>
      <c r="K282" s="10">
        <f t="shared" si="63"/>
        <v>0</v>
      </c>
      <c r="L282" s="10">
        <f t="shared" si="64"/>
        <v>0</v>
      </c>
      <c r="M282" s="10">
        <f t="shared" ca="1" si="58"/>
        <v>-1.6428652393274609E-2</v>
      </c>
      <c r="N282" s="10">
        <f t="shared" ca="1" si="65"/>
        <v>0</v>
      </c>
      <c r="O282" s="177">
        <f t="shared" ca="1" si="66"/>
        <v>0</v>
      </c>
      <c r="P282" s="10">
        <f t="shared" ca="1" si="67"/>
        <v>0</v>
      </c>
      <c r="Q282" s="10">
        <f t="shared" ca="1" si="68"/>
        <v>0</v>
      </c>
      <c r="R282">
        <f t="shared" ca="1" si="59"/>
        <v>1.6428652393274609E-2</v>
      </c>
    </row>
    <row r="283" spans="1:18" x14ac:dyDescent="0.2">
      <c r="A283" s="174"/>
      <c r="B283" s="174"/>
      <c r="C283" s="174"/>
      <c r="D283" s="176">
        <f t="shared" si="56"/>
        <v>0</v>
      </c>
      <c r="E283" s="176">
        <f t="shared" si="56"/>
        <v>0</v>
      </c>
      <c r="F283" s="10">
        <f t="shared" si="57"/>
        <v>0</v>
      </c>
      <c r="G283" s="10">
        <f t="shared" si="57"/>
        <v>0</v>
      </c>
      <c r="H283" s="10">
        <f t="shared" si="60"/>
        <v>0</v>
      </c>
      <c r="I283" s="10">
        <f t="shared" si="61"/>
        <v>0</v>
      </c>
      <c r="J283" s="10">
        <f t="shared" si="62"/>
        <v>0</v>
      </c>
      <c r="K283" s="10">
        <f t="shared" si="63"/>
        <v>0</v>
      </c>
      <c r="L283" s="10">
        <f t="shared" si="64"/>
        <v>0</v>
      </c>
      <c r="M283" s="10">
        <f t="shared" ca="1" si="58"/>
        <v>-1.6428652393274609E-2</v>
      </c>
      <c r="N283" s="10">
        <f t="shared" ca="1" si="65"/>
        <v>0</v>
      </c>
      <c r="O283" s="177">
        <f t="shared" ca="1" si="66"/>
        <v>0</v>
      </c>
      <c r="P283" s="10">
        <f t="shared" ca="1" si="67"/>
        <v>0</v>
      </c>
      <c r="Q283" s="10">
        <f t="shared" ca="1" si="68"/>
        <v>0</v>
      </c>
      <c r="R283">
        <f t="shared" ca="1" si="59"/>
        <v>1.6428652393274609E-2</v>
      </c>
    </row>
    <row r="284" spans="1:18" x14ac:dyDescent="0.2">
      <c r="A284" s="174"/>
      <c r="B284" s="174"/>
      <c r="C284" s="174"/>
      <c r="D284" s="176">
        <f t="shared" si="56"/>
        <v>0</v>
      </c>
      <c r="E284" s="176">
        <f t="shared" si="56"/>
        <v>0</v>
      </c>
      <c r="F284" s="10">
        <f t="shared" si="57"/>
        <v>0</v>
      </c>
      <c r="G284" s="10">
        <f t="shared" si="57"/>
        <v>0</v>
      </c>
      <c r="H284" s="10">
        <f t="shared" si="60"/>
        <v>0</v>
      </c>
      <c r="I284" s="10">
        <f t="shared" si="61"/>
        <v>0</v>
      </c>
      <c r="J284" s="10">
        <f t="shared" si="62"/>
        <v>0</v>
      </c>
      <c r="K284" s="10">
        <f t="shared" si="63"/>
        <v>0</v>
      </c>
      <c r="L284" s="10">
        <f t="shared" si="64"/>
        <v>0</v>
      </c>
      <c r="M284" s="10">
        <f t="shared" ca="1" si="58"/>
        <v>-1.6428652393274609E-2</v>
      </c>
      <c r="N284" s="10">
        <f t="shared" ca="1" si="65"/>
        <v>0</v>
      </c>
      <c r="O284" s="177">
        <f t="shared" ca="1" si="66"/>
        <v>0</v>
      </c>
      <c r="P284" s="10">
        <f t="shared" ca="1" si="67"/>
        <v>0</v>
      </c>
      <c r="Q284" s="10">
        <f t="shared" ca="1" si="68"/>
        <v>0</v>
      </c>
      <c r="R284">
        <f t="shared" ca="1" si="59"/>
        <v>1.6428652393274609E-2</v>
      </c>
    </row>
    <row r="285" spans="1:18" x14ac:dyDescent="0.2">
      <c r="A285" s="174"/>
      <c r="B285" s="174"/>
      <c r="C285" s="174"/>
      <c r="D285" s="176">
        <f t="shared" si="56"/>
        <v>0</v>
      </c>
      <c r="E285" s="176">
        <f t="shared" si="56"/>
        <v>0</v>
      </c>
      <c r="F285" s="10">
        <f t="shared" si="57"/>
        <v>0</v>
      </c>
      <c r="G285" s="10">
        <f t="shared" si="57"/>
        <v>0</v>
      </c>
      <c r="H285" s="10">
        <f t="shared" si="60"/>
        <v>0</v>
      </c>
      <c r="I285" s="10">
        <f t="shared" si="61"/>
        <v>0</v>
      </c>
      <c r="J285" s="10">
        <f t="shared" si="62"/>
        <v>0</v>
      </c>
      <c r="K285" s="10">
        <f t="shared" si="63"/>
        <v>0</v>
      </c>
      <c r="L285" s="10">
        <f t="shared" si="64"/>
        <v>0</v>
      </c>
      <c r="M285" s="10">
        <f t="shared" ca="1" si="58"/>
        <v>-1.6428652393274609E-2</v>
      </c>
      <c r="N285" s="10">
        <f t="shared" ca="1" si="65"/>
        <v>0</v>
      </c>
      <c r="O285" s="177">
        <f t="shared" ca="1" si="66"/>
        <v>0</v>
      </c>
      <c r="P285" s="10">
        <f t="shared" ca="1" si="67"/>
        <v>0</v>
      </c>
      <c r="Q285" s="10">
        <f t="shared" ca="1" si="68"/>
        <v>0</v>
      </c>
      <c r="R285">
        <f t="shared" ca="1" si="59"/>
        <v>1.6428652393274609E-2</v>
      </c>
    </row>
    <row r="286" spans="1:18" x14ac:dyDescent="0.2">
      <c r="A286" s="174"/>
      <c r="B286" s="174"/>
      <c r="C286" s="174"/>
      <c r="D286" s="176">
        <f t="shared" si="56"/>
        <v>0</v>
      </c>
      <c r="E286" s="176">
        <f t="shared" si="56"/>
        <v>0</v>
      </c>
      <c r="F286" s="10">
        <f t="shared" si="57"/>
        <v>0</v>
      </c>
      <c r="G286" s="10">
        <f t="shared" si="57"/>
        <v>0</v>
      </c>
      <c r="H286" s="10">
        <f t="shared" si="60"/>
        <v>0</v>
      </c>
      <c r="I286" s="10">
        <f t="shared" si="61"/>
        <v>0</v>
      </c>
      <c r="J286" s="10">
        <f t="shared" si="62"/>
        <v>0</v>
      </c>
      <c r="K286" s="10">
        <f t="shared" si="63"/>
        <v>0</v>
      </c>
      <c r="L286" s="10">
        <f t="shared" si="64"/>
        <v>0</v>
      </c>
      <c r="M286" s="10">
        <f t="shared" ca="1" si="58"/>
        <v>-1.6428652393274609E-2</v>
      </c>
      <c r="N286" s="10">
        <f t="shared" ca="1" si="65"/>
        <v>0</v>
      </c>
      <c r="O286" s="177">
        <f t="shared" ca="1" si="66"/>
        <v>0</v>
      </c>
      <c r="P286" s="10">
        <f t="shared" ca="1" si="67"/>
        <v>0</v>
      </c>
      <c r="Q286" s="10">
        <f t="shared" ca="1" si="68"/>
        <v>0</v>
      </c>
      <c r="R286">
        <f t="shared" ca="1" si="59"/>
        <v>1.6428652393274609E-2</v>
      </c>
    </row>
    <row r="287" spans="1:18" x14ac:dyDescent="0.2">
      <c r="A287" s="174"/>
      <c r="B287" s="174"/>
      <c r="C287" s="174"/>
      <c r="D287" s="176">
        <f t="shared" si="56"/>
        <v>0</v>
      </c>
      <c r="E287" s="176">
        <f t="shared" si="56"/>
        <v>0</v>
      </c>
      <c r="F287" s="10">
        <f t="shared" si="57"/>
        <v>0</v>
      </c>
      <c r="G287" s="10">
        <f t="shared" si="57"/>
        <v>0</v>
      </c>
      <c r="H287" s="10">
        <f t="shared" si="60"/>
        <v>0</v>
      </c>
      <c r="I287" s="10">
        <f t="shared" si="61"/>
        <v>0</v>
      </c>
      <c r="J287" s="10">
        <f t="shared" si="62"/>
        <v>0</v>
      </c>
      <c r="K287" s="10">
        <f t="shared" si="63"/>
        <v>0</v>
      </c>
      <c r="L287" s="10">
        <f t="shared" si="64"/>
        <v>0</v>
      </c>
      <c r="M287" s="10">
        <f t="shared" ca="1" si="58"/>
        <v>-1.6428652393274609E-2</v>
      </c>
      <c r="N287" s="10">
        <f t="shared" ca="1" si="65"/>
        <v>0</v>
      </c>
      <c r="O287" s="177">
        <f t="shared" ca="1" si="66"/>
        <v>0</v>
      </c>
      <c r="P287" s="10">
        <f t="shared" ca="1" si="67"/>
        <v>0</v>
      </c>
      <c r="Q287" s="10">
        <f t="shared" ca="1" si="68"/>
        <v>0</v>
      </c>
      <c r="R287">
        <f t="shared" ca="1" si="59"/>
        <v>1.6428652393274609E-2</v>
      </c>
    </row>
    <row r="288" spans="1:18" x14ac:dyDescent="0.2">
      <c r="A288" s="174"/>
      <c r="B288" s="174"/>
      <c r="C288" s="174"/>
      <c r="D288" s="176">
        <f t="shared" si="56"/>
        <v>0</v>
      </c>
      <c r="E288" s="176">
        <f t="shared" si="56"/>
        <v>0</v>
      </c>
      <c r="F288" s="10">
        <f t="shared" si="57"/>
        <v>0</v>
      </c>
      <c r="G288" s="10">
        <f t="shared" si="57"/>
        <v>0</v>
      </c>
      <c r="H288" s="10">
        <f t="shared" si="60"/>
        <v>0</v>
      </c>
      <c r="I288" s="10">
        <f t="shared" si="61"/>
        <v>0</v>
      </c>
      <c r="J288" s="10">
        <f t="shared" si="62"/>
        <v>0</v>
      </c>
      <c r="K288" s="10">
        <f t="shared" si="63"/>
        <v>0</v>
      </c>
      <c r="L288" s="10">
        <f t="shared" si="64"/>
        <v>0</v>
      </c>
      <c r="M288" s="10">
        <f t="shared" ca="1" si="58"/>
        <v>-1.6428652393274609E-2</v>
      </c>
      <c r="N288" s="10">
        <f t="shared" ca="1" si="65"/>
        <v>0</v>
      </c>
      <c r="O288" s="177">
        <f t="shared" ca="1" si="66"/>
        <v>0</v>
      </c>
      <c r="P288" s="10">
        <f t="shared" ca="1" si="67"/>
        <v>0</v>
      </c>
      <c r="Q288" s="10">
        <f t="shared" ca="1" si="68"/>
        <v>0</v>
      </c>
      <c r="R288">
        <f t="shared" ca="1" si="59"/>
        <v>1.6428652393274609E-2</v>
      </c>
    </row>
    <row r="289" spans="1:18" x14ac:dyDescent="0.2">
      <c r="A289" s="174"/>
      <c r="B289" s="174"/>
      <c r="C289" s="174"/>
      <c r="D289" s="176">
        <f t="shared" si="56"/>
        <v>0</v>
      </c>
      <c r="E289" s="176">
        <f t="shared" si="56"/>
        <v>0</v>
      </c>
      <c r="F289" s="10">
        <f t="shared" si="57"/>
        <v>0</v>
      </c>
      <c r="G289" s="10">
        <f t="shared" si="57"/>
        <v>0</v>
      </c>
      <c r="H289" s="10">
        <f t="shared" si="60"/>
        <v>0</v>
      </c>
      <c r="I289" s="10">
        <f t="shared" si="61"/>
        <v>0</v>
      </c>
      <c r="J289" s="10">
        <f t="shared" si="62"/>
        <v>0</v>
      </c>
      <c r="K289" s="10">
        <f t="shared" si="63"/>
        <v>0</v>
      </c>
      <c r="L289" s="10">
        <f t="shared" si="64"/>
        <v>0</v>
      </c>
      <c r="M289" s="10">
        <f t="shared" ca="1" si="58"/>
        <v>-1.6428652393274609E-2</v>
      </c>
      <c r="N289" s="10">
        <f t="shared" ca="1" si="65"/>
        <v>0</v>
      </c>
      <c r="O289" s="177">
        <f t="shared" ca="1" si="66"/>
        <v>0</v>
      </c>
      <c r="P289" s="10">
        <f t="shared" ca="1" si="67"/>
        <v>0</v>
      </c>
      <c r="Q289" s="10">
        <f t="shared" ca="1" si="68"/>
        <v>0</v>
      </c>
      <c r="R289">
        <f t="shared" ca="1" si="59"/>
        <v>1.6428652393274609E-2</v>
      </c>
    </row>
    <row r="290" spans="1:18" x14ac:dyDescent="0.2">
      <c r="A290" s="174"/>
      <c r="B290" s="174"/>
      <c r="C290" s="174"/>
      <c r="D290" s="176">
        <f t="shared" si="56"/>
        <v>0</v>
      </c>
      <c r="E290" s="176">
        <f t="shared" si="56"/>
        <v>0</v>
      </c>
      <c r="F290" s="10">
        <f t="shared" si="57"/>
        <v>0</v>
      </c>
      <c r="G290" s="10">
        <f t="shared" si="57"/>
        <v>0</v>
      </c>
      <c r="H290" s="10">
        <f t="shared" si="60"/>
        <v>0</v>
      </c>
      <c r="I290" s="10">
        <f t="shared" si="61"/>
        <v>0</v>
      </c>
      <c r="J290" s="10">
        <f t="shared" si="62"/>
        <v>0</v>
      </c>
      <c r="K290" s="10">
        <f t="shared" si="63"/>
        <v>0</v>
      </c>
      <c r="L290" s="10">
        <f t="shared" si="64"/>
        <v>0</v>
      </c>
      <c r="M290" s="10">
        <f t="shared" ca="1" si="58"/>
        <v>-1.6428652393274609E-2</v>
      </c>
      <c r="N290" s="10">
        <f t="shared" ca="1" si="65"/>
        <v>0</v>
      </c>
      <c r="O290" s="177">
        <f t="shared" ca="1" si="66"/>
        <v>0</v>
      </c>
      <c r="P290" s="10">
        <f t="shared" ca="1" si="67"/>
        <v>0</v>
      </c>
      <c r="Q290" s="10">
        <f t="shared" ca="1" si="68"/>
        <v>0</v>
      </c>
      <c r="R290">
        <f t="shared" ca="1" si="59"/>
        <v>1.6428652393274609E-2</v>
      </c>
    </row>
    <row r="291" spans="1:18" x14ac:dyDescent="0.2">
      <c r="A291" s="174"/>
      <c r="B291" s="174"/>
      <c r="C291" s="174"/>
      <c r="D291" s="176">
        <f t="shared" si="56"/>
        <v>0</v>
      </c>
      <c r="E291" s="176">
        <f t="shared" si="56"/>
        <v>0</v>
      </c>
      <c r="F291" s="10">
        <f t="shared" si="57"/>
        <v>0</v>
      </c>
      <c r="G291" s="10">
        <f t="shared" si="57"/>
        <v>0</v>
      </c>
      <c r="H291" s="10">
        <f t="shared" si="60"/>
        <v>0</v>
      </c>
      <c r="I291" s="10">
        <f t="shared" si="61"/>
        <v>0</v>
      </c>
      <c r="J291" s="10">
        <f t="shared" si="62"/>
        <v>0</v>
      </c>
      <c r="K291" s="10">
        <f t="shared" si="63"/>
        <v>0</v>
      </c>
      <c r="L291" s="10">
        <f t="shared" si="64"/>
        <v>0</v>
      </c>
      <c r="M291" s="10">
        <f t="shared" ca="1" si="58"/>
        <v>-1.6428652393274609E-2</v>
      </c>
      <c r="N291" s="10">
        <f t="shared" ca="1" si="65"/>
        <v>0</v>
      </c>
      <c r="O291" s="177">
        <f t="shared" ca="1" si="66"/>
        <v>0</v>
      </c>
      <c r="P291" s="10">
        <f t="shared" ca="1" si="67"/>
        <v>0</v>
      </c>
      <c r="Q291" s="10">
        <f t="shared" ca="1" si="68"/>
        <v>0</v>
      </c>
      <c r="R291">
        <f t="shared" ca="1" si="59"/>
        <v>1.6428652393274609E-2</v>
      </c>
    </row>
    <row r="292" spans="1:18" x14ac:dyDescent="0.2">
      <c r="A292" s="174"/>
      <c r="B292" s="174"/>
      <c r="C292" s="174"/>
      <c r="D292" s="176">
        <f t="shared" si="56"/>
        <v>0</v>
      </c>
      <c r="E292" s="176">
        <f t="shared" si="56"/>
        <v>0</v>
      </c>
      <c r="F292" s="10">
        <f t="shared" si="57"/>
        <v>0</v>
      </c>
      <c r="G292" s="10">
        <f t="shared" si="57"/>
        <v>0</v>
      </c>
      <c r="H292" s="10">
        <f t="shared" si="60"/>
        <v>0</v>
      </c>
      <c r="I292" s="10">
        <f t="shared" si="61"/>
        <v>0</v>
      </c>
      <c r="J292" s="10">
        <f t="shared" si="62"/>
        <v>0</v>
      </c>
      <c r="K292" s="10">
        <f t="shared" si="63"/>
        <v>0</v>
      </c>
      <c r="L292" s="10">
        <f t="shared" si="64"/>
        <v>0</v>
      </c>
      <c r="M292" s="10">
        <f t="shared" ca="1" si="58"/>
        <v>-1.6428652393274609E-2</v>
      </c>
      <c r="N292" s="10">
        <f t="shared" ca="1" si="65"/>
        <v>0</v>
      </c>
      <c r="O292" s="177">
        <f t="shared" ca="1" si="66"/>
        <v>0</v>
      </c>
      <c r="P292" s="10">
        <f t="shared" ca="1" si="67"/>
        <v>0</v>
      </c>
      <c r="Q292" s="10">
        <f t="shared" ca="1" si="68"/>
        <v>0</v>
      </c>
      <c r="R292">
        <f t="shared" ca="1" si="59"/>
        <v>1.6428652393274609E-2</v>
      </c>
    </row>
    <row r="293" spans="1:18" x14ac:dyDescent="0.2">
      <c r="A293" s="174"/>
      <c r="B293" s="174"/>
      <c r="C293" s="174"/>
      <c r="D293" s="176">
        <f t="shared" si="56"/>
        <v>0</v>
      </c>
      <c r="E293" s="176">
        <f t="shared" si="56"/>
        <v>0</v>
      </c>
      <c r="F293" s="10">
        <f t="shared" si="57"/>
        <v>0</v>
      </c>
      <c r="G293" s="10">
        <f t="shared" si="57"/>
        <v>0</v>
      </c>
      <c r="H293" s="10">
        <f t="shared" si="60"/>
        <v>0</v>
      </c>
      <c r="I293" s="10">
        <f t="shared" si="61"/>
        <v>0</v>
      </c>
      <c r="J293" s="10">
        <f t="shared" si="62"/>
        <v>0</v>
      </c>
      <c r="K293" s="10">
        <f t="shared" si="63"/>
        <v>0</v>
      </c>
      <c r="L293" s="10">
        <f t="shared" si="64"/>
        <v>0</v>
      </c>
      <c r="M293" s="10">
        <f t="shared" ca="1" si="58"/>
        <v>-1.6428652393274609E-2</v>
      </c>
      <c r="N293" s="10">
        <f t="shared" ca="1" si="65"/>
        <v>0</v>
      </c>
      <c r="O293" s="177">
        <f t="shared" ca="1" si="66"/>
        <v>0</v>
      </c>
      <c r="P293" s="10">
        <f t="shared" ca="1" si="67"/>
        <v>0</v>
      </c>
      <c r="Q293" s="10">
        <f t="shared" ca="1" si="68"/>
        <v>0</v>
      </c>
      <c r="R293">
        <f t="shared" ca="1" si="59"/>
        <v>1.6428652393274609E-2</v>
      </c>
    </row>
    <row r="294" spans="1:18" x14ac:dyDescent="0.2">
      <c r="A294" s="174"/>
      <c r="B294" s="174"/>
      <c r="C294" s="174"/>
      <c r="D294" s="176">
        <f t="shared" si="56"/>
        <v>0</v>
      </c>
      <c r="E294" s="176">
        <f t="shared" si="56"/>
        <v>0</v>
      </c>
      <c r="F294" s="10">
        <f t="shared" si="57"/>
        <v>0</v>
      </c>
      <c r="G294" s="10">
        <f t="shared" si="57"/>
        <v>0</v>
      </c>
      <c r="H294" s="10">
        <f t="shared" si="60"/>
        <v>0</v>
      </c>
      <c r="I294" s="10">
        <f t="shared" si="61"/>
        <v>0</v>
      </c>
      <c r="J294" s="10">
        <f t="shared" si="62"/>
        <v>0</v>
      </c>
      <c r="K294" s="10">
        <f t="shared" si="63"/>
        <v>0</v>
      </c>
      <c r="L294" s="10">
        <f t="shared" si="64"/>
        <v>0</v>
      </c>
      <c r="M294" s="10">
        <f t="shared" ca="1" si="58"/>
        <v>-1.6428652393274609E-2</v>
      </c>
      <c r="N294" s="10">
        <f t="shared" ca="1" si="65"/>
        <v>0</v>
      </c>
      <c r="O294" s="177">
        <f t="shared" ca="1" si="66"/>
        <v>0</v>
      </c>
      <c r="P294" s="10">
        <f t="shared" ca="1" si="67"/>
        <v>0</v>
      </c>
      <c r="Q294" s="10">
        <f t="shared" ca="1" si="68"/>
        <v>0</v>
      </c>
      <c r="R294">
        <f t="shared" ca="1" si="59"/>
        <v>1.6428652393274609E-2</v>
      </c>
    </row>
    <row r="295" spans="1:18" x14ac:dyDescent="0.2">
      <c r="A295" s="174"/>
      <c r="B295" s="174"/>
      <c r="C295" s="174"/>
      <c r="D295" s="176">
        <f t="shared" si="56"/>
        <v>0</v>
      </c>
      <c r="E295" s="176">
        <f t="shared" si="56"/>
        <v>0</v>
      </c>
      <c r="F295" s="10">
        <f t="shared" si="57"/>
        <v>0</v>
      </c>
      <c r="G295" s="10">
        <f t="shared" si="57"/>
        <v>0</v>
      </c>
      <c r="H295" s="10">
        <f t="shared" si="60"/>
        <v>0</v>
      </c>
      <c r="I295" s="10">
        <f t="shared" si="61"/>
        <v>0</v>
      </c>
      <c r="J295" s="10">
        <f t="shared" si="62"/>
        <v>0</v>
      </c>
      <c r="K295" s="10">
        <f t="shared" si="63"/>
        <v>0</v>
      </c>
      <c r="L295" s="10">
        <f t="shared" si="64"/>
        <v>0</v>
      </c>
      <c r="M295" s="10">
        <f t="shared" ca="1" si="58"/>
        <v>-1.6428652393274609E-2</v>
      </c>
      <c r="N295" s="10">
        <f t="shared" ca="1" si="65"/>
        <v>0</v>
      </c>
      <c r="O295" s="177">
        <f t="shared" ca="1" si="66"/>
        <v>0</v>
      </c>
      <c r="P295" s="10">
        <f t="shared" ca="1" si="67"/>
        <v>0</v>
      </c>
      <c r="Q295" s="10">
        <f t="shared" ca="1" si="68"/>
        <v>0</v>
      </c>
      <c r="R295">
        <f t="shared" ca="1" si="59"/>
        <v>1.6428652393274609E-2</v>
      </c>
    </row>
    <row r="296" spans="1:18" x14ac:dyDescent="0.2">
      <c r="A296" s="174"/>
      <c r="B296" s="174"/>
      <c r="C296" s="174"/>
      <c r="D296" s="176">
        <f t="shared" si="56"/>
        <v>0</v>
      </c>
      <c r="E296" s="176">
        <f t="shared" si="56"/>
        <v>0</v>
      </c>
      <c r="F296" s="10">
        <f t="shared" si="57"/>
        <v>0</v>
      </c>
      <c r="G296" s="10">
        <f t="shared" si="57"/>
        <v>0</v>
      </c>
      <c r="H296" s="10">
        <f t="shared" si="60"/>
        <v>0</v>
      </c>
      <c r="I296" s="10">
        <f t="shared" si="61"/>
        <v>0</v>
      </c>
      <c r="J296" s="10">
        <f t="shared" si="62"/>
        <v>0</v>
      </c>
      <c r="K296" s="10">
        <f t="shared" si="63"/>
        <v>0</v>
      </c>
      <c r="L296" s="10">
        <f t="shared" si="64"/>
        <v>0</v>
      </c>
      <c r="M296" s="10">
        <f t="shared" ca="1" si="58"/>
        <v>-1.6428652393274609E-2</v>
      </c>
      <c r="N296" s="10">
        <f t="shared" ca="1" si="65"/>
        <v>0</v>
      </c>
      <c r="O296" s="177">
        <f t="shared" ca="1" si="66"/>
        <v>0</v>
      </c>
      <c r="P296" s="10">
        <f t="shared" ca="1" si="67"/>
        <v>0</v>
      </c>
      <c r="Q296" s="10">
        <f t="shared" ca="1" si="68"/>
        <v>0</v>
      </c>
      <c r="R296">
        <f t="shared" ca="1" si="59"/>
        <v>1.6428652393274609E-2</v>
      </c>
    </row>
    <row r="297" spans="1:18" x14ac:dyDescent="0.2">
      <c r="A297" s="174"/>
      <c r="B297" s="174"/>
      <c r="C297" s="174"/>
      <c r="D297" s="176">
        <f t="shared" si="56"/>
        <v>0</v>
      </c>
      <c r="E297" s="176">
        <f t="shared" si="56"/>
        <v>0</v>
      </c>
      <c r="F297" s="10">
        <f t="shared" si="57"/>
        <v>0</v>
      </c>
      <c r="G297" s="10">
        <f t="shared" si="57"/>
        <v>0</v>
      </c>
      <c r="H297" s="10">
        <f t="shared" si="60"/>
        <v>0</v>
      </c>
      <c r="I297" s="10">
        <f t="shared" si="61"/>
        <v>0</v>
      </c>
      <c r="J297" s="10">
        <f t="shared" si="62"/>
        <v>0</v>
      </c>
      <c r="K297" s="10">
        <f t="shared" si="63"/>
        <v>0</v>
      </c>
      <c r="L297" s="10">
        <f t="shared" si="64"/>
        <v>0</v>
      </c>
      <c r="M297" s="10">
        <f t="shared" ca="1" si="58"/>
        <v>-1.6428652393274609E-2</v>
      </c>
      <c r="N297" s="10">
        <f t="shared" ca="1" si="65"/>
        <v>0</v>
      </c>
      <c r="O297" s="177">
        <f t="shared" ca="1" si="66"/>
        <v>0</v>
      </c>
      <c r="P297" s="10">
        <f t="shared" ca="1" si="67"/>
        <v>0</v>
      </c>
      <c r="Q297" s="10">
        <f t="shared" ca="1" si="68"/>
        <v>0</v>
      </c>
      <c r="R297">
        <f t="shared" ca="1" si="59"/>
        <v>1.6428652393274609E-2</v>
      </c>
    </row>
    <row r="298" spans="1:18" x14ac:dyDescent="0.2">
      <c r="A298" s="174"/>
      <c r="B298" s="174"/>
      <c r="C298" s="174"/>
      <c r="D298" s="176">
        <f t="shared" si="56"/>
        <v>0</v>
      </c>
      <c r="E298" s="176">
        <f t="shared" si="56"/>
        <v>0</v>
      </c>
      <c r="F298" s="10">
        <f t="shared" si="57"/>
        <v>0</v>
      </c>
      <c r="G298" s="10">
        <f t="shared" si="57"/>
        <v>0</v>
      </c>
      <c r="H298" s="10">
        <f t="shared" si="60"/>
        <v>0</v>
      </c>
      <c r="I298" s="10">
        <f t="shared" si="61"/>
        <v>0</v>
      </c>
      <c r="J298" s="10">
        <f t="shared" si="62"/>
        <v>0</v>
      </c>
      <c r="K298" s="10">
        <f t="shared" si="63"/>
        <v>0</v>
      </c>
      <c r="L298" s="10">
        <f t="shared" si="64"/>
        <v>0</v>
      </c>
      <c r="M298" s="10">
        <f t="shared" ca="1" si="58"/>
        <v>-1.6428652393274609E-2</v>
      </c>
      <c r="N298" s="10">
        <f t="shared" ca="1" si="65"/>
        <v>0</v>
      </c>
      <c r="O298" s="177">
        <f t="shared" ca="1" si="66"/>
        <v>0</v>
      </c>
      <c r="P298" s="10">
        <f t="shared" ca="1" si="67"/>
        <v>0</v>
      </c>
      <c r="Q298" s="10">
        <f t="shared" ca="1" si="68"/>
        <v>0</v>
      </c>
      <c r="R298">
        <f t="shared" ca="1" si="59"/>
        <v>1.6428652393274609E-2</v>
      </c>
    </row>
    <row r="299" spans="1:18" x14ac:dyDescent="0.2">
      <c r="A299" s="174"/>
      <c r="B299" s="174"/>
      <c r="C299" s="174"/>
      <c r="D299" s="176">
        <f t="shared" si="56"/>
        <v>0</v>
      </c>
      <c r="E299" s="176">
        <f t="shared" si="56"/>
        <v>0</v>
      </c>
      <c r="F299" s="10">
        <f t="shared" si="57"/>
        <v>0</v>
      </c>
      <c r="G299" s="10">
        <f t="shared" si="57"/>
        <v>0</v>
      </c>
      <c r="H299" s="10">
        <f t="shared" si="60"/>
        <v>0</v>
      </c>
      <c r="I299" s="10">
        <f t="shared" si="61"/>
        <v>0</v>
      </c>
      <c r="J299" s="10">
        <f t="shared" si="62"/>
        <v>0</v>
      </c>
      <c r="K299" s="10">
        <f t="shared" si="63"/>
        <v>0</v>
      </c>
      <c r="L299" s="10">
        <f t="shared" si="64"/>
        <v>0</v>
      </c>
      <c r="M299" s="10">
        <f t="shared" ca="1" si="58"/>
        <v>-1.6428652393274609E-2</v>
      </c>
      <c r="N299" s="10">
        <f t="shared" ca="1" si="65"/>
        <v>0</v>
      </c>
      <c r="O299" s="177">
        <f t="shared" ca="1" si="66"/>
        <v>0</v>
      </c>
      <c r="P299" s="10">
        <f t="shared" ca="1" si="67"/>
        <v>0</v>
      </c>
      <c r="Q299" s="10">
        <f t="shared" ca="1" si="68"/>
        <v>0</v>
      </c>
      <c r="R299">
        <f t="shared" ca="1" si="59"/>
        <v>1.6428652393274609E-2</v>
      </c>
    </row>
    <row r="300" spans="1:18" x14ac:dyDescent="0.2">
      <c r="A300" s="174"/>
      <c r="B300" s="174"/>
      <c r="C300" s="174"/>
      <c r="D300" s="176">
        <f t="shared" si="56"/>
        <v>0</v>
      </c>
      <c r="E300" s="176">
        <f t="shared" si="56"/>
        <v>0</v>
      </c>
      <c r="F300" s="10">
        <f t="shared" si="57"/>
        <v>0</v>
      </c>
      <c r="G300" s="10">
        <f t="shared" si="57"/>
        <v>0</v>
      </c>
      <c r="H300" s="10">
        <f t="shared" si="60"/>
        <v>0</v>
      </c>
      <c r="I300" s="10">
        <f t="shared" si="61"/>
        <v>0</v>
      </c>
      <c r="J300" s="10">
        <f t="shared" si="62"/>
        <v>0</v>
      </c>
      <c r="K300" s="10">
        <f t="shared" si="63"/>
        <v>0</v>
      </c>
      <c r="L300" s="10">
        <f t="shared" si="64"/>
        <v>0</v>
      </c>
      <c r="M300" s="10">
        <f t="shared" ca="1" si="58"/>
        <v>-1.6428652393274609E-2</v>
      </c>
      <c r="N300" s="10">
        <f t="shared" ca="1" si="65"/>
        <v>0</v>
      </c>
      <c r="O300" s="177">
        <f t="shared" ca="1" si="66"/>
        <v>0</v>
      </c>
      <c r="P300" s="10">
        <f t="shared" ca="1" si="67"/>
        <v>0</v>
      </c>
      <c r="Q300" s="10">
        <f t="shared" ca="1" si="68"/>
        <v>0</v>
      </c>
      <c r="R300">
        <f t="shared" ca="1" si="59"/>
        <v>1.6428652393274609E-2</v>
      </c>
    </row>
    <row r="301" spans="1:18" x14ac:dyDescent="0.2">
      <c r="A301" s="174"/>
      <c r="B301" s="174"/>
      <c r="C301" s="174"/>
      <c r="D301" s="176">
        <f t="shared" si="56"/>
        <v>0</v>
      </c>
      <c r="E301" s="176">
        <f t="shared" si="56"/>
        <v>0</v>
      </c>
      <c r="F301" s="10">
        <f t="shared" si="57"/>
        <v>0</v>
      </c>
      <c r="G301" s="10">
        <f t="shared" si="57"/>
        <v>0</v>
      </c>
      <c r="H301" s="10">
        <f t="shared" si="60"/>
        <v>0</v>
      </c>
      <c r="I301" s="10">
        <f t="shared" si="61"/>
        <v>0</v>
      </c>
      <c r="J301" s="10">
        <f t="shared" si="62"/>
        <v>0</v>
      </c>
      <c r="K301" s="10">
        <f t="shared" si="63"/>
        <v>0</v>
      </c>
      <c r="L301" s="10">
        <f t="shared" si="64"/>
        <v>0</v>
      </c>
      <c r="M301" s="10">
        <f t="shared" ca="1" si="58"/>
        <v>-1.6428652393274609E-2</v>
      </c>
      <c r="N301" s="10">
        <f t="shared" ca="1" si="65"/>
        <v>0</v>
      </c>
      <c r="O301" s="177">
        <f t="shared" ca="1" si="66"/>
        <v>0</v>
      </c>
      <c r="P301" s="10">
        <f t="shared" ca="1" si="67"/>
        <v>0</v>
      </c>
      <c r="Q301" s="10">
        <f t="shared" ca="1" si="68"/>
        <v>0</v>
      </c>
      <c r="R301">
        <f t="shared" ca="1" si="59"/>
        <v>1.6428652393274609E-2</v>
      </c>
    </row>
    <row r="302" spans="1:18" x14ac:dyDescent="0.2">
      <c r="A302" s="174"/>
      <c r="B302" s="174"/>
      <c r="C302" s="174"/>
      <c r="D302" s="176">
        <f t="shared" si="56"/>
        <v>0</v>
      </c>
      <c r="E302" s="176">
        <f t="shared" si="56"/>
        <v>0</v>
      </c>
      <c r="F302" s="10">
        <f t="shared" si="57"/>
        <v>0</v>
      </c>
      <c r="G302" s="10">
        <f t="shared" si="57"/>
        <v>0</v>
      </c>
      <c r="H302" s="10">
        <f t="shared" si="60"/>
        <v>0</v>
      </c>
      <c r="I302" s="10">
        <f t="shared" si="61"/>
        <v>0</v>
      </c>
      <c r="J302" s="10">
        <f t="shared" si="62"/>
        <v>0</v>
      </c>
      <c r="K302" s="10">
        <f t="shared" si="63"/>
        <v>0</v>
      </c>
      <c r="L302" s="10">
        <f t="shared" si="64"/>
        <v>0</v>
      </c>
      <c r="M302" s="10">
        <f t="shared" ca="1" si="58"/>
        <v>-1.6428652393274609E-2</v>
      </c>
      <c r="N302" s="10">
        <f t="shared" ca="1" si="65"/>
        <v>0</v>
      </c>
      <c r="O302" s="177">
        <f t="shared" ca="1" si="66"/>
        <v>0</v>
      </c>
      <c r="P302" s="10">
        <f t="shared" ca="1" si="67"/>
        <v>0</v>
      </c>
      <c r="Q302" s="10">
        <f t="shared" ca="1" si="68"/>
        <v>0</v>
      </c>
      <c r="R302">
        <f t="shared" ca="1" si="59"/>
        <v>1.6428652393274609E-2</v>
      </c>
    </row>
    <row r="303" spans="1:18" x14ac:dyDescent="0.2">
      <c r="A303" s="174"/>
      <c r="B303" s="174"/>
      <c r="C303" s="174"/>
      <c r="D303" s="176">
        <f t="shared" si="56"/>
        <v>0</v>
      </c>
      <c r="E303" s="176">
        <f t="shared" si="56"/>
        <v>0</v>
      </c>
      <c r="F303" s="10">
        <f t="shared" si="57"/>
        <v>0</v>
      </c>
      <c r="G303" s="10">
        <f t="shared" si="57"/>
        <v>0</v>
      </c>
      <c r="H303" s="10">
        <f t="shared" si="60"/>
        <v>0</v>
      </c>
      <c r="I303" s="10">
        <f t="shared" si="61"/>
        <v>0</v>
      </c>
      <c r="J303" s="10">
        <f t="shared" si="62"/>
        <v>0</v>
      </c>
      <c r="K303" s="10">
        <f t="shared" si="63"/>
        <v>0</v>
      </c>
      <c r="L303" s="10">
        <f t="shared" si="64"/>
        <v>0</v>
      </c>
      <c r="M303" s="10">
        <f t="shared" ca="1" si="58"/>
        <v>-1.6428652393274609E-2</v>
      </c>
      <c r="N303" s="10">
        <f t="shared" ca="1" si="65"/>
        <v>0</v>
      </c>
      <c r="O303" s="177">
        <f t="shared" ca="1" si="66"/>
        <v>0</v>
      </c>
      <c r="P303" s="10">
        <f t="shared" ca="1" si="67"/>
        <v>0</v>
      </c>
      <c r="Q303" s="10">
        <f t="shared" ca="1" si="68"/>
        <v>0</v>
      </c>
      <c r="R303">
        <f t="shared" ca="1" si="59"/>
        <v>1.6428652393274609E-2</v>
      </c>
    </row>
    <row r="304" spans="1:18" x14ac:dyDescent="0.2">
      <c r="A304" s="174"/>
      <c r="B304" s="174"/>
      <c r="C304" s="174"/>
      <c r="D304" s="176">
        <f t="shared" si="56"/>
        <v>0</v>
      </c>
      <c r="E304" s="176">
        <f t="shared" si="56"/>
        <v>0</v>
      </c>
      <c r="F304" s="10">
        <f t="shared" si="57"/>
        <v>0</v>
      </c>
      <c r="G304" s="10">
        <f t="shared" si="57"/>
        <v>0</v>
      </c>
      <c r="H304" s="10">
        <f t="shared" si="60"/>
        <v>0</v>
      </c>
      <c r="I304" s="10">
        <f t="shared" si="61"/>
        <v>0</v>
      </c>
      <c r="J304" s="10">
        <f t="shared" si="62"/>
        <v>0</v>
      </c>
      <c r="K304" s="10">
        <f t="shared" si="63"/>
        <v>0</v>
      </c>
      <c r="L304" s="10">
        <f t="shared" si="64"/>
        <v>0</v>
      </c>
      <c r="M304" s="10">
        <f t="shared" ca="1" si="58"/>
        <v>-1.6428652393274609E-2</v>
      </c>
      <c r="N304" s="10">
        <f t="shared" ca="1" si="65"/>
        <v>0</v>
      </c>
      <c r="O304" s="177">
        <f t="shared" ca="1" si="66"/>
        <v>0</v>
      </c>
      <c r="P304" s="10">
        <f t="shared" ca="1" si="67"/>
        <v>0</v>
      </c>
      <c r="Q304" s="10">
        <f t="shared" ca="1" si="68"/>
        <v>0</v>
      </c>
      <c r="R304">
        <f t="shared" ca="1" si="59"/>
        <v>1.6428652393274609E-2</v>
      </c>
    </row>
    <row r="305" spans="1:18" x14ac:dyDescent="0.2">
      <c r="A305" s="174"/>
      <c r="B305" s="174"/>
      <c r="C305" s="174"/>
      <c r="D305" s="176">
        <f t="shared" si="56"/>
        <v>0</v>
      </c>
      <c r="E305" s="176">
        <f t="shared" si="56"/>
        <v>0</v>
      </c>
      <c r="F305" s="10">
        <f t="shared" si="57"/>
        <v>0</v>
      </c>
      <c r="G305" s="10">
        <f t="shared" si="57"/>
        <v>0</v>
      </c>
      <c r="H305" s="10">
        <f t="shared" si="60"/>
        <v>0</v>
      </c>
      <c r="I305" s="10">
        <f t="shared" si="61"/>
        <v>0</v>
      </c>
      <c r="J305" s="10">
        <f t="shared" si="62"/>
        <v>0</v>
      </c>
      <c r="K305" s="10">
        <f t="shared" si="63"/>
        <v>0</v>
      </c>
      <c r="L305" s="10">
        <f t="shared" si="64"/>
        <v>0</v>
      </c>
      <c r="M305" s="10">
        <f t="shared" ca="1" si="58"/>
        <v>-1.6428652393274609E-2</v>
      </c>
      <c r="N305" s="10">
        <f t="shared" ca="1" si="65"/>
        <v>0</v>
      </c>
      <c r="O305" s="177">
        <f t="shared" ca="1" si="66"/>
        <v>0</v>
      </c>
      <c r="P305" s="10">
        <f t="shared" ca="1" si="67"/>
        <v>0</v>
      </c>
      <c r="Q305" s="10">
        <f t="shared" ca="1" si="68"/>
        <v>0</v>
      </c>
      <c r="R305">
        <f t="shared" ca="1" si="59"/>
        <v>1.6428652393274609E-2</v>
      </c>
    </row>
    <row r="306" spans="1:18" x14ac:dyDescent="0.2">
      <c r="A306" s="174"/>
      <c r="B306" s="174"/>
      <c r="C306" s="174"/>
      <c r="D306" s="176">
        <f t="shared" si="56"/>
        <v>0</v>
      </c>
      <c r="E306" s="176">
        <f t="shared" si="56"/>
        <v>0</v>
      </c>
      <c r="F306" s="10">
        <f t="shared" si="57"/>
        <v>0</v>
      </c>
      <c r="G306" s="10">
        <f t="shared" si="57"/>
        <v>0</v>
      </c>
      <c r="H306" s="10">
        <f t="shared" si="60"/>
        <v>0</v>
      </c>
      <c r="I306" s="10">
        <f t="shared" si="61"/>
        <v>0</v>
      </c>
      <c r="J306" s="10">
        <f t="shared" si="62"/>
        <v>0</v>
      </c>
      <c r="K306" s="10">
        <f t="shared" si="63"/>
        <v>0</v>
      </c>
      <c r="L306" s="10">
        <f t="shared" si="64"/>
        <v>0</v>
      </c>
      <c r="M306" s="10">
        <f t="shared" ca="1" si="58"/>
        <v>-1.6428652393274609E-2</v>
      </c>
      <c r="N306" s="10">
        <f t="shared" ca="1" si="65"/>
        <v>0</v>
      </c>
      <c r="O306" s="177">
        <f t="shared" ca="1" si="66"/>
        <v>0</v>
      </c>
      <c r="P306" s="10">
        <f t="shared" ca="1" si="67"/>
        <v>0</v>
      </c>
      <c r="Q306" s="10">
        <f t="shared" ca="1" si="68"/>
        <v>0</v>
      </c>
      <c r="R306">
        <f t="shared" ca="1" si="59"/>
        <v>1.6428652393274609E-2</v>
      </c>
    </row>
    <row r="307" spans="1:18" x14ac:dyDescent="0.2">
      <c r="A307" s="174"/>
      <c r="B307" s="174"/>
      <c r="C307" s="174"/>
      <c r="D307" s="176">
        <f t="shared" si="56"/>
        <v>0</v>
      </c>
      <c r="E307" s="176">
        <f t="shared" si="56"/>
        <v>0</v>
      </c>
      <c r="F307" s="10">
        <f t="shared" si="57"/>
        <v>0</v>
      </c>
      <c r="G307" s="10">
        <f t="shared" si="57"/>
        <v>0</v>
      </c>
      <c r="H307" s="10">
        <f t="shared" si="60"/>
        <v>0</v>
      </c>
      <c r="I307" s="10">
        <f t="shared" si="61"/>
        <v>0</v>
      </c>
      <c r="J307" s="10">
        <f t="shared" si="62"/>
        <v>0</v>
      </c>
      <c r="K307" s="10">
        <f t="shared" si="63"/>
        <v>0</v>
      </c>
      <c r="L307" s="10">
        <f t="shared" si="64"/>
        <v>0</v>
      </c>
      <c r="M307" s="10">
        <f t="shared" ca="1" si="58"/>
        <v>-1.6428652393274609E-2</v>
      </c>
      <c r="N307" s="10">
        <f t="shared" ca="1" si="65"/>
        <v>0</v>
      </c>
      <c r="O307" s="177">
        <f t="shared" ca="1" si="66"/>
        <v>0</v>
      </c>
      <c r="P307" s="10">
        <f t="shared" ca="1" si="67"/>
        <v>0</v>
      </c>
      <c r="Q307" s="10">
        <f t="shared" ca="1" si="68"/>
        <v>0</v>
      </c>
      <c r="R307">
        <f t="shared" ca="1" si="59"/>
        <v>1.6428652393274609E-2</v>
      </c>
    </row>
    <row r="308" spans="1:18" x14ac:dyDescent="0.2">
      <c r="A308" s="174"/>
      <c r="B308" s="174"/>
      <c r="C308" s="174"/>
      <c r="D308" s="176">
        <f t="shared" si="56"/>
        <v>0</v>
      </c>
      <c r="E308" s="176">
        <f t="shared" si="56"/>
        <v>0</v>
      </c>
      <c r="F308" s="10">
        <f t="shared" si="57"/>
        <v>0</v>
      </c>
      <c r="G308" s="10">
        <f t="shared" si="57"/>
        <v>0</v>
      </c>
      <c r="H308" s="10">
        <f t="shared" si="60"/>
        <v>0</v>
      </c>
      <c r="I308" s="10">
        <f t="shared" si="61"/>
        <v>0</v>
      </c>
      <c r="J308" s="10">
        <f t="shared" si="62"/>
        <v>0</v>
      </c>
      <c r="K308" s="10">
        <f t="shared" si="63"/>
        <v>0</v>
      </c>
      <c r="L308" s="10">
        <f t="shared" si="64"/>
        <v>0</v>
      </c>
      <c r="M308" s="10">
        <f t="shared" ca="1" si="58"/>
        <v>-1.6428652393274609E-2</v>
      </c>
      <c r="N308" s="10">
        <f t="shared" ca="1" si="65"/>
        <v>0</v>
      </c>
      <c r="O308" s="177">
        <f t="shared" ca="1" si="66"/>
        <v>0</v>
      </c>
      <c r="P308" s="10">
        <f t="shared" ca="1" si="67"/>
        <v>0</v>
      </c>
      <c r="Q308" s="10">
        <f t="shared" ca="1" si="68"/>
        <v>0</v>
      </c>
      <c r="R308">
        <f t="shared" ca="1" si="59"/>
        <v>1.6428652393274609E-2</v>
      </c>
    </row>
    <row r="309" spans="1:18" x14ac:dyDescent="0.2">
      <c r="A309" s="174"/>
      <c r="B309" s="174"/>
      <c r="C309" s="174"/>
      <c r="D309" s="176">
        <f t="shared" si="56"/>
        <v>0</v>
      </c>
      <c r="E309" s="176">
        <f t="shared" si="56"/>
        <v>0</v>
      </c>
      <c r="F309" s="10">
        <f t="shared" si="57"/>
        <v>0</v>
      </c>
      <c r="G309" s="10">
        <f t="shared" si="57"/>
        <v>0</v>
      </c>
      <c r="H309" s="10">
        <f t="shared" si="60"/>
        <v>0</v>
      </c>
      <c r="I309" s="10">
        <f t="shared" si="61"/>
        <v>0</v>
      </c>
      <c r="J309" s="10">
        <f t="shared" si="62"/>
        <v>0</v>
      </c>
      <c r="K309" s="10">
        <f t="shared" si="63"/>
        <v>0</v>
      </c>
      <c r="L309" s="10">
        <f t="shared" si="64"/>
        <v>0</v>
      </c>
      <c r="M309" s="10">
        <f t="shared" ca="1" si="58"/>
        <v>-1.6428652393274609E-2</v>
      </c>
      <c r="N309" s="10">
        <f t="shared" ca="1" si="65"/>
        <v>0</v>
      </c>
      <c r="O309" s="177">
        <f t="shared" ca="1" si="66"/>
        <v>0</v>
      </c>
      <c r="P309" s="10">
        <f t="shared" ca="1" si="67"/>
        <v>0</v>
      </c>
      <c r="Q309" s="10">
        <f t="shared" ca="1" si="68"/>
        <v>0</v>
      </c>
      <c r="R309">
        <f t="shared" ca="1" si="59"/>
        <v>1.6428652393274609E-2</v>
      </c>
    </row>
    <row r="310" spans="1:18" x14ac:dyDescent="0.2">
      <c r="A310" s="174"/>
      <c r="B310" s="174"/>
      <c r="C310" s="174"/>
      <c r="D310" s="176">
        <f t="shared" si="56"/>
        <v>0</v>
      </c>
      <c r="E310" s="176">
        <f t="shared" si="56"/>
        <v>0</v>
      </c>
      <c r="F310" s="10">
        <f t="shared" si="57"/>
        <v>0</v>
      </c>
      <c r="G310" s="10">
        <f t="shared" si="57"/>
        <v>0</v>
      </c>
      <c r="H310" s="10">
        <f t="shared" si="60"/>
        <v>0</v>
      </c>
      <c r="I310" s="10">
        <f t="shared" si="61"/>
        <v>0</v>
      </c>
      <c r="J310" s="10">
        <f t="shared" si="62"/>
        <v>0</v>
      </c>
      <c r="K310" s="10">
        <f t="shared" si="63"/>
        <v>0</v>
      </c>
      <c r="L310" s="10">
        <f t="shared" si="64"/>
        <v>0</v>
      </c>
      <c r="M310" s="10">
        <f t="shared" ca="1" si="58"/>
        <v>-1.6428652393274609E-2</v>
      </c>
      <c r="N310" s="10">
        <f t="shared" ca="1" si="65"/>
        <v>0</v>
      </c>
      <c r="O310" s="177">
        <f t="shared" ca="1" si="66"/>
        <v>0</v>
      </c>
      <c r="P310" s="10">
        <f t="shared" ca="1" si="67"/>
        <v>0</v>
      </c>
      <c r="Q310" s="10">
        <f t="shared" ca="1" si="68"/>
        <v>0</v>
      </c>
      <c r="R310">
        <f t="shared" ca="1" si="59"/>
        <v>1.6428652393274609E-2</v>
      </c>
    </row>
    <row r="311" spans="1:18" x14ac:dyDescent="0.2">
      <c r="A311" s="174"/>
      <c r="B311" s="174"/>
      <c r="C311" s="174"/>
      <c r="D311" s="176">
        <f t="shared" si="56"/>
        <v>0</v>
      </c>
      <c r="E311" s="176">
        <f t="shared" si="56"/>
        <v>0</v>
      </c>
      <c r="F311" s="10">
        <f t="shared" si="57"/>
        <v>0</v>
      </c>
      <c r="G311" s="10">
        <f t="shared" si="57"/>
        <v>0</v>
      </c>
      <c r="H311" s="10">
        <f t="shared" si="60"/>
        <v>0</v>
      </c>
      <c r="I311" s="10">
        <f t="shared" si="61"/>
        <v>0</v>
      </c>
      <c r="J311" s="10">
        <f t="shared" si="62"/>
        <v>0</v>
      </c>
      <c r="K311" s="10">
        <f t="shared" si="63"/>
        <v>0</v>
      </c>
      <c r="L311" s="10">
        <f t="shared" si="64"/>
        <v>0</v>
      </c>
      <c r="M311" s="10">
        <f t="shared" ca="1" si="58"/>
        <v>-1.6428652393274609E-2</v>
      </c>
      <c r="N311" s="10">
        <f t="shared" ca="1" si="65"/>
        <v>0</v>
      </c>
      <c r="O311" s="177">
        <f t="shared" ca="1" si="66"/>
        <v>0</v>
      </c>
      <c r="P311" s="10">
        <f t="shared" ca="1" si="67"/>
        <v>0</v>
      </c>
      <c r="Q311" s="10">
        <f t="shared" ca="1" si="68"/>
        <v>0</v>
      </c>
      <c r="R311">
        <f t="shared" ca="1" si="59"/>
        <v>1.6428652393274609E-2</v>
      </c>
    </row>
    <row r="312" spans="1:18" x14ac:dyDescent="0.2">
      <c r="A312" s="174"/>
      <c r="B312" s="174"/>
      <c r="C312" s="174"/>
      <c r="D312" s="176">
        <f t="shared" si="56"/>
        <v>0</v>
      </c>
      <c r="E312" s="176">
        <f t="shared" si="56"/>
        <v>0</v>
      </c>
      <c r="F312" s="10">
        <f t="shared" si="57"/>
        <v>0</v>
      </c>
      <c r="G312" s="10">
        <f t="shared" si="57"/>
        <v>0</v>
      </c>
      <c r="H312" s="10">
        <f t="shared" si="60"/>
        <v>0</v>
      </c>
      <c r="I312" s="10">
        <f t="shared" si="61"/>
        <v>0</v>
      </c>
      <c r="J312" s="10">
        <f t="shared" si="62"/>
        <v>0</v>
      </c>
      <c r="K312" s="10">
        <f t="shared" si="63"/>
        <v>0</v>
      </c>
      <c r="L312" s="10">
        <f t="shared" si="64"/>
        <v>0</v>
      </c>
      <c r="M312" s="10">
        <f t="shared" ca="1" si="58"/>
        <v>-1.6428652393274609E-2</v>
      </c>
      <c r="N312" s="10">
        <f t="shared" ca="1" si="65"/>
        <v>0</v>
      </c>
      <c r="O312" s="177">
        <f t="shared" ca="1" si="66"/>
        <v>0</v>
      </c>
      <c r="P312" s="10">
        <f t="shared" ca="1" si="67"/>
        <v>0</v>
      </c>
      <c r="Q312" s="10">
        <f t="shared" ca="1" si="68"/>
        <v>0</v>
      </c>
      <c r="R312">
        <f t="shared" ca="1" si="59"/>
        <v>1.6428652393274609E-2</v>
      </c>
    </row>
    <row r="313" spans="1:18" x14ac:dyDescent="0.2">
      <c r="A313" s="174"/>
      <c r="B313" s="174"/>
      <c r="C313" s="174"/>
      <c r="D313" s="176">
        <f t="shared" si="56"/>
        <v>0</v>
      </c>
      <c r="E313" s="176">
        <f t="shared" si="56"/>
        <v>0</v>
      </c>
      <c r="F313" s="10">
        <f t="shared" si="57"/>
        <v>0</v>
      </c>
      <c r="G313" s="10">
        <f t="shared" si="57"/>
        <v>0</v>
      </c>
      <c r="H313" s="10">
        <f t="shared" si="60"/>
        <v>0</v>
      </c>
      <c r="I313" s="10">
        <f t="shared" si="61"/>
        <v>0</v>
      </c>
      <c r="J313" s="10">
        <f t="shared" si="62"/>
        <v>0</v>
      </c>
      <c r="K313" s="10">
        <f t="shared" si="63"/>
        <v>0</v>
      </c>
      <c r="L313" s="10">
        <f t="shared" si="64"/>
        <v>0</v>
      </c>
      <c r="M313" s="10">
        <f t="shared" ca="1" si="58"/>
        <v>-1.6428652393274609E-2</v>
      </c>
      <c r="N313" s="10">
        <f t="shared" ca="1" si="65"/>
        <v>0</v>
      </c>
      <c r="O313" s="177">
        <f t="shared" ca="1" si="66"/>
        <v>0</v>
      </c>
      <c r="P313" s="10">
        <f t="shared" ca="1" si="67"/>
        <v>0</v>
      </c>
      <c r="Q313" s="10">
        <f t="shared" ca="1" si="68"/>
        <v>0</v>
      </c>
      <c r="R313">
        <f t="shared" ca="1" si="59"/>
        <v>1.6428652393274609E-2</v>
      </c>
    </row>
    <row r="314" spans="1:18" x14ac:dyDescent="0.2">
      <c r="A314" s="174"/>
      <c r="B314" s="174"/>
      <c r="C314" s="174"/>
      <c r="D314" s="176">
        <f t="shared" si="56"/>
        <v>0</v>
      </c>
      <c r="E314" s="176">
        <f t="shared" si="56"/>
        <v>0</v>
      </c>
      <c r="F314" s="10">
        <f t="shared" si="57"/>
        <v>0</v>
      </c>
      <c r="G314" s="10">
        <f t="shared" si="57"/>
        <v>0</v>
      </c>
      <c r="H314" s="10">
        <f t="shared" si="60"/>
        <v>0</v>
      </c>
      <c r="I314" s="10">
        <f t="shared" si="61"/>
        <v>0</v>
      </c>
      <c r="J314" s="10">
        <f t="shared" si="62"/>
        <v>0</v>
      </c>
      <c r="K314" s="10">
        <f t="shared" si="63"/>
        <v>0</v>
      </c>
      <c r="L314" s="10">
        <f t="shared" si="64"/>
        <v>0</v>
      </c>
      <c r="M314" s="10">
        <f t="shared" ca="1" si="58"/>
        <v>-1.6428652393274609E-2</v>
      </c>
      <c r="N314" s="10">
        <f t="shared" ca="1" si="65"/>
        <v>0</v>
      </c>
      <c r="O314" s="177">
        <f t="shared" ca="1" si="66"/>
        <v>0</v>
      </c>
      <c r="P314" s="10">
        <f t="shared" ca="1" si="67"/>
        <v>0</v>
      </c>
      <c r="Q314" s="10">
        <f t="shared" ca="1" si="68"/>
        <v>0</v>
      </c>
      <c r="R314">
        <f t="shared" ca="1" si="59"/>
        <v>1.6428652393274609E-2</v>
      </c>
    </row>
    <row r="315" spans="1:18" x14ac:dyDescent="0.2">
      <c r="A315" s="174"/>
      <c r="B315" s="174"/>
      <c r="C315" s="174"/>
      <c r="D315" s="176">
        <f t="shared" si="56"/>
        <v>0</v>
      </c>
      <c r="E315" s="176">
        <f t="shared" si="56"/>
        <v>0</v>
      </c>
      <c r="F315" s="10">
        <f t="shared" si="57"/>
        <v>0</v>
      </c>
      <c r="G315" s="10">
        <f t="shared" si="57"/>
        <v>0</v>
      </c>
      <c r="H315" s="10">
        <f t="shared" si="60"/>
        <v>0</v>
      </c>
      <c r="I315" s="10">
        <f t="shared" si="61"/>
        <v>0</v>
      </c>
      <c r="J315" s="10">
        <f t="shared" si="62"/>
        <v>0</v>
      </c>
      <c r="K315" s="10">
        <f t="shared" si="63"/>
        <v>0</v>
      </c>
      <c r="L315" s="10">
        <f t="shared" si="64"/>
        <v>0</v>
      </c>
      <c r="M315" s="10">
        <f t="shared" ca="1" si="58"/>
        <v>-1.6428652393274609E-2</v>
      </c>
      <c r="N315" s="10">
        <f t="shared" ca="1" si="65"/>
        <v>0</v>
      </c>
      <c r="O315" s="177">
        <f t="shared" ca="1" si="66"/>
        <v>0</v>
      </c>
      <c r="P315" s="10">
        <f t="shared" ca="1" si="67"/>
        <v>0</v>
      </c>
      <c r="Q315" s="10">
        <f t="shared" ca="1" si="68"/>
        <v>0</v>
      </c>
      <c r="R315">
        <f t="shared" ca="1" si="59"/>
        <v>1.6428652393274609E-2</v>
      </c>
    </row>
    <row r="316" spans="1:18" x14ac:dyDescent="0.2">
      <c r="A316" s="174"/>
      <c r="B316" s="174"/>
      <c r="C316" s="174"/>
      <c r="D316" s="176">
        <f t="shared" si="56"/>
        <v>0</v>
      </c>
      <c r="E316" s="176">
        <f t="shared" si="56"/>
        <v>0</v>
      </c>
      <c r="F316" s="10">
        <f t="shared" si="57"/>
        <v>0</v>
      </c>
      <c r="G316" s="10">
        <f t="shared" si="57"/>
        <v>0</v>
      </c>
      <c r="H316" s="10">
        <f t="shared" si="60"/>
        <v>0</v>
      </c>
      <c r="I316" s="10">
        <f t="shared" si="61"/>
        <v>0</v>
      </c>
      <c r="J316" s="10">
        <f t="shared" si="62"/>
        <v>0</v>
      </c>
      <c r="K316" s="10">
        <f t="shared" si="63"/>
        <v>0</v>
      </c>
      <c r="L316" s="10">
        <f t="shared" si="64"/>
        <v>0</v>
      </c>
      <c r="M316" s="10">
        <f t="shared" ca="1" si="58"/>
        <v>-1.6428652393274609E-2</v>
      </c>
      <c r="N316" s="10">
        <f t="shared" ca="1" si="65"/>
        <v>0</v>
      </c>
      <c r="O316" s="177">
        <f t="shared" ca="1" si="66"/>
        <v>0</v>
      </c>
      <c r="P316" s="10">
        <f t="shared" ca="1" si="67"/>
        <v>0</v>
      </c>
      <c r="Q316" s="10">
        <f t="shared" ca="1" si="68"/>
        <v>0</v>
      </c>
      <c r="R316">
        <f t="shared" ca="1" si="59"/>
        <v>1.6428652393274609E-2</v>
      </c>
    </row>
    <row r="317" spans="1:18" x14ac:dyDescent="0.2">
      <c r="A317" s="174"/>
      <c r="B317" s="174"/>
      <c r="C317" s="174"/>
      <c r="D317" s="176">
        <f t="shared" si="56"/>
        <v>0</v>
      </c>
      <c r="E317" s="176">
        <f t="shared" si="56"/>
        <v>0</v>
      </c>
      <c r="F317" s="10">
        <f t="shared" si="57"/>
        <v>0</v>
      </c>
      <c r="G317" s="10">
        <f t="shared" si="57"/>
        <v>0</v>
      </c>
      <c r="H317" s="10">
        <f t="shared" si="60"/>
        <v>0</v>
      </c>
      <c r="I317" s="10">
        <f t="shared" si="61"/>
        <v>0</v>
      </c>
      <c r="J317" s="10">
        <f t="shared" si="62"/>
        <v>0</v>
      </c>
      <c r="K317" s="10">
        <f t="shared" si="63"/>
        <v>0</v>
      </c>
      <c r="L317" s="10">
        <f t="shared" si="64"/>
        <v>0</v>
      </c>
      <c r="M317" s="10">
        <f t="shared" ca="1" si="58"/>
        <v>-1.6428652393274609E-2</v>
      </c>
      <c r="N317" s="10">
        <f t="shared" ca="1" si="65"/>
        <v>0</v>
      </c>
      <c r="O317" s="177">
        <f t="shared" ca="1" si="66"/>
        <v>0</v>
      </c>
      <c r="P317" s="10">
        <f t="shared" ca="1" si="67"/>
        <v>0</v>
      </c>
      <c r="Q317" s="10">
        <f t="shared" ca="1" si="68"/>
        <v>0</v>
      </c>
      <c r="R317">
        <f t="shared" ca="1" si="59"/>
        <v>1.6428652393274609E-2</v>
      </c>
    </row>
    <row r="318" spans="1:18" x14ac:dyDescent="0.2">
      <c r="A318" s="174"/>
      <c r="B318" s="174"/>
      <c r="C318" s="174"/>
      <c r="D318" s="176">
        <f t="shared" si="56"/>
        <v>0</v>
      </c>
      <c r="E318" s="176">
        <f t="shared" si="56"/>
        <v>0</v>
      </c>
      <c r="F318" s="10">
        <f t="shared" si="57"/>
        <v>0</v>
      </c>
      <c r="G318" s="10">
        <f t="shared" si="57"/>
        <v>0</v>
      </c>
      <c r="H318" s="10">
        <f t="shared" si="60"/>
        <v>0</v>
      </c>
      <c r="I318" s="10">
        <f t="shared" si="61"/>
        <v>0</v>
      </c>
      <c r="J318" s="10">
        <f t="shared" si="62"/>
        <v>0</v>
      </c>
      <c r="K318" s="10">
        <f t="shared" si="63"/>
        <v>0</v>
      </c>
      <c r="L318" s="10">
        <f t="shared" si="64"/>
        <v>0</v>
      </c>
      <c r="M318" s="10">
        <f t="shared" ca="1" si="58"/>
        <v>-1.6428652393274609E-2</v>
      </c>
      <c r="N318" s="10">
        <f t="shared" ca="1" si="65"/>
        <v>0</v>
      </c>
      <c r="O318" s="177">
        <f t="shared" ca="1" si="66"/>
        <v>0</v>
      </c>
      <c r="P318" s="10">
        <f t="shared" ca="1" si="67"/>
        <v>0</v>
      </c>
      <c r="Q318" s="10">
        <f t="shared" ca="1" si="68"/>
        <v>0</v>
      </c>
      <c r="R318">
        <f t="shared" ca="1" si="59"/>
        <v>1.6428652393274609E-2</v>
      </c>
    </row>
    <row r="319" spans="1:18" x14ac:dyDescent="0.2">
      <c r="A319" s="174"/>
      <c r="B319" s="174"/>
      <c r="C319" s="174"/>
      <c r="D319" s="176">
        <f t="shared" si="56"/>
        <v>0</v>
      </c>
      <c r="E319" s="176">
        <f t="shared" si="56"/>
        <v>0</v>
      </c>
      <c r="F319" s="10">
        <f t="shared" si="57"/>
        <v>0</v>
      </c>
      <c r="G319" s="10">
        <f t="shared" si="57"/>
        <v>0</v>
      </c>
      <c r="H319" s="10">
        <f t="shared" si="60"/>
        <v>0</v>
      </c>
      <c r="I319" s="10">
        <f t="shared" si="61"/>
        <v>0</v>
      </c>
      <c r="J319" s="10">
        <f t="shared" si="62"/>
        <v>0</v>
      </c>
      <c r="K319" s="10">
        <f t="shared" si="63"/>
        <v>0</v>
      </c>
      <c r="L319" s="10">
        <f t="shared" si="64"/>
        <v>0</v>
      </c>
      <c r="M319" s="10">
        <f t="shared" ca="1" si="58"/>
        <v>-1.6428652393274609E-2</v>
      </c>
      <c r="N319" s="10">
        <f t="shared" ca="1" si="65"/>
        <v>0</v>
      </c>
      <c r="O319" s="177">
        <f t="shared" ca="1" si="66"/>
        <v>0</v>
      </c>
      <c r="P319" s="10">
        <f t="shared" ca="1" si="67"/>
        <v>0</v>
      </c>
      <c r="Q319" s="10">
        <f t="shared" ca="1" si="68"/>
        <v>0</v>
      </c>
      <c r="R319">
        <f t="shared" ca="1" si="59"/>
        <v>1.6428652393274609E-2</v>
      </c>
    </row>
    <row r="320" spans="1:18" x14ac:dyDescent="0.2">
      <c r="A320" s="174"/>
      <c r="B320" s="174"/>
      <c r="C320" s="174"/>
      <c r="D320" s="176">
        <f t="shared" si="56"/>
        <v>0</v>
      </c>
      <c r="E320" s="176">
        <f t="shared" si="56"/>
        <v>0</v>
      </c>
      <c r="F320" s="10">
        <f t="shared" si="57"/>
        <v>0</v>
      </c>
      <c r="G320" s="10">
        <f t="shared" si="57"/>
        <v>0</v>
      </c>
      <c r="H320" s="10">
        <f t="shared" si="60"/>
        <v>0</v>
      </c>
      <c r="I320" s="10">
        <f t="shared" si="61"/>
        <v>0</v>
      </c>
      <c r="J320" s="10">
        <f t="shared" si="62"/>
        <v>0</v>
      </c>
      <c r="K320" s="10">
        <f t="shared" si="63"/>
        <v>0</v>
      </c>
      <c r="L320" s="10">
        <f t="shared" si="64"/>
        <v>0</v>
      </c>
      <c r="M320" s="10">
        <f t="shared" ca="1" si="58"/>
        <v>-1.6428652393274609E-2</v>
      </c>
      <c r="N320" s="10">
        <f t="shared" ca="1" si="65"/>
        <v>0</v>
      </c>
      <c r="O320" s="177">
        <f t="shared" ca="1" si="66"/>
        <v>0</v>
      </c>
      <c r="P320" s="10">
        <f t="shared" ca="1" si="67"/>
        <v>0</v>
      </c>
      <c r="Q320" s="10">
        <f t="shared" ca="1" si="68"/>
        <v>0</v>
      </c>
      <c r="R320">
        <f t="shared" ca="1" si="59"/>
        <v>1.6428652393274609E-2</v>
      </c>
    </row>
    <row r="321" spans="1:18" x14ac:dyDescent="0.2">
      <c r="A321" s="174"/>
      <c r="B321" s="174"/>
      <c r="C321" s="174"/>
      <c r="D321" s="176">
        <f t="shared" si="56"/>
        <v>0</v>
      </c>
      <c r="E321" s="176">
        <f t="shared" si="56"/>
        <v>0</v>
      </c>
      <c r="F321" s="10">
        <f t="shared" si="57"/>
        <v>0</v>
      </c>
      <c r="G321" s="10">
        <f t="shared" si="57"/>
        <v>0</v>
      </c>
      <c r="H321" s="10">
        <f t="shared" si="60"/>
        <v>0</v>
      </c>
      <c r="I321" s="10">
        <f t="shared" si="61"/>
        <v>0</v>
      </c>
      <c r="J321" s="10">
        <f t="shared" si="62"/>
        <v>0</v>
      </c>
      <c r="K321" s="10">
        <f t="shared" si="63"/>
        <v>0</v>
      </c>
      <c r="L321" s="10">
        <f t="shared" si="64"/>
        <v>0</v>
      </c>
      <c r="M321" s="10">
        <f t="shared" ca="1" si="58"/>
        <v>-1.6428652393274609E-2</v>
      </c>
      <c r="N321" s="10">
        <f t="shared" ca="1" si="65"/>
        <v>0</v>
      </c>
      <c r="O321" s="177">
        <f t="shared" ca="1" si="66"/>
        <v>0</v>
      </c>
      <c r="P321" s="10">
        <f t="shared" ca="1" si="67"/>
        <v>0</v>
      </c>
      <c r="Q321" s="10">
        <f t="shared" ca="1" si="68"/>
        <v>0</v>
      </c>
      <c r="R321">
        <f t="shared" ca="1" si="59"/>
        <v>1.6428652393274609E-2</v>
      </c>
    </row>
    <row r="322" spans="1:18" x14ac:dyDescent="0.2">
      <c r="A322" s="174"/>
      <c r="B322" s="174"/>
      <c r="C322" s="174"/>
      <c r="D322" s="176">
        <f t="shared" si="56"/>
        <v>0</v>
      </c>
      <c r="E322" s="176">
        <f t="shared" si="56"/>
        <v>0</v>
      </c>
      <c r="F322" s="10">
        <f t="shared" si="57"/>
        <v>0</v>
      </c>
      <c r="G322" s="10">
        <f t="shared" si="57"/>
        <v>0</v>
      </c>
      <c r="H322" s="10">
        <f t="shared" si="60"/>
        <v>0</v>
      </c>
      <c r="I322" s="10">
        <f t="shared" si="61"/>
        <v>0</v>
      </c>
      <c r="J322" s="10">
        <f t="shared" si="62"/>
        <v>0</v>
      </c>
      <c r="K322" s="10">
        <f t="shared" si="63"/>
        <v>0</v>
      </c>
      <c r="L322" s="10">
        <f t="shared" si="64"/>
        <v>0</v>
      </c>
      <c r="M322" s="10">
        <f t="shared" ca="1" si="58"/>
        <v>-1.6428652393274609E-2</v>
      </c>
      <c r="N322" s="10">
        <f t="shared" ca="1" si="65"/>
        <v>0</v>
      </c>
      <c r="O322" s="177">
        <f t="shared" ca="1" si="66"/>
        <v>0</v>
      </c>
      <c r="P322" s="10">
        <f t="shared" ca="1" si="67"/>
        <v>0</v>
      </c>
      <c r="Q322" s="10">
        <f t="shared" ca="1" si="68"/>
        <v>0</v>
      </c>
      <c r="R322">
        <f t="shared" ca="1" si="59"/>
        <v>1.6428652393274609E-2</v>
      </c>
    </row>
    <row r="323" spans="1:18" x14ac:dyDescent="0.2">
      <c r="A323" s="174"/>
      <c r="B323" s="174"/>
      <c r="C323" s="174"/>
      <c r="D323" s="176">
        <f t="shared" si="56"/>
        <v>0</v>
      </c>
      <c r="E323" s="176">
        <f t="shared" si="56"/>
        <v>0</v>
      </c>
      <c r="F323" s="10">
        <f t="shared" si="57"/>
        <v>0</v>
      </c>
      <c r="G323" s="10">
        <f t="shared" si="57"/>
        <v>0</v>
      </c>
      <c r="H323" s="10">
        <f t="shared" si="60"/>
        <v>0</v>
      </c>
      <c r="I323" s="10">
        <f t="shared" si="61"/>
        <v>0</v>
      </c>
      <c r="J323" s="10">
        <f t="shared" si="62"/>
        <v>0</v>
      </c>
      <c r="K323" s="10">
        <f t="shared" si="63"/>
        <v>0</v>
      </c>
      <c r="L323" s="10">
        <f t="shared" si="64"/>
        <v>0</v>
      </c>
      <c r="M323" s="10">
        <f t="shared" ca="1" si="58"/>
        <v>-1.6428652393274609E-2</v>
      </c>
      <c r="N323" s="10">
        <f t="shared" ca="1" si="65"/>
        <v>0</v>
      </c>
      <c r="O323" s="177">
        <f t="shared" ca="1" si="66"/>
        <v>0</v>
      </c>
      <c r="P323" s="10">
        <f t="shared" ca="1" si="67"/>
        <v>0</v>
      </c>
      <c r="Q323" s="10">
        <f t="shared" ca="1" si="68"/>
        <v>0</v>
      </c>
      <c r="R323">
        <f t="shared" ca="1" si="59"/>
        <v>1.6428652393274609E-2</v>
      </c>
    </row>
    <row r="324" spans="1:18" x14ac:dyDescent="0.2">
      <c r="A324" s="174"/>
      <c r="B324" s="174"/>
      <c r="C324" s="174"/>
      <c r="D324" s="176">
        <f t="shared" si="56"/>
        <v>0</v>
      </c>
      <c r="E324" s="176">
        <f t="shared" si="56"/>
        <v>0</v>
      </c>
      <c r="F324" s="10">
        <f t="shared" si="57"/>
        <v>0</v>
      </c>
      <c r="G324" s="10">
        <f t="shared" si="57"/>
        <v>0</v>
      </c>
      <c r="H324" s="10">
        <f t="shared" si="60"/>
        <v>0</v>
      </c>
      <c r="I324" s="10">
        <f t="shared" si="61"/>
        <v>0</v>
      </c>
      <c r="J324" s="10">
        <f t="shared" si="62"/>
        <v>0</v>
      </c>
      <c r="K324" s="10">
        <f t="shared" si="63"/>
        <v>0</v>
      </c>
      <c r="L324" s="10">
        <f t="shared" si="64"/>
        <v>0</v>
      </c>
      <c r="M324" s="10">
        <f t="shared" ca="1" si="58"/>
        <v>-1.6428652393274609E-2</v>
      </c>
      <c r="N324" s="10">
        <f t="shared" ca="1" si="65"/>
        <v>0</v>
      </c>
      <c r="O324" s="177">
        <f t="shared" ca="1" si="66"/>
        <v>0</v>
      </c>
      <c r="P324" s="10">
        <f t="shared" ca="1" si="67"/>
        <v>0</v>
      </c>
      <c r="Q324" s="10">
        <f t="shared" ca="1" si="68"/>
        <v>0</v>
      </c>
      <c r="R324">
        <f t="shared" ca="1" si="59"/>
        <v>1.6428652393274609E-2</v>
      </c>
    </row>
    <row r="325" spans="1:18" x14ac:dyDescent="0.2">
      <c r="A325" s="174"/>
      <c r="B325" s="174"/>
      <c r="C325" s="174"/>
      <c r="D325" s="176">
        <f t="shared" si="56"/>
        <v>0</v>
      </c>
      <c r="E325" s="176">
        <f t="shared" si="56"/>
        <v>0</v>
      </c>
      <c r="F325" s="10">
        <f t="shared" si="57"/>
        <v>0</v>
      </c>
      <c r="G325" s="10">
        <f t="shared" si="57"/>
        <v>0</v>
      </c>
      <c r="H325" s="10">
        <f t="shared" si="60"/>
        <v>0</v>
      </c>
      <c r="I325" s="10">
        <f t="shared" si="61"/>
        <v>0</v>
      </c>
      <c r="J325" s="10">
        <f t="shared" si="62"/>
        <v>0</v>
      </c>
      <c r="K325" s="10">
        <f t="shared" si="63"/>
        <v>0</v>
      </c>
      <c r="L325" s="10">
        <f t="shared" si="64"/>
        <v>0</v>
      </c>
      <c r="M325" s="10">
        <f t="shared" ca="1" si="58"/>
        <v>-1.6428652393274609E-2</v>
      </c>
      <c r="N325" s="10">
        <f t="shared" ca="1" si="65"/>
        <v>0</v>
      </c>
      <c r="O325" s="177">
        <f t="shared" ca="1" si="66"/>
        <v>0</v>
      </c>
      <c r="P325" s="10">
        <f t="shared" ca="1" si="67"/>
        <v>0</v>
      </c>
      <c r="Q325" s="10">
        <f t="shared" ca="1" si="68"/>
        <v>0</v>
      </c>
      <c r="R325">
        <f t="shared" ca="1" si="59"/>
        <v>1.6428652393274609E-2</v>
      </c>
    </row>
    <row r="326" spans="1:18" x14ac:dyDescent="0.2">
      <c r="A326" s="174"/>
      <c r="B326" s="174"/>
      <c r="C326" s="174"/>
      <c r="D326" s="176">
        <f t="shared" si="56"/>
        <v>0</v>
      </c>
      <c r="E326" s="176">
        <f t="shared" si="56"/>
        <v>0</v>
      </c>
      <c r="F326" s="10">
        <f t="shared" si="57"/>
        <v>0</v>
      </c>
      <c r="G326" s="10">
        <f t="shared" si="57"/>
        <v>0</v>
      </c>
      <c r="H326" s="10">
        <f t="shared" si="60"/>
        <v>0</v>
      </c>
      <c r="I326" s="10">
        <f t="shared" si="61"/>
        <v>0</v>
      </c>
      <c r="J326" s="10">
        <f t="shared" si="62"/>
        <v>0</v>
      </c>
      <c r="K326" s="10">
        <f t="shared" si="63"/>
        <v>0</v>
      </c>
      <c r="L326" s="10">
        <f t="shared" si="64"/>
        <v>0</v>
      </c>
      <c r="M326" s="10">
        <f t="shared" ca="1" si="58"/>
        <v>-1.6428652393274609E-2</v>
      </c>
      <c r="N326" s="10">
        <f t="shared" ca="1" si="65"/>
        <v>0</v>
      </c>
      <c r="O326" s="177">
        <f t="shared" ca="1" si="66"/>
        <v>0</v>
      </c>
      <c r="P326" s="10">
        <f t="shared" ca="1" si="67"/>
        <v>0</v>
      </c>
      <c r="Q326" s="10">
        <f t="shared" ca="1" si="68"/>
        <v>0</v>
      </c>
      <c r="R326">
        <f t="shared" ca="1" si="59"/>
        <v>1.6428652393274609E-2</v>
      </c>
    </row>
    <row r="327" spans="1:18" x14ac:dyDescent="0.2">
      <c r="A327" s="174"/>
      <c r="B327" s="174"/>
      <c r="C327" s="174"/>
      <c r="D327" s="176">
        <f t="shared" si="56"/>
        <v>0</v>
      </c>
      <c r="E327" s="176">
        <f t="shared" si="56"/>
        <v>0</v>
      </c>
      <c r="F327" s="10">
        <f t="shared" si="57"/>
        <v>0</v>
      </c>
      <c r="G327" s="10">
        <f t="shared" si="57"/>
        <v>0</v>
      </c>
      <c r="H327" s="10">
        <f t="shared" si="60"/>
        <v>0</v>
      </c>
      <c r="I327" s="10">
        <f t="shared" si="61"/>
        <v>0</v>
      </c>
      <c r="J327" s="10">
        <f t="shared" si="62"/>
        <v>0</v>
      </c>
      <c r="K327" s="10">
        <f t="shared" si="63"/>
        <v>0</v>
      </c>
      <c r="L327" s="10">
        <f t="shared" si="64"/>
        <v>0</v>
      </c>
      <c r="M327" s="10">
        <f t="shared" ca="1" si="58"/>
        <v>-1.6428652393274609E-2</v>
      </c>
      <c r="N327" s="10">
        <f t="shared" ca="1" si="65"/>
        <v>0</v>
      </c>
      <c r="O327" s="177">
        <f t="shared" ca="1" si="66"/>
        <v>0</v>
      </c>
      <c r="P327" s="10">
        <f t="shared" ca="1" si="67"/>
        <v>0</v>
      </c>
      <c r="Q327" s="10">
        <f t="shared" ca="1" si="68"/>
        <v>0</v>
      </c>
      <c r="R327">
        <f t="shared" ca="1" si="59"/>
        <v>1.6428652393274609E-2</v>
      </c>
    </row>
    <row r="328" spans="1:18" x14ac:dyDescent="0.2">
      <c r="A328" s="174"/>
      <c r="B328" s="174"/>
      <c r="C328" s="174"/>
      <c r="D328" s="176">
        <f t="shared" si="56"/>
        <v>0</v>
      </c>
      <c r="E328" s="176">
        <f t="shared" si="56"/>
        <v>0</v>
      </c>
      <c r="F328" s="10">
        <f t="shared" si="57"/>
        <v>0</v>
      </c>
      <c r="G328" s="10">
        <f t="shared" si="57"/>
        <v>0</v>
      </c>
      <c r="H328" s="10">
        <f t="shared" si="60"/>
        <v>0</v>
      </c>
      <c r="I328" s="10">
        <f t="shared" si="61"/>
        <v>0</v>
      </c>
      <c r="J328" s="10">
        <f t="shared" si="62"/>
        <v>0</v>
      </c>
      <c r="K328" s="10">
        <f t="shared" si="63"/>
        <v>0</v>
      </c>
      <c r="L328" s="10">
        <f t="shared" si="64"/>
        <v>0</v>
      </c>
      <c r="M328" s="10">
        <f t="shared" ca="1" si="58"/>
        <v>-1.6428652393274609E-2</v>
      </c>
      <c r="N328" s="10">
        <f t="shared" ca="1" si="65"/>
        <v>0</v>
      </c>
      <c r="O328" s="177">
        <f t="shared" ca="1" si="66"/>
        <v>0</v>
      </c>
      <c r="P328" s="10">
        <f t="shared" ca="1" si="67"/>
        <v>0</v>
      </c>
      <c r="Q328" s="10">
        <f t="shared" ca="1" si="68"/>
        <v>0</v>
      </c>
      <c r="R328">
        <f t="shared" ca="1" si="59"/>
        <v>1.6428652393274609E-2</v>
      </c>
    </row>
    <row r="329" spans="1:18" x14ac:dyDescent="0.2">
      <c r="A329" s="174"/>
      <c r="B329" s="174"/>
      <c r="C329" s="174"/>
      <c r="D329" s="176">
        <f t="shared" si="56"/>
        <v>0</v>
      </c>
      <c r="E329" s="176">
        <f t="shared" si="56"/>
        <v>0</v>
      </c>
      <c r="F329" s="10">
        <f t="shared" si="57"/>
        <v>0</v>
      </c>
      <c r="G329" s="10">
        <f t="shared" si="57"/>
        <v>0</v>
      </c>
      <c r="H329" s="10">
        <f t="shared" si="60"/>
        <v>0</v>
      </c>
      <c r="I329" s="10">
        <f t="shared" si="61"/>
        <v>0</v>
      </c>
      <c r="J329" s="10">
        <f t="shared" si="62"/>
        <v>0</v>
      </c>
      <c r="K329" s="10">
        <f t="shared" si="63"/>
        <v>0</v>
      </c>
      <c r="L329" s="10">
        <f t="shared" si="64"/>
        <v>0</v>
      </c>
      <c r="M329" s="10">
        <f t="shared" ca="1" si="58"/>
        <v>-1.6428652393274609E-2</v>
      </c>
      <c r="N329" s="10">
        <f t="shared" ca="1" si="65"/>
        <v>0</v>
      </c>
      <c r="O329" s="177">
        <f t="shared" ca="1" si="66"/>
        <v>0</v>
      </c>
      <c r="P329" s="10">
        <f t="shared" ca="1" si="67"/>
        <v>0</v>
      </c>
      <c r="Q329" s="10">
        <f t="shared" ca="1" si="68"/>
        <v>0</v>
      </c>
      <c r="R329">
        <f t="shared" ca="1" si="59"/>
        <v>1.6428652393274609E-2</v>
      </c>
    </row>
    <row r="330" spans="1:18" x14ac:dyDescent="0.2">
      <c r="A330" s="174"/>
      <c r="B330" s="174"/>
      <c r="C330" s="174"/>
      <c r="D330" s="176">
        <f t="shared" si="56"/>
        <v>0</v>
      </c>
      <c r="E330" s="176">
        <f t="shared" si="56"/>
        <v>0</v>
      </c>
      <c r="F330" s="10">
        <f t="shared" si="57"/>
        <v>0</v>
      </c>
      <c r="G330" s="10">
        <f t="shared" si="57"/>
        <v>0</v>
      </c>
      <c r="H330" s="10">
        <f t="shared" si="60"/>
        <v>0</v>
      </c>
      <c r="I330" s="10">
        <f t="shared" si="61"/>
        <v>0</v>
      </c>
      <c r="J330" s="10">
        <f t="shared" si="62"/>
        <v>0</v>
      </c>
      <c r="K330" s="10">
        <f t="shared" si="63"/>
        <v>0</v>
      </c>
      <c r="L330" s="10">
        <f t="shared" si="64"/>
        <v>0</v>
      </c>
      <c r="M330" s="10">
        <f t="shared" ca="1" si="58"/>
        <v>-1.6428652393274609E-2</v>
      </c>
      <c r="N330" s="10">
        <f t="shared" ca="1" si="65"/>
        <v>0</v>
      </c>
      <c r="O330" s="177">
        <f t="shared" ca="1" si="66"/>
        <v>0</v>
      </c>
      <c r="P330" s="10">
        <f t="shared" ca="1" si="67"/>
        <v>0</v>
      </c>
      <c r="Q330" s="10">
        <f t="shared" ca="1" si="68"/>
        <v>0</v>
      </c>
      <c r="R330">
        <f t="shared" ca="1" si="59"/>
        <v>1.6428652393274609E-2</v>
      </c>
    </row>
    <row r="331" spans="1:18" x14ac:dyDescent="0.2">
      <c r="A331" s="174"/>
      <c r="B331" s="174"/>
      <c r="C331" s="174"/>
      <c r="D331" s="176">
        <f t="shared" si="56"/>
        <v>0</v>
      </c>
      <c r="E331" s="176">
        <f t="shared" si="56"/>
        <v>0</v>
      </c>
      <c r="F331" s="10">
        <f t="shared" si="57"/>
        <v>0</v>
      </c>
      <c r="G331" s="10">
        <f t="shared" si="57"/>
        <v>0</v>
      </c>
      <c r="H331" s="10">
        <f t="shared" si="60"/>
        <v>0</v>
      </c>
      <c r="I331" s="10">
        <f t="shared" si="61"/>
        <v>0</v>
      </c>
      <c r="J331" s="10">
        <f t="shared" si="62"/>
        <v>0</v>
      </c>
      <c r="K331" s="10">
        <f t="shared" si="63"/>
        <v>0</v>
      </c>
      <c r="L331" s="10">
        <f t="shared" si="64"/>
        <v>0</v>
      </c>
      <c r="M331" s="10">
        <f t="shared" ca="1" si="58"/>
        <v>-1.6428652393274609E-2</v>
      </c>
      <c r="N331" s="10">
        <f t="shared" ca="1" si="65"/>
        <v>0</v>
      </c>
      <c r="O331" s="177">
        <f t="shared" ca="1" si="66"/>
        <v>0</v>
      </c>
      <c r="P331" s="10">
        <f t="shared" ca="1" si="67"/>
        <v>0</v>
      </c>
      <c r="Q331" s="10">
        <f t="shared" ca="1" si="68"/>
        <v>0</v>
      </c>
      <c r="R331">
        <f t="shared" ca="1" si="59"/>
        <v>1.6428652393274609E-2</v>
      </c>
    </row>
    <row r="332" spans="1:18" x14ac:dyDescent="0.2">
      <c r="A332" s="174"/>
      <c r="B332" s="174"/>
      <c r="C332" s="174"/>
      <c r="D332" s="176">
        <f t="shared" si="56"/>
        <v>0</v>
      </c>
      <c r="E332" s="176">
        <f t="shared" si="56"/>
        <v>0</v>
      </c>
      <c r="F332" s="10">
        <f t="shared" si="57"/>
        <v>0</v>
      </c>
      <c r="G332" s="10">
        <f t="shared" si="57"/>
        <v>0</v>
      </c>
      <c r="H332" s="10">
        <f t="shared" si="60"/>
        <v>0</v>
      </c>
      <c r="I332" s="10">
        <f t="shared" si="61"/>
        <v>0</v>
      </c>
      <c r="J332" s="10">
        <f t="shared" si="62"/>
        <v>0</v>
      </c>
      <c r="K332" s="10">
        <f t="shared" si="63"/>
        <v>0</v>
      </c>
      <c r="L332" s="10">
        <f t="shared" si="64"/>
        <v>0</v>
      </c>
      <c r="M332" s="10">
        <f t="shared" ca="1" si="58"/>
        <v>-1.6428652393274609E-2</v>
      </c>
      <c r="N332" s="10">
        <f t="shared" ca="1" si="65"/>
        <v>0</v>
      </c>
      <c r="O332" s="177">
        <f t="shared" ca="1" si="66"/>
        <v>0</v>
      </c>
      <c r="P332" s="10">
        <f t="shared" ca="1" si="67"/>
        <v>0</v>
      </c>
      <c r="Q332" s="10">
        <f t="shared" ca="1" si="68"/>
        <v>0</v>
      </c>
      <c r="R332">
        <f t="shared" ca="1" si="59"/>
        <v>1.6428652393274609E-2</v>
      </c>
    </row>
    <row r="333" spans="1:18" x14ac:dyDescent="0.2">
      <c r="A333" s="174"/>
      <c r="B333" s="174"/>
      <c r="C333" s="174"/>
      <c r="D333" s="176">
        <f t="shared" si="56"/>
        <v>0</v>
      </c>
      <c r="E333" s="176">
        <f t="shared" si="56"/>
        <v>0</v>
      </c>
      <c r="F333" s="10">
        <f t="shared" si="57"/>
        <v>0</v>
      </c>
      <c r="G333" s="10">
        <f t="shared" si="57"/>
        <v>0</v>
      </c>
      <c r="H333" s="10">
        <f t="shared" si="60"/>
        <v>0</v>
      </c>
      <c r="I333" s="10">
        <f t="shared" si="61"/>
        <v>0</v>
      </c>
      <c r="J333" s="10">
        <f t="shared" si="62"/>
        <v>0</v>
      </c>
      <c r="K333" s="10">
        <f t="shared" si="63"/>
        <v>0</v>
      </c>
      <c r="L333" s="10">
        <f t="shared" si="64"/>
        <v>0</v>
      </c>
      <c r="M333" s="10">
        <f t="shared" ca="1" si="58"/>
        <v>-1.6428652393274609E-2</v>
      </c>
      <c r="N333" s="10">
        <f t="shared" ca="1" si="65"/>
        <v>0</v>
      </c>
      <c r="O333" s="177">
        <f t="shared" ca="1" si="66"/>
        <v>0</v>
      </c>
      <c r="P333" s="10">
        <f t="shared" ca="1" si="67"/>
        <v>0</v>
      </c>
      <c r="Q333" s="10">
        <f t="shared" ca="1" si="68"/>
        <v>0</v>
      </c>
      <c r="R333">
        <f t="shared" ca="1" si="59"/>
        <v>1.6428652393274609E-2</v>
      </c>
    </row>
    <row r="334" spans="1:18" x14ac:dyDescent="0.2">
      <c r="A334" s="174"/>
      <c r="B334" s="174"/>
      <c r="C334" s="174"/>
      <c r="D334" s="176">
        <f t="shared" si="56"/>
        <v>0</v>
      </c>
      <c r="E334" s="176">
        <f t="shared" si="56"/>
        <v>0</v>
      </c>
      <c r="F334" s="10">
        <f t="shared" si="57"/>
        <v>0</v>
      </c>
      <c r="G334" s="10">
        <f t="shared" si="57"/>
        <v>0</v>
      </c>
      <c r="H334" s="10">
        <f t="shared" si="60"/>
        <v>0</v>
      </c>
      <c r="I334" s="10">
        <f t="shared" si="61"/>
        <v>0</v>
      </c>
      <c r="J334" s="10">
        <f t="shared" si="62"/>
        <v>0</v>
      </c>
      <c r="K334" s="10">
        <f t="shared" si="63"/>
        <v>0</v>
      </c>
      <c r="L334" s="10">
        <f t="shared" si="64"/>
        <v>0</v>
      </c>
      <c r="M334" s="10">
        <f t="shared" ca="1" si="58"/>
        <v>-1.6428652393274609E-2</v>
      </c>
      <c r="N334" s="10">
        <f t="shared" ca="1" si="65"/>
        <v>0</v>
      </c>
      <c r="O334" s="177">
        <f t="shared" ca="1" si="66"/>
        <v>0</v>
      </c>
      <c r="P334" s="10">
        <f t="shared" ca="1" si="67"/>
        <v>0</v>
      </c>
      <c r="Q334" s="10">
        <f t="shared" ca="1" si="68"/>
        <v>0</v>
      </c>
      <c r="R334">
        <f t="shared" ca="1" si="59"/>
        <v>1.6428652393274609E-2</v>
      </c>
    </row>
    <row r="335" spans="1:18" x14ac:dyDescent="0.2">
      <c r="A335" s="174"/>
      <c r="B335" s="174"/>
      <c r="C335" s="174"/>
      <c r="D335" s="176">
        <f>A335/A$18</f>
        <v>0</v>
      </c>
      <c r="E335" s="176">
        <f>B335/B$18</f>
        <v>0</v>
      </c>
      <c r="F335" s="10">
        <f>$C335*D335</f>
        <v>0</v>
      </c>
      <c r="G335" s="10">
        <f>$C335*E335</f>
        <v>0</v>
      </c>
      <c r="H335" s="10">
        <f>C335*D335*D335</f>
        <v>0</v>
      </c>
      <c r="I335" s="10">
        <f>C335*D335*D335*D335</f>
        <v>0</v>
      </c>
      <c r="J335" s="10">
        <f>C335*D335*D335*D335*D335</f>
        <v>0</v>
      </c>
      <c r="K335" s="10">
        <f>C335*E335*D335</f>
        <v>0</v>
      </c>
      <c r="L335" s="10">
        <f>C335*E335*D335*D335</f>
        <v>0</v>
      </c>
      <c r="M335" s="10">
        <f t="shared" ca="1" si="58"/>
        <v>-1.6428652393274609E-2</v>
      </c>
      <c r="N335" s="10">
        <f ca="1">C335*(M335-E335)^2</f>
        <v>0</v>
      </c>
      <c r="O335" s="177">
        <f ca="1">(C335*O$1-O$2*F335+O$3*H335)^2</f>
        <v>0</v>
      </c>
      <c r="P335" s="10">
        <f ca="1">(-C335*O$2+O$4*F335-O$5*H335)^2</f>
        <v>0</v>
      </c>
      <c r="Q335" s="10">
        <f ca="1">+(C335*O$3-F335*O$5+H335*O$6)^2</f>
        <v>0</v>
      </c>
      <c r="R335">
        <f t="shared" ca="1" si="59"/>
        <v>1.6428652393274609E-2</v>
      </c>
    </row>
    <row r="336" spans="1:18" x14ac:dyDescent="0.2">
      <c r="B336"/>
      <c r="C336" s="174"/>
      <c r="D336" s="176">
        <f t="shared" ref="D336:E399" si="69">A336/A$18</f>
        <v>0</v>
      </c>
      <c r="E336" s="176">
        <f t="shared" si="69"/>
        <v>0</v>
      </c>
      <c r="F336" s="10">
        <f t="shared" ref="F336:G399" si="70">$C336*D336</f>
        <v>0</v>
      </c>
      <c r="G336" s="10">
        <f t="shared" si="70"/>
        <v>0</v>
      </c>
      <c r="H336" s="10">
        <f t="shared" ref="H336:H399" si="71">C336*D336*D336</f>
        <v>0</v>
      </c>
      <c r="I336" s="10">
        <f t="shared" ref="I336:I399" si="72">C336*D336*D336*D336</f>
        <v>0</v>
      </c>
      <c r="J336" s="10">
        <f t="shared" ref="J336:J399" si="73">C336*D336*D336*D336*D336</f>
        <v>0</v>
      </c>
      <c r="K336" s="10">
        <f t="shared" ref="K336:K399" si="74">C336*E336*D336</f>
        <v>0</v>
      </c>
      <c r="L336" s="10">
        <f t="shared" ref="L336:L399" si="75">C336*E336*D336*D336</f>
        <v>0</v>
      </c>
      <c r="M336" s="10">
        <f t="shared" ca="1" si="58"/>
        <v>-1.6428652393274609E-2</v>
      </c>
      <c r="N336" s="10">
        <f t="shared" ref="N336:N399" ca="1" si="76">C336*(M336-E336)^2</f>
        <v>0</v>
      </c>
      <c r="O336" s="177">
        <f t="shared" ref="O336:O399" ca="1" si="77">(C336*O$1-O$2*F336+O$3*H336)^2</f>
        <v>0</v>
      </c>
      <c r="P336" s="10">
        <f t="shared" ref="P336:P399" ca="1" si="78">(-C336*O$2+O$4*F336-O$5*H336)^2</f>
        <v>0</v>
      </c>
      <c r="Q336" s="10">
        <f t="shared" ref="Q336:Q399" ca="1" si="79">+(C336*O$3-F336*O$5+H336*O$6)^2</f>
        <v>0</v>
      </c>
      <c r="R336">
        <f t="shared" ca="1" si="59"/>
        <v>1.6428652393274609E-2</v>
      </c>
    </row>
    <row r="337" spans="2:18" x14ac:dyDescent="0.2">
      <c r="B337"/>
      <c r="C337" s="174"/>
      <c r="D337" s="176">
        <f t="shared" si="69"/>
        <v>0</v>
      </c>
      <c r="E337" s="176">
        <f t="shared" si="69"/>
        <v>0</v>
      </c>
      <c r="F337" s="10">
        <f t="shared" si="70"/>
        <v>0</v>
      </c>
      <c r="G337" s="10">
        <f t="shared" si="70"/>
        <v>0</v>
      </c>
      <c r="H337" s="10">
        <f t="shared" si="71"/>
        <v>0</v>
      </c>
      <c r="I337" s="10">
        <f t="shared" si="72"/>
        <v>0</v>
      </c>
      <c r="J337" s="10">
        <f t="shared" si="73"/>
        <v>0</v>
      </c>
      <c r="K337" s="10">
        <f t="shared" si="74"/>
        <v>0</v>
      </c>
      <c r="L337" s="10">
        <f t="shared" si="75"/>
        <v>0</v>
      </c>
      <c r="M337" s="10">
        <f t="shared" ca="1" si="58"/>
        <v>-1.6428652393274609E-2</v>
      </c>
      <c r="N337" s="10">
        <f t="shared" ca="1" si="76"/>
        <v>0</v>
      </c>
      <c r="O337" s="177">
        <f t="shared" ca="1" si="77"/>
        <v>0</v>
      </c>
      <c r="P337" s="10">
        <f t="shared" ca="1" si="78"/>
        <v>0</v>
      </c>
      <c r="Q337" s="10">
        <f t="shared" ca="1" si="79"/>
        <v>0</v>
      </c>
      <c r="R337">
        <f t="shared" ca="1" si="59"/>
        <v>1.6428652393274609E-2</v>
      </c>
    </row>
    <row r="338" spans="2:18" x14ac:dyDescent="0.2">
      <c r="B338"/>
      <c r="C338" s="174"/>
      <c r="D338" s="176">
        <f t="shared" si="69"/>
        <v>0</v>
      </c>
      <c r="E338" s="176">
        <f t="shared" si="69"/>
        <v>0</v>
      </c>
      <c r="F338" s="10">
        <f t="shared" si="70"/>
        <v>0</v>
      </c>
      <c r="G338" s="10">
        <f t="shared" si="70"/>
        <v>0</v>
      </c>
      <c r="H338" s="10">
        <f t="shared" si="71"/>
        <v>0</v>
      </c>
      <c r="I338" s="10">
        <f t="shared" si="72"/>
        <v>0</v>
      </c>
      <c r="J338" s="10">
        <f t="shared" si="73"/>
        <v>0</v>
      </c>
      <c r="K338" s="10">
        <f t="shared" si="74"/>
        <v>0</v>
      </c>
      <c r="L338" s="10">
        <f t="shared" si="75"/>
        <v>0</v>
      </c>
      <c r="M338" s="10">
        <f t="shared" ca="1" si="58"/>
        <v>-1.6428652393274609E-2</v>
      </c>
      <c r="N338" s="10">
        <f t="shared" ca="1" si="76"/>
        <v>0</v>
      </c>
      <c r="O338" s="177">
        <f t="shared" ca="1" si="77"/>
        <v>0</v>
      </c>
      <c r="P338" s="10">
        <f t="shared" ca="1" si="78"/>
        <v>0</v>
      </c>
      <c r="Q338" s="10">
        <f t="shared" ca="1" si="79"/>
        <v>0</v>
      </c>
      <c r="R338">
        <f t="shared" ca="1" si="59"/>
        <v>1.6428652393274609E-2</v>
      </c>
    </row>
    <row r="339" spans="2:18" x14ac:dyDescent="0.2">
      <c r="B339"/>
      <c r="C339" s="174"/>
      <c r="D339" s="176">
        <f t="shared" si="69"/>
        <v>0</v>
      </c>
      <c r="E339" s="176">
        <f t="shared" si="69"/>
        <v>0</v>
      </c>
      <c r="F339" s="10">
        <f t="shared" si="70"/>
        <v>0</v>
      </c>
      <c r="G339" s="10">
        <f t="shared" si="70"/>
        <v>0</v>
      </c>
      <c r="H339" s="10">
        <f t="shared" si="71"/>
        <v>0</v>
      </c>
      <c r="I339" s="10">
        <f t="shared" si="72"/>
        <v>0</v>
      </c>
      <c r="J339" s="10">
        <f t="shared" si="73"/>
        <v>0</v>
      </c>
      <c r="K339" s="10">
        <f t="shared" si="74"/>
        <v>0</v>
      </c>
      <c r="L339" s="10">
        <f t="shared" si="75"/>
        <v>0</v>
      </c>
      <c r="M339" s="10">
        <f t="shared" ca="1" si="58"/>
        <v>-1.6428652393274609E-2</v>
      </c>
      <c r="N339" s="10">
        <f t="shared" ca="1" si="76"/>
        <v>0</v>
      </c>
      <c r="O339" s="177">
        <f t="shared" ca="1" si="77"/>
        <v>0</v>
      </c>
      <c r="P339" s="10">
        <f t="shared" ca="1" si="78"/>
        <v>0</v>
      </c>
      <c r="Q339" s="10">
        <f t="shared" ca="1" si="79"/>
        <v>0</v>
      </c>
      <c r="R339">
        <f t="shared" ca="1" si="59"/>
        <v>1.6428652393274609E-2</v>
      </c>
    </row>
    <row r="340" spans="2:18" x14ac:dyDescent="0.2">
      <c r="B340"/>
      <c r="C340" s="174"/>
      <c r="D340" s="176">
        <f t="shared" si="69"/>
        <v>0</v>
      </c>
      <c r="E340" s="176">
        <f t="shared" si="69"/>
        <v>0</v>
      </c>
      <c r="F340" s="10">
        <f t="shared" si="70"/>
        <v>0</v>
      </c>
      <c r="G340" s="10">
        <f t="shared" si="70"/>
        <v>0</v>
      </c>
      <c r="H340" s="10">
        <f t="shared" si="71"/>
        <v>0</v>
      </c>
      <c r="I340" s="10">
        <f t="shared" si="72"/>
        <v>0</v>
      </c>
      <c r="J340" s="10">
        <f t="shared" si="73"/>
        <v>0</v>
      </c>
      <c r="K340" s="10">
        <f t="shared" si="74"/>
        <v>0</v>
      </c>
      <c r="L340" s="10">
        <f t="shared" si="75"/>
        <v>0</v>
      </c>
      <c r="M340" s="10">
        <f t="shared" ca="1" si="58"/>
        <v>-1.6428652393274609E-2</v>
      </c>
      <c r="N340" s="10">
        <f t="shared" ca="1" si="76"/>
        <v>0</v>
      </c>
      <c r="O340" s="177">
        <f t="shared" ca="1" si="77"/>
        <v>0</v>
      </c>
      <c r="P340" s="10">
        <f t="shared" ca="1" si="78"/>
        <v>0</v>
      </c>
      <c r="Q340" s="10">
        <f t="shared" ca="1" si="79"/>
        <v>0</v>
      </c>
      <c r="R340">
        <f t="shared" ca="1" si="59"/>
        <v>1.6428652393274609E-2</v>
      </c>
    </row>
    <row r="341" spans="2:18" x14ac:dyDescent="0.2">
      <c r="B341"/>
      <c r="C341" s="174"/>
      <c r="D341" s="176">
        <f t="shared" si="69"/>
        <v>0</v>
      </c>
      <c r="E341" s="176">
        <f t="shared" si="69"/>
        <v>0</v>
      </c>
      <c r="F341" s="10">
        <f t="shared" si="70"/>
        <v>0</v>
      </c>
      <c r="G341" s="10">
        <f t="shared" si="70"/>
        <v>0</v>
      </c>
      <c r="H341" s="10">
        <f t="shared" si="71"/>
        <v>0</v>
      </c>
      <c r="I341" s="10">
        <f t="shared" si="72"/>
        <v>0</v>
      </c>
      <c r="J341" s="10">
        <f t="shared" si="73"/>
        <v>0</v>
      </c>
      <c r="K341" s="10">
        <f t="shared" si="74"/>
        <v>0</v>
      </c>
      <c r="L341" s="10">
        <f t="shared" si="75"/>
        <v>0</v>
      </c>
      <c r="M341" s="10">
        <f t="shared" ref="M341:M404" ca="1" si="80">+E$4+E$5*D341+E$6*D341^2</f>
        <v>-1.6428652393274609E-2</v>
      </c>
      <c r="N341" s="10">
        <f t="shared" ca="1" si="76"/>
        <v>0</v>
      </c>
      <c r="O341" s="177">
        <f t="shared" ca="1" si="77"/>
        <v>0</v>
      </c>
      <c r="P341" s="10">
        <f t="shared" ca="1" si="78"/>
        <v>0</v>
      </c>
      <c r="Q341" s="10">
        <f t="shared" ca="1" si="79"/>
        <v>0</v>
      </c>
      <c r="R341">
        <f t="shared" ref="R341:R404" ca="1" si="81">+E341-M341</f>
        <v>1.6428652393274609E-2</v>
      </c>
    </row>
    <row r="342" spans="2:18" x14ac:dyDescent="0.2">
      <c r="B342"/>
      <c r="C342" s="174"/>
      <c r="D342" s="176">
        <f t="shared" si="69"/>
        <v>0</v>
      </c>
      <c r="E342" s="176">
        <f t="shared" si="69"/>
        <v>0</v>
      </c>
      <c r="F342" s="10">
        <f t="shared" si="70"/>
        <v>0</v>
      </c>
      <c r="G342" s="10">
        <f t="shared" si="70"/>
        <v>0</v>
      </c>
      <c r="H342" s="10">
        <f t="shared" si="71"/>
        <v>0</v>
      </c>
      <c r="I342" s="10">
        <f t="shared" si="72"/>
        <v>0</v>
      </c>
      <c r="J342" s="10">
        <f t="shared" si="73"/>
        <v>0</v>
      </c>
      <c r="K342" s="10">
        <f t="shared" si="74"/>
        <v>0</v>
      </c>
      <c r="L342" s="10">
        <f t="shared" si="75"/>
        <v>0</v>
      </c>
      <c r="M342" s="10">
        <f t="shared" ca="1" si="80"/>
        <v>-1.6428652393274609E-2</v>
      </c>
      <c r="N342" s="10">
        <f t="shared" ca="1" si="76"/>
        <v>0</v>
      </c>
      <c r="O342" s="177">
        <f t="shared" ca="1" si="77"/>
        <v>0</v>
      </c>
      <c r="P342" s="10">
        <f t="shared" ca="1" si="78"/>
        <v>0</v>
      </c>
      <c r="Q342" s="10">
        <f t="shared" ca="1" si="79"/>
        <v>0</v>
      </c>
      <c r="R342">
        <f t="shared" ca="1" si="81"/>
        <v>1.6428652393274609E-2</v>
      </c>
    </row>
    <row r="343" spans="2:18" x14ac:dyDescent="0.2">
      <c r="B343"/>
      <c r="C343" s="174"/>
      <c r="D343" s="176">
        <f t="shared" si="69"/>
        <v>0</v>
      </c>
      <c r="E343" s="176">
        <f t="shared" si="69"/>
        <v>0</v>
      </c>
      <c r="F343" s="10">
        <f t="shared" si="70"/>
        <v>0</v>
      </c>
      <c r="G343" s="10">
        <f t="shared" si="70"/>
        <v>0</v>
      </c>
      <c r="H343" s="10">
        <f t="shared" si="71"/>
        <v>0</v>
      </c>
      <c r="I343" s="10">
        <f t="shared" si="72"/>
        <v>0</v>
      </c>
      <c r="J343" s="10">
        <f t="shared" si="73"/>
        <v>0</v>
      </c>
      <c r="K343" s="10">
        <f t="shared" si="74"/>
        <v>0</v>
      </c>
      <c r="L343" s="10">
        <f t="shared" si="75"/>
        <v>0</v>
      </c>
      <c r="M343" s="10">
        <f t="shared" ca="1" si="80"/>
        <v>-1.6428652393274609E-2</v>
      </c>
      <c r="N343" s="10">
        <f t="shared" ca="1" si="76"/>
        <v>0</v>
      </c>
      <c r="O343" s="177">
        <f t="shared" ca="1" si="77"/>
        <v>0</v>
      </c>
      <c r="P343" s="10">
        <f t="shared" ca="1" si="78"/>
        <v>0</v>
      </c>
      <c r="Q343" s="10">
        <f t="shared" ca="1" si="79"/>
        <v>0</v>
      </c>
      <c r="R343">
        <f t="shared" ca="1" si="81"/>
        <v>1.6428652393274609E-2</v>
      </c>
    </row>
    <row r="344" spans="2:18" x14ac:dyDescent="0.2">
      <c r="B344"/>
      <c r="C344" s="174"/>
      <c r="D344" s="176">
        <f t="shared" si="69"/>
        <v>0</v>
      </c>
      <c r="E344" s="176">
        <f t="shared" si="69"/>
        <v>0</v>
      </c>
      <c r="F344" s="10">
        <f t="shared" si="70"/>
        <v>0</v>
      </c>
      <c r="G344" s="10">
        <f t="shared" si="70"/>
        <v>0</v>
      </c>
      <c r="H344" s="10">
        <f t="shared" si="71"/>
        <v>0</v>
      </c>
      <c r="I344" s="10">
        <f t="shared" si="72"/>
        <v>0</v>
      </c>
      <c r="J344" s="10">
        <f t="shared" si="73"/>
        <v>0</v>
      </c>
      <c r="K344" s="10">
        <f t="shared" si="74"/>
        <v>0</v>
      </c>
      <c r="L344" s="10">
        <f t="shared" si="75"/>
        <v>0</v>
      </c>
      <c r="M344" s="10">
        <f t="shared" ca="1" si="80"/>
        <v>-1.6428652393274609E-2</v>
      </c>
      <c r="N344" s="10">
        <f t="shared" ca="1" si="76"/>
        <v>0</v>
      </c>
      <c r="O344" s="177">
        <f t="shared" ca="1" si="77"/>
        <v>0</v>
      </c>
      <c r="P344" s="10">
        <f t="shared" ca="1" si="78"/>
        <v>0</v>
      </c>
      <c r="Q344" s="10">
        <f t="shared" ca="1" si="79"/>
        <v>0</v>
      </c>
      <c r="R344">
        <f t="shared" ca="1" si="81"/>
        <v>1.6428652393274609E-2</v>
      </c>
    </row>
    <row r="345" spans="2:18" x14ac:dyDescent="0.2">
      <c r="B345"/>
      <c r="C345" s="174"/>
      <c r="D345" s="176">
        <f t="shared" si="69"/>
        <v>0</v>
      </c>
      <c r="E345" s="176">
        <f t="shared" si="69"/>
        <v>0</v>
      </c>
      <c r="F345" s="10">
        <f t="shared" si="70"/>
        <v>0</v>
      </c>
      <c r="G345" s="10">
        <f t="shared" si="70"/>
        <v>0</v>
      </c>
      <c r="H345" s="10">
        <f t="shared" si="71"/>
        <v>0</v>
      </c>
      <c r="I345" s="10">
        <f t="shared" si="72"/>
        <v>0</v>
      </c>
      <c r="J345" s="10">
        <f t="shared" si="73"/>
        <v>0</v>
      </c>
      <c r="K345" s="10">
        <f t="shared" si="74"/>
        <v>0</v>
      </c>
      <c r="L345" s="10">
        <f t="shared" si="75"/>
        <v>0</v>
      </c>
      <c r="M345" s="10">
        <f t="shared" ca="1" si="80"/>
        <v>-1.6428652393274609E-2</v>
      </c>
      <c r="N345" s="10">
        <f t="shared" ca="1" si="76"/>
        <v>0</v>
      </c>
      <c r="O345" s="177">
        <f t="shared" ca="1" si="77"/>
        <v>0</v>
      </c>
      <c r="P345" s="10">
        <f t="shared" ca="1" si="78"/>
        <v>0</v>
      </c>
      <c r="Q345" s="10">
        <f t="shared" ca="1" si="79"/>
        <v>0</v>
      </c>
      <c r="R345">
        <f t="shared" ca="1" si="81"/>
        <v>1.6428652393274609E-2</v>
      </c>
    </row>
    <row r="346" spans="2:18" x14ac:dyDescent="0.2">
      <c r="B346"/>
      <c r="C346" s="174"/>
      <c r="D346" s="176">
        <f t="shared" si="69"/>
        <v>0</v>
      </c>
      <c r="E346" s="176">
        <f t="shared" si="69"/>
        <v>0</v>
      </c>
      <c r="F346" s="10">
        <f t="shared" si="70"/>
        <v>0</v>
      </c>
      <c r="G346" s="10">
        <f t="shared" si="70"/>
        <v>0</v>
      </c>
      <c r="H346" s="10">
        <f t="shared" si="71"/>
        <v>0</v>
      </c>
      <c r="I346" s="10">
        <f t="shared" si="72"/>
        <v>0</v>
      </c>
      <c r="J346" s="10">
        <f t="shared" si="73"/>
        <v>0</v>
      </c>
      <c r="K346" s="10">
        <f t="shared" si="74"/>
        <v>0</v>
      </c>
      <c r="L346" s="10">
        <f t="shared" si="75"/>
        <v>0</v>
      </c>
      <c r="M346" s="10">
        <f t="shared" ca="1" si="80"/>
        <v>-1.6428652393274609E-2</v>
      </c>
      <c r="N346" s="10">
        <f t="shared" ca="1" si="76"/>
        <v>0</v>
      </c>
      <c r="O346" s="177">
        <f t="shared" ca="1" si="77"/>
        <v>0</v>
      </c>
      <c r="P346" s="10">
        <f t="shared" ca="1" si="78"/>
        <v>0</v>
      </c>
      <c r="Q346" s="10">
        <f t="shared" ca="1" si="79"/>
        <v>0</v>
      </c>
      <c r="R346">
        <f t="shared" ca="1" si="81"/>
        <v>1.6428652393274609E-2</v>
      </c>
    </row>
    <row r="347" spans="2:18" x14ac:dyDescent="0.2">
      <c r="B347"/>
      <c r="C347" s="174"/>
      <c r="D347" s="176">
        <f t="shared" si="69"/>
        <v>0</v>
      </c>
      <c r="E347" s="176">
        <f t="shared" si="69"/>
        <v>0</v>
      </c>
      <c r="F347" s="10">
        <f t="shared" si="70"/>
        <v>0</v>
      </c>
      <c r="G347" s="10">
        <f t="shared" si="70"/>
        <v>0</v>
      </c>
      <c r="H347" s="10">
        <f t="shared" si="71"/>
        <v>0</v>
      </c>
      <c r="I347" s="10">
        <f t="shared" si="72"/>
        <v>0</v>
      </c>
      <c r="J347" s="10">
        <f t="shared" si="73"/>
        <v>0</v>
      </c>
      <c r="K347" s="10">
        <f t="shared" si="74"/>
        <v>0</v>
      </c>
      <c r="L347" s="10">
        <f t="shared" si="75"/>
        <v>0</v>
      </c>
      <c r="M347" s="10">
        <f t="shared" ca="1" si="80"/>
        <v>-1.6428652393274609E-2</v>
      </c>
      <c r="N347" s="10">
        <f t="shared" ca="1" si="76"/>
        <v>0</v>
      </c>
      <c r="O347" s="177">
        <f t="shared" ca="1" si="77"/>
        <v>0</v>
      </c>
      <c r="P347" s="10">
        <f t="shared" ca="1" si="78"/>
        <v>0</v>
      </c>
      <c r="Q347" s="10">
        <f t="shared" ca="1" si="79"/>
        <v>0</v>
      </c>
      <c r="R347">
        <f t="shared" ca="1" si="81"/>
        <v>1.6428652393274609E-2</v>
      </c>
    </row>
    <row r="348" spans="2:18" x14ac:dyDescent="0.2">
      <c r="B348"/>
      <c r="C348" s="174"/>
      <c r="D348" s="176">
        <f t="shared" si="69"/>
        <v>0</v>
      </c>
      <c r="E348" s="176">
        <f t="shared" si="69"/>
        <v>0</v>
      </c>
      <c r="F348" s="10">
        <f t="shared" si="70"/>
        <v>0</v>
      </c>
      <c r="G348" s="10">
        <f t="shared" si="70"/>
        <v>0</v>
      </c>
      <c r="H348" s="10">
        <f t="shared" si="71"/>
        <v>0</v>
      </c>
      <c r="I348" s="10">
        <f t="shared" si="72"/>
        <v>0</v>
      </c>
      <c r="J348" s="10">
        <f t="shared" si="73"/>
        <v>0</v>
      </c>
      <c r="K348" s="10">
        <f t="shared" si="74"/>
        <v>0</v>
      </c>
      <c r="L348" s="10">
        <f t="shared" si="75"/>
        <v>0</v>
      </c>
      <c r="M348" s="10">
        <f t="shared" ca="1" si="80"/>
        <v>-1.6428652393274609E-2</v>
      </c>
      <c r="N348" s="10">
        <f t="shared" ca="1" si="76"/>
        <v>0</v>
      </c>
      <c r="O348" s="177">
        <f t="shared" ca="1" si="77"/>
        <v>0</v>
      </c>
      <c r="P348" s="10">
        <f t="shared" ca="1" si="78"/>
        <v>0</v>
      </c>
      <c r="Q348" s="10">
        <f t="shared" ca="1" si="79"/>
        <v>0</v>
      </c>
      <c r="R348">
        <f t="shared" ca="1" si="81"/>
        <v>1.6428652393274609E-2</v>
      </c>
    </row>
    <row r="349" spans="2:18" x14ac:dyDescent="0.2">
      <c r="B349"/>
      <c r="C349" s="174"/>
      <c r="D349" s="176">
        <f t="shared" si="69"/>
        <v>0</v>
      </c>
      <c r="E349" s="176">
        <f t="shared" si="69"/>
        <v>0</v>
      </c>
      <c r="F349" s="10">
        <f t="shared" si="70"/>
        <v>0</v>
      </c>
      <c r="G349" s="10">
        <f t="shared" si="70"/>
        <v>0</v>
      </c>
      <c r="H349" s="10">
        <f t="shared" si="71"/>
        <v>0</v>
      </c>
      <c r="I349" s="10">
        <f t="shared" si="72"/>
        <v>0</v>
      </c>
      <c r="J349" s="10">
        <f t="shared" si="73"/>
        <v>0</v>
      </c>
      <c r="K349" s="10">
        <f t="shared" si="74"/>
        <v>0</v>
      </c>
      <c r="L349" s="10">
        <f t="shared" si="75"/>
        <v>0</v>
      </c>
      <c r="M349" s="10">
        <f t="shared" ca="1" si="80"/>
        <v>-1.6428652393274609E-2</v>
      </c>
      <c r="N349" s="10">
        <f t="shared" ca="1" si="76"/>
        <v>0</v>
      </c>
      <c r="O349" s="177">
        <f t="shared" ca="1" si="77"/>
        <v>0</v>
      </c>
      <c r="P349" s="10">
        <f t="shared" ca="1" si="78"/>
        <v>0</v>
      </c>
      <c r="Q349" s="10">
        <f t="shared" ca="1" si="79"/>
        <v>0</v>
      </c>
      <c r="R349">
        <f t="shared" ca="1" si="81"/>
        <v>1.6428652393274609E-2</v>
      </c>
    </row>
    <row r="350" spans="2:18" x14ac:dyDescent="0.2">
      <c r="B350"/>
      <c r="C350" s="174"/>
      <c r="D350" s="176">
        <f t="shared" si="69"/>
        <v>0</v>
      </c>
      <c r="E350" s="176">
        <f t="shared" si="69"/>
        <v>0</v>
      </c>
      <c r="F350" s="10">
        <f t="shared" si="70"/>
        <v>0</v>
      </c>
      <c r="G350" s="10">
        <f t="shared" si="70"/>
        <v>0</v>
      </c>
      <c r="H350" s="10">
        <f t="shared" si="71"/>
        <v>0</v>
      </c>
      <c r="I350" s="10">
        <f t="shared" si="72"/>
        <v>0</v>
      </c>
      <c r="J350" s="10">
        <f t="shared" si="73"/>
        <v>0</v>
      </c>
      <c r="K350" s="10">
        <f t="shared" si="74"/>
        <v>0</v>
      </c>
      <c r="L350" s="10">
        <f t="shared" si="75"/>
        <v>0</v>
      </c>
      <c r="M350" s="10">
        <f t="shared" ca="1" si="80"/>
        <v>-1.6428652393274609E-2</v>
      </c>
      <c r="N350" s="10">
        <f t="shared" ca="1" si="76"/>
        <v>0</v>
      </c>
      <c r="O350" s="177">
        <f t="shared" ca="1" si="77"/>
        <v>0</v>
      </c>
      <c r="P350" s="10">
        <f t="shared" ca="1" si="78"/>
        <v>0</v>
      </c>
      <c r="Q350" s="10">
        <f t="shared" ca="1" si="79"/>
        <v>0</v>
      </c>
      <c r="R350">
        <f t="shared" ca="1" si="81"/>
        <v>1.6428652393274609E-2</v>
      </c>
    </row>
    <row r="351" spans="2:18" x14ac:dyDescent="0.2">
      <c r="B351"/>
      <c r="C351" s="174"/>
      <c r="D351" s="176">
        <f t="shared" si="69"/>
        <v>0</v>
      </c>
      <c r="E351" s="176">
        <f t="shared" si="69"/>
        <v>0</v>
      </c>
      <c r="F351" s="10">
        <f t="shared" si="70"/>
        <v>0</v>
      </c>
      <c r="G351" s="10">
        <f t="shared" si="70"/>
        <v>0</v>
      </c>
      <c r="H351" s="10">
        <f t="shared" si="71"/>
        <v>0</v>
      </c>
      <c r="I351" s="10">
        <f t="shared" si="72"/>
        <v>0</v>
      </c>
      <c r="J351" s="10">
        <f t="shared" si="73"/>
        <v>0</v>
      </c>
      <c r="K351" s="10">
        <f t="shared" si="74"/>
        <v>0</v>
      </c>
      <c r="L351" s="10">
        <f t="shared" si="75"/>
        <v>0</v>
      </c>
      <c r="M351" s="10">
        <f t="shared" ca="1" si="80"/>
        <v>-1.6428652393274609E-2</v>
      </c>
      <c r="N351" s="10">
        <f t="shared" ca="1" si="76"/>
        <v>0</v>
      </c>
      <c r="O351" s="177">
        <f t="shared" ca="1" si="77"/>
        <v>0</v>
      </c>
      <c r="P351" s="10">
        <f t="shared" ca="1" si="78"/>
        <v>0</v>
      </c>
      <c r="Q351" s="10">
        <f t="shared" ca="1" si="79"/>
        <v>0</v>
      </c>
      <c r="R351">
        <f t="shared" ca="1" si="81"/>
        <v>1.6428652393274609E-2</v>
      </c>
    </row>
    <row r="352" spans="2:18" x14ac:dyDescent="0.2">
      <c r="B352"/>
      <c r="C352" s="174"/>
      <c r="D352" s="176">
        <f t="shared" si="69"/>
        <v>0</v>
      </c>
      <c r="E352" s="176">
        <f t="shared" si="69"/>
        <v>0</v>
      </c>
      <c r="F352" s="10">
        <f t="shared" si="70"/>
        <v>0</v>
      </c>
      <c r="G352" s="10">
        <f t="shared" si="70"/>
        <v>0</v>
      </c>
      <c r="H352" s="10">
        <f t="shared" si="71"/>
        <v>0</v>
      </c>
      <c r="I352" s="10">
        <f t="shared" si="72"/>
        <v>0</v>
      </c>
      <c r="J352" s="10">
        <f t="shared" si="73"/>
        <v>0</v>
      </c>
      <c r="K352" s="10">
        <f t="shared" si="74"/>
        <v>0</v>
      </c>
      <c r="L352" s="10">
        <f t="shared" si="75"/>
        <v>0</v>
      </c>
      <c r="M352" s="10">
        <f t="shared" ca="1" si="80"/>
        <v>-1.6428652393274609E-2</v>
      </c>
      <c r="N352" s="10">
        <f t="shared" ca="1" si="76"/>
        <v>0</v>
      </c>
      <c r="O352" s="177">
        <f t="shared" ca="1" si="77"/>
        <v>0</v>
      </c>
      <c r="P352" s="10">
        <f t="shared" ca="1" si="78"/>
        <v>0</v>
      </c>
      <c r="Q352" s="10">
        <f t="shared" ca="1" si="79"/>
        <v>0</v>
      </c>
      <c r="R352">
        <f t="shared" ca="1" si="81"/>
        <v>1.6428652393274609E-2</v>
      </c>
    </row>
    <row r="353" spans="2:18" x14ac:dyDescent="0.2">
      <c r="B353"/>
      <c r="C353" s="174"/>
      <c r="D353" s="176">
        <f t="shared" si="69"/>
        <v>0</v>
      </c>
      <c r="E353" s="176">
        <f t="shared" si="69"/>
        <v>0</v>
      </c>
      <c r="F353" s="10">
        <f t="shared" si="70"/>
        <v>0</v>
      </c>
      <c r="G353" s="10">
        <f t="shared" si="70"/>
        <v>0</v>
      </c>
      <c r="H353" s="10">
        <f t="shared" si="71"/>
        <v>0</v>
      </c>
      <c r="I353" s="10">
        <f t="shared" si="72"/>
        <v>0</v>
      </c>
      <c r="J353" s="10">
        <f t="shared" si="73"/>
        <v>0</v>
      </c>
      <c r="K353" s="10">
        <f t="shared" si="74"/>
        <v>0</v>
      </c>
      <c r="L353" s="10">
        <f t="shared" si="75"/>
        <v>0</v>
      </c>
      <c r="M353" s="10">
        <f t="shared" ca="1" si="80"/>
        <v>-1.6428652393274609E-2</v>
      </c>
      <c r="N353" s="10">
        <f t="shared" ca="1" si="76"/>
        <v>0</v>
      </c>
      <c r="O353" s="177">
        <f t="shared" ca="1" si="77"/>
        <v>0</v>
      </c>
      <c r="P353" s="10">
        <f t="shared" ca="1" si="78"/>
        <v>0</v>
      </c>
      <c r="Q353" s="10">
        <f t="shared" ca="1" si="79"/>
        <v>0</v>
      </c>
      <c r="R353">
        <f t="shared" ca="1" si="81"/>
        <v>1.6428652393274609E-2</v>
      </c>
    </row>
    <row r="354" spans="2:18" x14ac:dyDescent="0.2">
      <c r="B354"/>
      <c r="C354" s="174"/>
      <c r="D354" s="176">
        <f t="shared" si="69"/>
        <v>0</v>
      </c>
      <c r="E354" s="176">
        <f t="shared" si="69"/>
        <v>0</v>
      </c>
      <c r="F354" s="10">
        <f t="shared" si="70"/>
        <v>0</v>
      </c>
      <c r="G354" s="10">
        <f t="shared" si="70"/>
        <v>0</v>
      </c>
      <c r="H354" s="10">
        <f t="shared" si="71"/>
        <v>0</v>
      </c>
      <c r="I354" s="10">
        <f t="shared" si="72"/>
        <v>0</v>
      </c>
      <c r="J354" s="10">
        <f t="shared" si="73"/>
        <v>0</v>
      </c>
      <c r="K354" s="10">
        <f t="shared" si="74"/>
        <v>0</v>
      </c>
      <c r="L354" s="10">
        <f t="shared" si="75"/>
        <v>0</v>
      </c>
      <c r="M354" s="10">
        <f t="shared" ca="1" si="80"/>
        <v>-1.6428652393274609E-2</v>
      </c>
      <c r="N354" s="10">
        <f t="shared" ca="1" si="76"/>
        <v>0</v>
      </c>
      <c r="O354" s="177">
        <f t="shared" ca="1" si="77"/>
        <v>0</v>
      </c>
      <c r="P354" s="10">
        <f t="shared" ca="1" si="78"/>
        <v>0</v>
      </c>
      <c r="Q354" s="10">
        <f t="shared" ca="1" si="79"/>
        <v>0</v>
      </c>
      <c r="R354">
        <f t="shared" ca="1" si="81"/>
        <v>1.6428652393274609E-2</v>
      </c>
    </row>
    <row r="355" spans="2:18" x14ac:dyDescent="0.2">
      <c r="B355"/>
      <c r="C355" s="174"/>
      <c r="D355" s="176">
        <f t="shared" si="69"/>
        <v>0</v>
      </c>
      <c r="E355" s="176">
        <f t="shared" si="69"/>
        <v>0</v>
      </c>
      <c r="F355" s="10">
        <f t="shared" si="70"/>
        <v>0</v>
      </c>
      <c r="G355" s="10">
        <f t="shared" si="70"/>
        <v>0</v>
      </c>
      <c r="H355" s="10">
        <f t="shared" si="71"/>
        <v>0</v>
      </c>
      <c r="I355" s="10">
        <f t="shared" si="72"/>
        <v>0</v>
      </c>
      <c r="J355" s="10">
        <f t="shared" si="73"/>
        <v>0</v>
      </c>
      <c r="K355" s="10">
        <f t="shared" si="74"/>
        <v>0</v>
      </c>
      <c r="L355" s="10">
        <f t="shared" si="75"/>
        <v>0</v>
      </c>
      <c r="M355" s="10">
        <f t="shared" ca="1" si="80"/>
        <v>-1.6428652393274609E-2</v>
      </c>
      <c r="N355" s="10">
        <f t="shared" ca="1" si="76"/>
        <v>0</v>
      </c>
      <c r="O355" s="177">
        <f t="shared" ca="1" si="77"/>
        <v>0</v>
      </c>
      <c r="P355" s="10">
        <f t="shared" ca="1" si="78"/>
        <v>0</v>
      </c>
      <c r="Q355" s="10">
        <f t="shared" ca="1" si="79"/>
        <v>0</v>
      </c>
      <c r="R355">
        <f t="shared" ca="1" si="81"/>
        <v>1.6428652393274609E-2</v>
      </c>
    </row>
    <row r="356" spans="2:18" x14ac:dyDescent="0.2">
      <c r="B356"/>
      <c r="C356" s="174"/>
      <c r="D356" s="176">
        <f t="shared" si="69"/>
        <v>0</v>
      </c>
      <c r="E356" s="176">
        <f t="shared" si="69"/>
        <v>0</v>
      </c>
      <c r="F356" s="10">
        <f t="shared" si="70"/>
        <v>0</v>
      </c>
      <c r="G356" s="10">
        <f t="shared" si="70"/>
        <v>0</v>
      </c>
      <c r="H356" s="10">
        <f t="shared" si="71"/>
        <v>0</v>
      </c>
      <c r="I356" s="10">
        <f t="shared" si="72"/>
        <v>0</v>
      </c>
      <c r="J356" s="10">
        <f t="shared" si="73"/>
        <v>0</v>
      </c>
      <c r="K356" s="10">
        <f t="shared" si="74"/>
        <v>0</v>
      </c>
      <c r="L356" s="10">
        <f t="shared" si="75"/>
        <v>0</v>
      </c>
      <c r="M356" s="10">
        <f t="shared" ca="1" si="80"/>
        <v>-1.6428652393274609E-2</v>
      </c>
      <c r="N356" s="10">
        <f t="shared" ca="1" si="76"/>
        <v>0</v>
      </c>
      <c r="O356" s="177">
        <f t="shared" ca="1" si="77"/>
        <v>0</v>
      </c>
      <c r="P356" s="10">
        <f t="shared" ca="1" si="78"/>
        <v>0</v>
      </c>
      <c r="Q356" s="10">
        <f t="shared" ca="1" si="79"/>
        <v>0</v>
      </c>
      <c r="R356">
        <f t="shared" ca="1" si="81"/>
        <v>1.6428652393274609E-2</v>
      </c>
    </row>
    <row r="357" spans="2:18" x14ac:dyDescent="0.2">
      <c r="B357"/>
      <c r="C357" s="174"/>
      <c r="D357" s="176">
        <f t="shared" si="69"/>
        <v>0</v>
      </c>
      <c r="E357" s="176">
        <f t="shared" si="69"/>
        <v>0</v>
      </c>
      <c r="F357" s="10">
        <f t="shared" si="70"/>
        <v>0</v>
      </c>
      <c r="G357" s="10">
        <f t="shared" si="70"/>
        <v>0</v>
      </c>
      <c r="H357" s="10">
        <f t="shared" si="71"/>
        <v>0</v>
      </c>
      <c r="I357" s="10">
        <f t="shared" si="72"/>
        <v>0</v>
      </c>
      <c r="J357" s="10">
        <f t="shared" si="73"/>
        <v>0</v>
      </c>
      <c r="K357" s="10">
        <f t="shared" si="74"/>
        <v>0</v>
      </c>
      <c r="L357" s="10">
        <f t="shared" si="75"/>
        <v>0</v>
      </c>
      <c r="M357" s="10">
        <f t="shared" ca="1" si="80"/>
        <v>-1.6428652393274609E-2</v>
      </c>
      <c r="N357" s="10">
        <f t="shared" ca="1" si="76"/>
        <v>0</v>
      </c>
      <c r="O357" s="177">
        <f t="shared" ca="1" si="77"/>
        <v>0</v>
      </c>
      <c r="P357" s="10">
        <f t="shared" ca="1" si="78"/>
        <v>0</v>
      </c>
      <c r="Q357" s="10">
        <f t="shared" ca="1" si="79"/>
        <v>0</v>
      </c>
      <c r="R357">
        <f t="shared" ca="1" si="81"/>
        <v>1.6428652393274609E-2</v>
      </c>
    </row>
    <row r="358" spans="2:18" x14ac:dyDescent="0.2">
      <c r="B358"/>
      <c r="C358" s="174"/>
      <c r="D358" s="176">
        <f t="shared" si="69"/>
        <v>0</v>
      </c>
      <c r="E358" s="176">
        <f t="shared" si="69"/>
        <v>0</v>
      </c>
      <c r="F358" s="10">
        <f t="shared" si="70"/>
        <v>0</v>
      </c>
      <c r="G358" s="10">
        <f t="shared" si="70"/>
        <v>0</v>
      </c>
      <c r="H358" s="10">
        <f t="shared" si="71"/>
        <v>0</v>
      </c>
      <c r="I358" s="10">
        <f t="shared" si="72"/>
        <v>0</v>
      </c>
      <c r="J358" s="10">
        <f t="shared" si="73"/>
        <v>0</v>
      </c>
      <c r="K358" s="10">
        <f t="shared" si="74"/>
        <v>0</v>
      </c>
      <c r="L358" s="10">
        <f t="shared" si="75"/>
        <v>0</v>
      </c>
      <c r="M358" s="10">
        <f t="shared" ca="1" si="80"/>
        <v>-1.6428652393274609E-2</v>
      </c>
      <c r="N358" s="10">
        <f t="shared" ca="1" si="76"/>
        <v>0</v>
      </c>
      <c r="O358" s="177">
        <f t="shared" ca="1" si="77"/>
        <v>0</v>
      </c>
      <c r="P358" s="10">
        <f t="shared" ca="1" si="78"/>
        <v>0</v>
      </c>
      <c r="Q358" s="10">
        <f t="shared" ca="1" si="79"/>
        <v>0</v>
      </c>
      <c r="R358">
        <f t="shared" ca="1" si="81"/>
        <v>1.6428652393274609E-2</v>
      </c>
    </row>
    <row r="359" spans="2:18" x14ac:dyDescent="0.2">
      <c r="B359"/>
      <c r="C359" s="174"/>
      <c r="D359" s="176">
        <f t="shared" si="69"/>
        <v>0</v>
      </c>
      <c r="E359" s="176">
        <f t="shared" si="69"/>
        <v>0</v>
      </c>
      <c r="F359" s="10">
        <f t="shared" si="70"/>
        <v>0</v>
      </c>
      <c r="G359" s="10">
        <f t="shared" si="70"/>
        <v>0</v>
      </c>
      <c r="H359" s="10">
        <f t="shared" si="71"/>
        <v>0</v>
      </c>
      <c r="I359" s="10">
        <f t="shared" si="72"/>
        <v>0</v>
      </c>
      <c r="J359" s="10">
        <f t="shared" si="73"/>
        <v>0</v>
      </c>
      <c r="K359" s="10">
        <f t="shared" si="74"/>
        <v>0</v>
      </c>
      <c r="L359" s="10">
        <f t="shared" si="75"/>
        <v>0</v>
      </c>
      <c r="M359" s="10">
        <f t="shared" ca="1" si="80"/>
        <v>-1.6428652393274609E-2</v>
      </c>
      <c r="N359" s="10">
        <f t="shared" ca="1" si="76"/>
        <v>0</v>
      </c>
      <c r="O359" s="177">
        <f t="shared" ca="1" si="77"/>
        <v>0</v>
      </c>
      <c r="P359" s="10">
        <f t="shared" ca="1" si="78"/>
        <v>0</v>
      </c>
      <c r="Q359" s="10">
        <f t="shared" ca="1" si="79"/>
        <v>0</v>
      </c>
      <c r="R359">
        <f t="shared" ca="1" si="81"/>
        <v>1.6428652393274609E-2</v>
      </c>
    </row>
    <row r="360" spans="2:18" x14ac:dyDescent="0.2">
      <c r="B360"/>
      <c r="C360" s="174"/>
      <c r="D360" s="176">
        <f t="shared" si="69"/>
        <v>0</v>
      </c>
      <c r="E360" s="176">
        <f t="shared" si="69"/>
        <v>0</v>
      </c>
      <c r="F360" s="10">
        <f t="shared" si="70"/>
        <v>0</v>
      </c>
      <c r="G360" s="10">
        <f t="shared" si="70"/>
        <v>0</v>
      </c>
      <c r="H360" s="10">
        <f t="shared" si="71"/>
        <v>0</v>
      </c>
      <c r="I360" s="10">
        <f t="shared" si="72"/>
        <v>0</v>
      </c>
      <c r="J360" s="10">
        <f t="shared" si="73"/>
        <v>0</v>
      </c>
      <c r="K360" s="10">
        <f t="shared" si="74"/>
        <v>0</v>
      </c>
      <c r="L360" s="10">
        <f t="shared" si="75"/>
        <v>0</v>
      </c>
      <c r="M360" s="10">
        <f t="shared" ca="1" si="80"/>
        <v>-1.6428652393274609E-2</v>
      </c>
      <c r="N360" s="10">
        <f t="shared" ca="1" si="76"/>
        <v>0</v>
      </c>
      <c r="O360" s="177">
        <f t="shared" ca="1" si="77"/>
        <v>0</v>
      </c>
      <c r="P360" s="10">
        <f t="shared" ca="1" si="78"/>
        <v>0</v>
      </c>
      <c r="Q360" s="10">
        <f t="shared" ca="1" si="79"/>
        <v>0</v>
      </c>
      <c r="R360">
        <f t="shared" ca="1" si="81"/>
        <v>1.6428652393274609E-2</v>
      </c>
    </row>
    <row r="361" spans="2:18" x14ac:dyDescent="0.2">
      <c r="B361"/>
      <c r="C361" s="174"/>
      <c r="D361" s="176">
        <f t="shared" si="69"/>
        <v>0</v>
      </c>
      <c r="E361" s="176">
        <f t="shared" si="69"/>
        <v>0</v>
      </c>
      <c r="F361" s="10">
        <f t="shared" si="70"/>
        <v>0</v>
      </c>
      <c r="G361" s="10">
        <f t="shared" si="70"/>
        <v>0</v>
      </c>
      <c r="H361" s="10">
        <f t="shared" si="71"/>
        <v>0</v>
      </c>
      <c r="I361" s="10">
        <f t="shared" si="72"/>
        <v>0</v>
      </c>
      <c r="J361" s="10">
        <f t="shared" si="73"/>
        <v>0</v>
      </c>
      <c r="K361" s="10">
        <f t="shared" si="74"/>
        <v>0</v>
      </c>
      <c r="L361" s="10">
        <f t="shared" si="75"/>
        <v>0</v>
      </c>
      <c r="M361" s="10">
        <f t="shared" ca="1" si="80"/>
        <v>-1.6428652393274609E-2</v>
      </c>
      <c r="N361" s="10">
        <f t="shared" ca="1" si="76"/>
        <v>0</v>
      </c>
      <c r="O361" s="177">
        <f t="shared" ca="1" si="77"/>
        <v>0</v>
      </c>
      <c r="P361" s="10">
        <f t="shared" ca="1" si="78"/>
        <v>0</v>
      </c>
      <c r="Q361" s="10">
        <f t="shared" ca="1" si="79"/>
        <v>0</v>
      </c>
      <c r="R361">
        <f t="shared" ca="1" si="81"/>
        <v>1.6428652393274609E-2</v>
      </c>
    </row>
    <row r="362" spans="2:18" x14ac:dyDescent="0.2">
      <c r="B362"/>
      <c r="C362" s="174"/>
      <c r="D362" s="176">
        <f t="shared" si="69"/>
        <v>0</v>
      </c>
      <c r="E362" s="176">
        <f t="shared" si="69"/>
        <v>0</v>
      </c>
      <c r="F362" s="10">
        <f t="shared" si="70"/>
        <v>0</v>
      </c>
      <c r="G362" s="10">
        <f t="shared" si="70"/>
        <v>0</v>
      </c>
      <c r="H362" s="10">
        <f t="shared" si="71"/>
        <v>0</v>
      </c>
      <c r="I362" s="10">
        <f t="shared" si="72"/>
        <v>0</v>
      </c>
      <c r="J362" s="10">
        <f t="shared" si="73"/>
        <v>0</v>
      </c>
      <c r="K362" s="10">
        <f t="shared" si="74"/>
        <v>0</v>
      </c>
      <c r="L362" s="10">
        <f t="shared" si="75"/>
        <v>0</v>
      </c>
      <c r="M362" s="10">
        <f t="shared" ca="1" si="80"/>
        <v>-1.6428652393274609E-2</v>
      </c>
      <c r="N362" s="10">
        <f t="shared" ca="1" si="76"/>
        <v>0</v>
      </c>
      <c r="O362" s="177">
        <f t="shared" ca="1" si="77"/>
        <v>0</v>
      </c>
      <c r="P362" s="10">
        <f t="shared" ca="1" si="78"/>
        <v>0</v>
      </c>
      <c r="Q362" s="10">
        <f t="shared" ca="1" si="79"/>
        <v>0</v>
      </c>
      <c r="R362">
        <f t="shared" ca="1" si="81"/>
        <v>1.6428652393274609E-2</v>
      </c>
    </row>
    <row r="363" spans="2:18" x14ac:dyDescent="0.2">
      <c r="B363"/>
      <c r="C363" s="174"/>
      <c r="D363" s="176">
        <f t="shared" si="69"/>
        <v>0</v>
      </c>
      <c r="E363" s="176">
        <f t="shared" si="69"/>
        <v>0</v>
      </c>
      <c r="F363" s="10">
        <f t="shared" si="70"/>
        <v>0</v>
      </c>
      <c r="G363" s="10">
        <f t="shared" si="70"/>
        <v>0</v>
      </c>
      <c r="H363" s="10">
        <f t="shared" si="71"/>
        <v>0</v>
      </c>
      <c r="I363" s="10">
        <f t="shared" si="72"/>
        <v>0</v>
      </c>
      <c r="J363" s="10">
        <f t="shared" si="73"/>
        <v>0</v>
      </c>
      <c r="K363" s="10">
        <f t="shared" si="74"/>
        <v>0</v>
      </c>
      <c r="L363" s="10">
        <f t="shared" si="75"/>
        <v>0</v>
      </c>
      <c r="M363" s="10">
        <f t="shared" ca="1" si="80"/>
        <v>-1.6428652393274609E-2</v>
      </c>
      <c r="N363" s="10">
        <f t="shared" ca="1" si="76"/>
        <v>0</v>
      </c>
      <c r="O363" s="177">
        <f t="shared" ca="1" si="77"/>
        <v>0</v>
      </c>
      <c r="P363" s="10">
        <f t="shared" ca="1" si="78"/>
        <v>0</v>
      </c>
      <c r="Q363" s="10">
        <f t="shared" ca="1" si="79"/>
        <v>0</v>
      </c>
      <c r="R363">
        <f t="shared" ca="1" si="81"/>
        <v>1.6428652393274609E-2</v>
      </c>
    </row>
    <row r="364" spans="2:18" x14ac:dyDescent="0.2">
      <c r="B364"/>
      <c r="C364" s="174"/>
      <c r="D364" s="176">
        <f t="shared" si="69"/>
        <v>0</v>
      </c>
      <c r="E364" s="176">
        <f t="shared" si="69"/>
        <v>0</v>
      </c>
      <c r="F364" s="10">
        <f t="shared" si="70"/>
        <v>0</v>
      </c>
      <c r="G364" s="10">
        <f t="shared" si="70"/>
        <v>0</v>
      </c>
      <c r="H364" s="10">
        <f t="shared" si="71"/>
        <v>0</v>
      </c>
      <c r="I364" s="10">
        <f t="shared" si="72"/>
        <v>0</v>
      </c>
      <c r="J364" s="10">
        <f t="shared" si="73"/>
        <v>0</v>
      </c>
      <c r="K364" s="10">
        <f t="shared" si="74"/>
        <v>0</v>
      </c>
      <c r="L364" s="10">
        <f t="shared" si="75"/>
        <v>0</v>
      </c>
      <c r="M364" s="10">
        <f t="shared" ca="1" si="80"/>
        <v>-1.6428652393274609E-2</v>
      </c>
      <c r="N364" s="10">
        <f t="shared" ca="1" si="76"/>
        <v>0</v>
      </c>
      <c r="O364" s="177">
        <f t="shared" ca="1" si="77"/>
        <v>0</v>
      </c>
      <c r="P364" s="10">
        <f t="shared" ca="1" si="78"/>
        <v>0</v>
      </c>
      <c r="Q364" s="10">
        <f t="shared" ca="1" si="79"/>
        <v>0</v>
      </c>
      <c r="R364">
        <f t="shared" ca="1" si="81"/>
        <v>1.6428652393274609E-2</v>
      </c>
    </row>
    <row r="365" spans="2:18" x14ac:dyDescent="0.2">
      <c r="B365"/>
      <c r="C365" s="174"/>
      <c r="D365" s="176">
        <f t="shared" si="69"/>
        <v>0</v>
      </c>
      <c r="E365" s="176">
        <f t="shared" si="69"/>
        <v>0</v>
      </c>
      <c r="F365" s="10">
        <f t="shared" si="70"/>
        <v>0</v>
      </c>
      <c r="G365" s="10">
        <f t="shared" si="70"/>
        <v>0</v>
      </c>
      <c r="H365" s="10">
        <f t="shared" si="71"/>
        <v>0</v>
      </c>
      <c r="I365" s="10">
        <f t="shared" si="72"/>
        <v>0</v>
      </c>
      <c r="J365" s="10">
        <f t="shared" si="73"/>
        <v>0</v>
      </c>
      <c r="K365" s="10">
        <f t="shared" si="74"/>
        <v>0</v>
      </c>
      <c r="L365" s="10">
        <f t="shared" si="75"/>
        <v>0</v>
      </c>
      <c r="M365" s="10">
        <f t="shared" ca="1" si="80"/>
        <v>-1.6428652393274609E-2</v>
      </c>
      <c r="N365" s="10">
        <f t="shared" ca="1" si="76"/>
        <v>0</v>
      </c>
      <c r="O365" s="177">
        <f t="shared" ca="1" si="77"/>
        <v>0</v>
      </c>
      <c r="P365" s="10">
        <f t="shared" ca="1" si="78"/>
        <v>0</v>
      </c>
      <c r="Q365" s="10">
        <f t="shared" ca="1" si="79"/>
        <v>0</v>
      </c>
      <c r="R365">
        <f t="shared" ca="1" si="81"/>
        <v>1.6428652393274609E-2</v>
      </c>
    </row>
    <row r="366" spans="2:18" x14ac:dyDescent="0.2">
      <c r="B366"/>
      <c r="C366" s="174"/>
      <c r="D366" s="176">
        <f t="shared" si="69"/>
        <v>0</v>
      </c>
      <c r="E366" s="176">
        <f t="shared" si="69"/>
        <v>0</v>
      </c>
      <c r="F366" s="10">
        <f t="shared" si="70"/>
        <v>0</v>
      </c>
      <c r="G366" s="10">
        <f t="shared" si="70"/>
        <v>0</v>
      </c>
      <c r="H366" s="10">
        <f t="shared" si="71"/>
        <v>0</v>
      </c>
      <c r="I366" s="10">
        <f t="shared" si="72"/>
        <v>0</v>
      </c>
      <c r="J366" s="10">
        <f t="shared" si="73"/>
        <v>0</v>
      </c>
      <c r="K366" s="10">
        <f t="shared" si="74"/>
        <v>0</v>
      </c>
      <c r="L366" s="10">
        <f t="shared" si="75"/>
        <v>0</v>
      </c>
      <c r="M366" s="10">
        <f t="shared" ca="1" si="80"/>
        <v>-1.6428652393274609E-2</v>
      </c>
      <c r="N366" s="10">
        <f t="shared" ca="1" si="76"/>
        <v>0</v>
      </c>
      <c r="O366" s="177">
        <f t="shared" ca="1" si="77"/>
        <v>0</v>
      </c>
      <c r="P366" s="10">
        <f t="shared" ca="1" si="78"/>
        <v>0</v>
      </c>
      <c r="Q366" s="10">
        <f t="shared" ca="1" si="79"/>
        <v>0</v>
      </c>
      <c r="R366">
        <f t="shared" ca="1" si="81"/>
        <v>1.6428652393274609E-2</v>
      </c>
    </row>
    <row r="367" spans="2:18" x14ac:dyDescent="0.2">
      <c r="B367"/>
      <c r="C367" s="174"/>
      <c r="D367" s="176">
        <f t="shared" si="69"/>
        <v>0</v>
      </c>
      <c r="E367" s="176">
        <f t="shared" si="69"/>
        <v>0</v>
      </c>
      <c r="F367" s="10">
        <f t="shared" si="70"/>
        <v>0</v>
      </c>
      <c r="G367" s="10">
        <f t="shared" si="70"/>
        <v>0</v>
      </c>
      <c r="H367" s="10">
        <f t="shared" si="71"/>
        <v>0</v>
      </c>
      <c r="I367" s="10">
        <f t="shared" si="72"/>
        <v>0</v>
      </c>
      <c r="J367" s="10">
        <f t="shared" si="73"/>
        <v>0</v>
      </c>
      <c r="K367" s="10">
        <f t="shared" si="74"/>
        <v>0</v>
      </c>
      <c r="L367" s="10">
        <f t="shared" si="75"/>
        <v>0</v>
      </c>
      <c r="M367" s="10">
        <f t="shared" ca="1" si="80"/>
        <v>-1.6428652393274609E-2</v>
      </c>
      <c r="N367" s="10">
        <f t="shared" ca="1" si="76"/>
        <v>0</v>
      </c>
      <c r="O367" s="177">
        <f t="shared" ca="1" si="77"/>
        <v>0</v>
      </c>
      <c r="P367" s="10">
        <f t="shared" ca="1" si="78"/>
        <v>0</v>
      </c>
      <c r="Q367" s="10">
        <f t="shared" ca="1" si="79"/>
        <v>0</v>
      </c>
      <c r="R367">
        <f t="shared" ca="1" si="81"/>
        <v>1.6428652393274609E-2</v>
      </c>
    </row>
    <row r="368" spans="2:18" x14ac:dyDescent="0.2">
      <c r="B368"/>
      <c r="C368" s="174"/>
      <c r="D368" s="176">
        <f t="shared" si="69"/>
        <v>0</v>
      </c>
      <c r="E368" s="176">
        <f t="shared" si="69"/>
        <v>0</v>
      </c>
      <c r="F368" s="10">
        <f t="shared" si="70"/>
        <v>0</v>
      </c>
      <c r="G368" s="10">
        <f t="shared" si="70"/>
        <v>0</v>
      </c>
      <c r="H368" s="10">
        <f t="shared" si="71"/>
        <v>0</v>
      </c>
      <c r="I368" s="10">
        <f t="shared" si="72"/>
        <v>0</v>
      </c>
      <c r="J368" s="10">
        <f t="shared" si="73"/>
        <v>0</v>
      </c>
      <c r="K368" s="10">
        <f t="shared" si="74"/>
        <v>0</v>
      </c>
      <c r="L368" s="10">
        <f t="shared" si="75"/>
        <v>0</v>
      </c>
      <c r="M368" s="10">
        <f t="shared" ca="1" si="80"/>
        <v>-1.6428652393274609E-2</v>
      </c>
      <c r="N368" s="10">
        <f t="shared" ca="1" si="76"/>
        <v>0</v>
      </c>
      <c r="O368" s="177">
        <f t="shared" ca="1" si="77"/>
        <v>0</v>
      </c>
      <c r="P368" s="10">
        <f t="shared" ca="1" si="78"/>
        <v>0</v>
      </c>
      <c r="Q368" s="10">
        <f t="shared" ca="1" si="79"/>
        <v>0</v>
      </c>
      <c r="R368">
        <f t="shared" ca="1" si="81"/>
        <v>1.6428652393274609E-2</v>
      </c>
    </row>
    <row r="369" spans="2:18" x14ac:dyDescent="0.2">
      <c r="B369"/>
      <c r="C369" s="174"/>
      <c r="D369" s="176">
        <f t="shared" si="69"/>
        <v>0</v>
      </c>
      <c r="E369" s="176">
        <f t="shared" si="69"/>
        <v>0</v>
      </c>
      <c r="F369" s="10">
        <f t="shared" si="70"/>
        <v>0</v>
      </c>
      <c r="G369" s="10">
        <f t="shared" si="70"/>
        <v>0</v>
      </c>
      <c r="H369" s="10">
        <f t="shared" si="71"/>
        <v>0</v>
      </c>
      <c r="I369" s="10">
        <f t="shared" si="72"/>
        <v>0</v>
      </c>
      <c r="J369" s="10">
        <f t="shared" si="73"/>
        <v>0</v>
      </c>
      <c r="K369" s="10">
        <f t="shared" si="74"/>
        <v>0</v>
      </c>
      <c r="L369" s="10">
        <f t="shared" si="75"/>
        <v>0</v>
      </c>
      <c r="M369" s="10">
        <f t="shared" ca="1" si="80"/>
        <v>-1.6428652393274609E-2</v>
      </c>
      <c r="N369" s="10">
        <f t="shared" ca="1" si="76"/>
        <v>0</v>
      </c>
      <c r="O369" s="177">
        <f t="shared" ca="1" si="77"/>
        <v>0</v>
      </c>
      <c r="P369" s="10">
        <f t="shared" ca="1" si="78"/>
        <v>0</v>
      </c>
      <c r="Q369" s="10">
        <f t="shared" ca="1" si="79"/>
        <v>0</v>
      </c>
      <c r="R369">
        <f t="shared" ca="1" si="81"/>
        <v>1.6428652393274609E-2</v>
      </c>
    </row>
    <row r="370" spans="2:18" x14ac:dyDescent="0.2">
      <c r="B370"/>
      <c r="C370" s="174"/>
      <c r="D370" s="176">
        <f t="shared" si="69"/>
        <v>0</v>
      </c>
      <c r="E370" s="176">
        <f t="shared" si="69"/>
        <v>0</v>
      </c>
      <c r="F370" s="10">
        <f t="shared" si="70"/>
        <v>0</v>
      </c>
      <c r="G370" s="10">
        <f t="shared" si="70"/>
        <v>0</v>
      </c>
      <c r="H370" s="10">
        <f t="shared" si="71"/>
        <v>0</v>
      </c>
      <c r="I370" s="10">
        <f t="shared" si="72"/>
        <v>0</v>
      </c>
      <c r="J370" s="10">
        <f t="shared" si="73"/>
        <v>0</v>
      </c>
      <c r="K370" s="10">
        <f t="shared" si="74"/>
        <v>0</v>
      </c>
      <c r="L370" s="10">
        <f t="shared" si="75"/>
        <v>0</v>
      </c>
      <c r="M370" s="10">
        <f t="shared" ca="1" si="80"/>
        <v>-1.6428652393274609E-2</v>
      </c>
      <c r="N370" s="10">
        <f t="shared" ca="1" si="76"/>
        <v>0</v>
      </c>
      <c r="O370" s="177">
        <f t="shared" ca="1" si="77"/>
        <v>0</v>
      </c>
      <c r="P370" s="10">
        <f t="shared" ca="1" si="78"/>
        <v>0</v>
      </c>
      <c r="Q370" s="10">
        <f t="shared" ca="1" si="79"/>
        <v>0</v>
      </c>
      <c r="R370">
        <f t="shared" ca="1" si="81"/>
        <v>1.6428652393274609E-2</v>
      </c>
    </row>
    <row r="371" spans="2:18" x14ac:dyDescent="0.2">
      <c r="B371"/>
      <c r="C371" s="174"/>
      <c r="D371" s="176">
        <f t="shared" si="69"/>
        <v>0</v>
      </c>
      <c r="E371" s="176">
        <f t="shared" si="69"/>
        <v>0</v>
      </c>
      <c r="F371" s="10">
        <f t="shared" si="70"/>
        <v>0</v>
      </c>
      <c r="G371" s="10">
        <f t="shared" si="70"/>
        <v>0</v>
      </c>
      <c r="H371" s="10">
        <f t="shared" si="71"/>
        <v>0</v>
      </c>
      <c r="I371" s="10">
        <f t="shared" si="72"/>
        <v>0</v>
      </c>
      <c r="J371" s="10">
        <f t="shared" si="73"/>
        <v>0</v>
      </c>
      <c r="K371" s="10">
        <f t="shared" si="74"/>
        <v>0</v>
      </c>
      <c r="L371" s="10">
        <f t="shared" si="75"/>
        <v>0</v>
      </c>
      <c r="M371" s="10">
        <f t="shared" ca="1" si="80"/>
        <v>-1.6428652393274609E-2</v>
      </c>
      <c r="N371" s="10">
        <f t="shared" ca="1" si="76"/>
        <v>0</v>
      </c>
      <c r="O371" s="177">
        <f t="shared" ca="1" si="77"/>
        <v>0</v>
      </c>
      <c r="P371" s="10">
        <f t="shared" ca="1" si="78"/>
        <v>0</v>
      </c>
      <c r="Q371" s="10">
        <f t="shared" ca="1" si="79"/>
        <v>0</v>
      </c>
      <c r="R371">
        <f t="shared" ca="1" si="81"/>
        <v>1.6428652393274609E-2</v>
      </c>
    </row>
    <row r="372" spans="2:18" x14ac:dyDescent="0.2">
      <c r="B372"/>
      <c r="C372" s="174"/>
      <c r="D372" s="176">
        <f t="shared" si="69"/>
        <v>0</v>
      </c>
      <c r="E372" s="176">
        <f t="shared" si="69"/>
        <v>0</v>
      </c>
      <c r="F372" s="10">
        <f t="shared" si="70"/>
        <v>0</v>
      </c>
      <c r="G372" s="10">
        <f t="shared" si="70"/>
        <v>0</v>
      </c>
      <c r="H372" s="10">
        <f t="shared" si="71"/>
        <v>0</v>
      </c>
      <c r="I372" s="10">
        <f t="shared" si="72"/>
        <v>0</v>
      </c>
      <c r="J372" s="10">
        <f t="shared" si="73"/>
        <v>0</v>
      </c>
      <c r="K372" s="10">
        <f t="shared" si="74"/>
        <v>0</v>
      </c>
      <c r="L372" s="10">
        <f t="shared" si="75"/>
        <v>0</v>
      </c>
      <c r="M372" s="10">
        <f t="shared" ca="1" si="80"/>
        <v>-1.6428652393274609E-2</v>
      </c>
      <c r="N372" s="10">
        <f t="shared" ca="1" si="76"/>
        <v>0</v>
      </c>
      <c r="O372" s="177">
        <f t="shared" ca="1" si="77"/>
        <v>0</v>
      </c>
      <c r="P372" s="10">
        <f t="shared" ca="1" si="78"/>
        <v>0</v>
      </c>
      <c r="Q372" s="10">
        <f t="shared" ca="1" si="79"/>
        <v>0</v>
      </c>
      <c r="R372">
        <f t="shared" ca="1" si="81"/>
        <v>1.6428652393274609E-2</v>
      </c>
    </row>
    <row r="373" spans="2:18" x14ac:dyDescent="0.2">
      <c r="B373"/>
      <c r="C373" s="174"/>
      <c r="D373" s="176">
        <f t="shared" si="69"/>
        <v>0</v>
      </c>
      <c r="E373" s="176">
        <f t="shared" si="69"/>
        <v>0</v>
      </c>
      <c r="F373" s="10">
        <f t="shared" si="70"/>
        <v>0</v>
      </c>
      <c r="G373" s="10">
        <f t="shared" si="70"/>
        <v>0</v>
      </c>
      <c r="H373" s="10">
        <f t="shared" si="71"/>
        <v>0</v>
      </c>
      <c r="I373" s="10">
        <f t="shared" si="72"/>
        <v>0</v>
      </c>
      <c r="J373" s="10">
        <f t="shared" si="73"/>
        <v>0</v>
      </c>
      <c r="K373" s="10">
        <f t="shared" si="74"/>
        <v>0</v>
      </c>
      <c r="L373" s="10">
        <f t="shared" si="75"/>
        <v>0</v>
      </c>
      <c r="M373" s="10">
        <f t="shared" ca="1" si="80"/>
        <v>-1.6428652393274609E-2</v>
      </c>
      <c r="N373" s="10">
        <f t="shared" ca="1" si="76"/>
        <v>0</v>
      </c>
      <c r="O373" s="177">
        <f t="shared" ca="1" si="77"/>
        <v>0</v>
      </c>
      <c r="P373" s="10">
        <f t="shared" ca="1" si="78"/>
        <v>0</v>
      </c>
      <c r="Q373" s="10">
        <f t="shared" ca="1" si="79"/>
        <v>0</v>
      </c>
      <c r="R373">
        <f t="shared" ca="1" si="81"/>
        <v>1.6428652393274609E-2</v>
      </c>
    </row>
    <row r="374" spans="2:18" x14ac:dyDescent="0.2">
      <c r="B374"/>
      <c r="C374" s="174"/>
      <c r="D374" s="176">
        <f t="shared" si="69"/>
        <v>0</v>
      </c>
      <c r="E374" s="176">
        <f t="shared" si="69"/>
        <v>0</v>
      </c>
      <c r="F374" s="10">
        <f t="shared" si="70"/>
        <v>0</v>
      </c>
      <c r="G374" s="10">
        <f t="shared" si="70"/>
        <v>0</v>
      </c>
      <c r="H374" s="10">
        <f t="shared" si="71"/>
        <v>0</v>
      </c>
      <c r="I374" s="10">
        <f t="shared" si="72"/>
        <v>0</v>
      </c>
      <c r="J374" s="10">
        <f t="shared" si="73"/>
        <v>0</v>
      </c>
      <c r="K374" s="10">
        <f t="shared" si="74"/>
        <v>0</v>
      </c>
      <c r="L374" s="10">
        <f t="shared" si="75"/>
        <v>0</v>
      </c>
      <c r="M374" s="10">
        <f t="shared" ca="1" si="80"/>
        <v>-1.6428652393274609E-2</v>
      </c>
      <c r="N374" s="10">
        <f t="shared" ca="1" si="76"/>
        <v>0</v>
      </c>
      <c r="O374" s="177">
        <f t="shared" ca="1" si="77"/>
        <v>0</v>
      </c>
      <c r="P374" s="10">
        <f t="shared" ca="1" si="78"/>
        <v>0</v>
      </c>
      <c r="Q374" s="10">
        <f t="shared" ca="1" si="79"/>
        <v>0</v>
      </c>
      <c r="R374">
        <f t="shared" ca="1" si="81"/>
        <v>1.6428652393274609E-2</v>
      </c>
    </row>
    <row r="375" spans="2:18" x14ac:dyDescent="0.2">
      <c r="B375"/>
      <c r="C375" s="174"/>
      <c r="D375" s="176">
        <f t="shared" si="69"/>
        <v>0</v>
      </c>
      <c r="E375" s="176">
        <f t="shared" si="69"/>
        <v>0</v>
      </c>
      <c r="F375" s="10">
        <f t="shared" si="70"/>
        <v>0</v>
      </c>
      <c r="G375" s="10">
        <f t="shared" si="70"/>
        <v>0</v>
      </c>
      <c r="H375" s="10">
        <f t="shared" si="71"/>
        <v>0</v>
      </c>
      <c r="I375" s="10">
        <f t="shared" si="72"/>
        <v>0</v>
      </c>
      <c r="J375" s="10">
        <f t="shared" si="73"/>
        <v>0</v>
      </c>
      <c r="K375" s="10">
        <f t="shared" si="74"/>
        <v>0</v>
      </c>
      <c r="L375" s="10">
        <f t="shared" si="75"/>
        <v>0</v>
      </c>
      <c r="M375" s="10">
        <f t="shared" ca="1" si="80"/>
        <v>-1.6428652393274609E-2</v>
      </c>
      <c r="N375" s="10">
        <f t="shared" ca="1" si="76"/>
        <v>0</v>
      </c>
      <c r="O375" s="177">
        <f t="shared" ca="1" si="77"/>
        <v>0</v>
      </c>
      <c r="P375" s="10">
        <f t="shared" ca="1" si="78"/>
        <v>0</v>
      </c>
      <c r="Q375" s="10">
        <f t="shared" ca="1" si="79"/>
        <v>0</v>
      </c>
      <c r="R375">
        <f t="shared" ca="1" si="81"/>
        <v>1.6428652393274609E-2</v>
      </c>
    </row>
    <row r="376" spans="2:18" x14ac:dyDescent="0.2">
      <c r="B376"/>
      <c r="C376" s="174"/>
      <c r="D376" s="176">
        <f t="shared" si="69"/>
        <v>0</v>
      </c>
      <c r="E376" s="176">
        <f t="shared" si="69"/>
        <v>0</v>
      </c>
      <c r="F376" s="10">
        <f t="shared" si="70"/>
        <v>0</v>
      </c>
      <c r="G376" s="10">
        <f t="shared" si="70"/>
        <v>0</v>
      </c>
      <c r="H376" s="10">
        <f t="shared" si="71"/>
        <v>0</v>
      </c>
      <c r="I376" s="10">
        <f t="shared" si="72"/>
        <v>0</v>
      </c>
      <c r="J376" s="10">
        <f t="shared" si="73"/>
        <v>0</v>
      </c>
      <c r="K376" s="10">
        <f t="shared" si="74"/>
        <v>0</v>
      </c>
      <c r="L376" s="10">
        <f t="shared" si="75"/>
        <v>0</v>
      </c>
      <c r="M376" s="10">
        <f t="shared" ca="1" si="80"/>
        <v>-1.6428652393274609E-2</v>
      </c>
      <c r="N376" s="10">
        <f t="shared" ca="1" si="76"/>
        <v>0</v>
      </c>
      <c r="O376" s="177">
        <f t="shared" ca="1" si="77"/>
        <v>0</v>
      </c>
      <c r="P376" s="10">
        <f t="shared" ca="1" si="78"/>
        <v>0</v>
      </c>
      <c r="Q376" s="10">
        <f t="shared" ca="1" si="79"/>
        <v>0</v>
      </c>
      <c r="R376">
        <f t="shared" ca="1" si="81"/>
        <v>1.6428652393274609E-2</v>
      </c>
    </row>
    <row r="377" spans="2:18" x14ac:dyDescent="0.2">
      <c r="B377"/>
      <c r="C377" s="174"/>
      <c r="D377" s="176">
        <f t="shared" si="69"/>
        <v>0</v>
      </c>
      <c r="E377" s="176">
        <f t="shared" si="69"/>
        <v>0</v>
      </c>
      <c r="F377" s="10">
        <f t="shared" si="70"/>
        <v>0</v>
      </c>
      <c r="G377" s="10">
        <f t="shared" si="70"/>
        <v>0</v>
      </c>
      <c r="H377" s="10">
        <f t="shared" si="71"/>
        <v>0</v>
      </c>
      <c r="I377" s="10">
        <f t="shared" si="72"/>
        <v>0</v>
      </c>
      <c r="J377" s="10">
        <f t="shared" si="73"/>
        <v>0</v>
      </c>
      <c r="K377" s="10">
        <f t="shared" si="74"/>
        <v>0</v>
      </c>
      <c r="L377" s="10">
        <f t="shared" si="75"/>
        <v>0</v>
      </c>
      <c r="M377" s="10">
        <f t="shared" ca="1" si="80"/>
        <v>-1.6428652393274609E-2</v>
      </c>
      <c r="N377" s="10">
        <f t="shared" ca="1" si="76"/>
        <v>0</v>
      </c>
      <c r="O377" s="177">
        <f t="shared" ca="1" si="77"/>
        <v>0</v>
      </c>
      <c r="P377" s="10">
        <f t="shared" ca="1" si="78"/>
        <v>0</v>
      </c>
      <c r="Q377" s="10">
        <f t="shared" ca="1" si="79"/>
        <v>0</v>
      </c>
      <c r="R377">
        <f t="shared" ca="1" si="81"/>
        <v>1.6428652393274609E-2</v>
      </c>
    </row>
    <row r="378" spans="2:18" x14ac:dyDescent="0.2">
      <c r="B378"/>
      <c r="C378" s="174"/>
      <c r="D378" s="176">
        <f t="shared" si="69"/>
        <v>0</v>
      </c>
      <c r="E378" s="176">
        <f t="shared" si="69"/>
        <v>0</v>
      </c>
      <c r="F378" s="10">
        <f t="shared" si="70"/>
        <v>0</v>
      </c>
      <c r="G378" s="10">
        <f t="shared" si="70"/>
        <v>0</v>
      </c>
      <c r="H378" s="10">
        <f t="shared" si="71"/>
        <v>0</v>
      </c>
      <c r="I378" s="10">
        <f t="shared" si="72"/>
        <v>0</v>
      </c>
      <c r="J378" s="10">
        <f t="shared" si="73"/>
        <v>0</v>
      </c>
      <c r="K378" s="10">
        <f t="shared" si="74"/>
        <v>0</v>
      </c>
      <c r="L378" s="10">
        <f t="shared" si="75"/>
        <v>0</v>
      </c>
      <c r="M378" s="10">
        <f t="shared" ca="1" si="80"/>
        <v>-1.6428652393274609E-2</v>
      </c>
      <c r="N378" s="10">
        <f t="shared" ca="1" si="76"/>
        <v>0</v>
      </c>
      <c r="O378" s="177">
        <f t="shared" ca="1" si="77"/>
        <v>0</v>
      </c>
      <c r="P378" s="10">
        <f t="shared" ca="1" si="78"/>
        <v>0</v>
      </c>
      <c r="Q378" s="10">
        <f t="shared" ca="1" si="79"/>
        <v>0</v>
      </c>
      <c r="R378">
        <f t="shared" ca="1" si="81"/>
        <v>1.6428652393274609E-2</v>
      </c>
    </row>
    <row r="379" spans="2:18" x14ac:dyDescent="0.2">
      <c r="B379"/>
      <c r="C379" s="174"/>
      <c r="D379" s="176">
        <f t="shared" si="69"/>
        <v>0</v>
      </c>
      <c r="E379" s="176">
        <f t="shared" si="69"/>
        <v>0</v>
      </c>
      <c r="F379" s="10">
        <f t="shared" si="70"/>
        <v>0</v>
      </c>
      <c r="G379" s="10">
        <f t="shared" si="70"/>
        <v>0</v>
      </c>
      <c r="H379" s="10">
        <f t="shared" si="71"/>
        <v>0</v>
      </c>
      <c r="I379" s="10">
        <f t="shared" si="72"/>
        <v>0</v>
      </c>
      <c r="J379" s="10">
        <f t="shared" si="73"/>
        <v>0</v>
      </c>
      <c r="K379" s="10">
        <f t="shared" si="74"/>
        <v>0</v>
      </c>
      <c r="L379" s="10">
        <f t="shared" si="75"/>
        <v>0</v>
      </c>
      <c r="M379" s="10">
        <f t="shared" ca="1" si="80"/>
        <v>-1.6428652393274609E-2</v>
      </c>
      <c r="N379" s="10">
        <f t="shared" ca="1" si="76"/>
        <v>0</v>
      </c>
      <c r="O379" s="177">
        <f t="shared" ca="1" si="77"/>
        <v>0</v>
      </c>
      <c r="P379" s="10">
        <f t="shared" ca="1" si="78"/>
        <v>0</v>
      </c>
      <c r="Q379" s="10">
        <f t="shared" ca="1" si="79"/>
        <v>0</v>
      </c>
      <c r="R379">
        <f t="shared" ca="1" si="81"/>
        <v>1.6428652393274609E-2</v>
      </c>
    </row>
    <row r="380" spans="2:18" x14ac:dyDescent="0.2">
      <c r="B380"/>
      <c r="C380" s="174"/>
      <c r="D380" s="176">
        <f t="shared" si="69"/>
        <v>0</v>
      </c>
      <c r="E380" s="176">
        <f t="shared" si="69"/>
        <v>0</v>
      </c>
      <c r="F380" s="10">
        <f t="shared" si="70"/>
        <v>0</v>
      </c>
      <c r="G380" s="10">
        <f t="shared" si="70"/>
        <v>0</v>
      </c>
      <c r="H380" s="10">
        <f t="shared" si="71"/>
        <v>0</v>
      </c>
      <c r="I380" s="10">
        <f t="shared" si="72"/>
        <v>0</v>
      </c>
      <c r="J380" s="10">
        <f t="shared" si="73"/>
        <v>0</v>
      </c>
      <c r="K380" s="10">
        <f t="shared" si="74"/>
        <v>0</v>
      </c>
      <c r="L380" s="10">
        <f t="shared" si="75"/>
        <v>0</v>
      </c>
      <c r="M380" s="10">
        <f t="shared" ca="1" si="80"/>
        <v>-1.6428652393274609E-2</v>
      </c>
      <c r="N380" s="10">
        <f t="shared" ca="1" si="76"/>
        <v>0</v>
      </c>
      <c r="O380" s="177">
        <f t="shared" ca="1" si="77"/>
        <v>0</v>
      </c>
      <c r="P380" s="10">
        <f t="shared" ca="1" si="78"/>
        <v>0</v>
      </c>
      <c r="Q380" s="10">
        <f t="shared" ca="1" si="79"/>
        <v>0</v>
      </c>
      <c r="R380">
        <f t="shared" ca="1" si="81"/>
        <v>1.6428652393274609E-2</v>
      </c>
    </row>
    <row r="381" spans="2:18" x14ac:dyDescent="0.2">
      <c r="B381"/>
      <c r="C381" s="174"/>
      <c r="D381" s="176">
        <f t="shared" si="69"/>
        <v>0</v>
      </c>
      <c r="E381" s="176">
        <f t="shared" si="69"/>
        <v>0</v>
      </c>
      <c r="F381" s="10">
        <f t="shared" si="70"/>
        <v>0</v>
      </c>
      <c r="G381" s="10">
        <f t="shared" si="70"/>
        <v>0</v>
      </c>
      <c r="H381" s="10">
        <f t="shared" si="71"/>
        <v>0</v>
      </c>
      <c r="I381" s="10">
        <f t="shared" si="72"/>
        <v>0</v>
      </c>
      <c r="J381" s="10">
        <f t="shared" si="73"/>
        <v>0</v>
      </c>
      <c r="K381" s="10">
        <f t="shared" si="74"/>
        <v>0</v>
      </c>
      <c r="L381" s="10">
        <f t="shared" si="75"/>
        <v>0</v>
      </c>
      <c r="M381" s="10">
        <f t="shared" ca="1" si="80"/>
        <v>-1.6428652393274609E-2</v>
      </c>
      <c r="N381" s="10">
        <f t="shared" ca="1" si="76"/>
        <v>0</v>
      </c>
      <c r="O381" s="177">
        <f t="shared" ca="1" si="77"/>
        <v>0</v>
      </c>
      <c r="P381" s="10">
        <f t="shared" ca="1" si="78"/>
        <v>0</v>
      </c>
      <c r="Q381" s="10">
        <f t="shared" ca="1" si="79"/>
        <v>0</v>
      </c>
      <c r="R381">
        <f t="shared" ca="1" si="81"/>
        <v>1.6428652393274609E-2</v>
      </c>
    </row>
    <row r="382" spans="2:18" x14ac:dyDescent="0.2">
      <c r="B382"/>
      <c r="C382" s="174"/>
      <c r="D382" s="176">
        <f t="shared" si="69"/>
        <v>0</v>
      </c>
      <c r="E382" s="176">
        <f t="shared" si="69"/>
        <v>0</v>
      </c>
      <c r="F382" s="10">
        <f t="shared" si="70"/>
        <v>0</v>
      </c>
      <c r="G382" s="10">
        <f t="shared" si="70"/>
        <v>0</v>
      </c>
      <c r="H382" s="10">
        <f t="shared" si="71"/>
        <v>0</v>
      </c>
      <c r="I382" s="10">
        <f t="shared" si="72"/>
        <v>0</v>
      </c>
      <c r="J382" s="10">
        <f t="shared" si="73"/>
        <v>0</v>
      </c>
      <c r="K382" s="10">
        <f t="shared" si="74"/>
        <v>0</v>
      </c>
      <c r="L382" s="10">
        <f t="shared" si="75"/>
        <v>0</v>
      </c>
      <c r="M382" s="10">
        <f t="shared" ca="1" si="80"/>
        <v>-1.6428652393274609E-2</v>
      </c>
      <c r="N382" s="10">
        <f t="shared" ca="1" si="76"/>
        <v>0</v>
      </c>
      <c r="O382" s="177">
        <f t="shared" ca="1" si="77"/>
        <v>0</v>
      </c>
      <c r="P382" s="10">
        <f t="shared" ca="1" si="78"/>
        <v>0</v>
      </c>
      <c r="Q382" s="10">
        <f t="shared" ca="1" si="79"/>
        <v>0</v>
      </c>
      <c r="R382">
        <f t="shared" ca="1" si="81"/>
        <v>1.6428652393274609E-2</v>
      </c>
    </row>
    <row r="383" spans="2:18" x14ac:dyDescent="0.2">
      <c r="B383"/>
      <c r="C383" s="174"/>
      <c r="D383" s="176">
        <f t="shared" si="69"/>
        <v>0</v>
      </c>
      <c r="E383" s="176">
        <f t="shared" si="69"/>
        <v>0</v>
      </c>
      <c r="F383" s="10">
        <f t="shared" si="70"/>
        <v>0</v>
      </c>
      <c r="G383" s="10">
        <f t="shared" si="70"/>
        <v>0</v>
      </c>
      <c r="H383" s="10">
        <f t="shared" si="71"/>
        <v>0</v>
      </c>
      <c r="I383" s="10">
        <f t="shared" si="72"/>
        <v>0</v>
      </c>
      <c r="J383" s="10">
        <f t="shared" si="73"/>
        <v>0</v>
      </c>
      <c r="K383" s="10">
        <f t="shared" si="74"/>
        <v>0</v>
      </c>
      <c r="L383" s="10">
        <f t="shared" si="75"/>
        <v>0</v>
      </c>
      <c r="M383" s="10">
        <f t="shared" ca="1" si="80"/>
        <v>-1.6428652393274609E-2</v>
      </c>
      <c r="N383" s="10">
        <f t="shared" ca="1" si="76"/>
        <v>0</v>
      </c>
      <c r="O383" s="177">
        <f t="shared" ca="1" si="77"/>
        <v>0</v>
      </c>
      <c r="P383" s="10">
        <f t="shared" ca="1" si="78"/>
        <v>0</v>
      </c>
      <c r="Q383" s="10">
        <f t="shared" ca="1" si="79"/>
        <v>0</v>
      </c>
      <c r="R383">
        <f t="shared" ca="1" si="81"/>
        <v>1.6428652393274609E-2</v>
      </c>
    </row>
    <row r="384" spans="2:18" x14ac:dyDescent="0.2">
      <c r="B384"/>
      <c r="C384" s="174"/>
      <c r="D384" s="176">
        <f t="shared" si="69"/>
        <v>0</v>
      </c>
      <c r="E384" s="176">
        <f t="shared" si="69"/>
        <v>0</v>
      </c>
      <c r="F384" s="10">
        <f t="shared" si="70"/>
        <v>0</v>
      </c>
      <c r="G384" s="10">
        <f t="shared" si="70"/>
        <v>0</v>
      </c>
      <c r="H384" s="10">
        <f t="shared" si="71"/>
        <v>0</v>
      </c>
      <c r="I384" s="10">
        <f t="shared" si="72"/>
        <v>0</v>
      </c>
      <c r="J384" s="10">
        <f t="shared" si="73"/>
        <v>0</v>
      </c>
      <c r="K384" s="10">
        <f t="shared" si="74"/>
        <v>0</v>
      </c>
      <c r="L384" s="10">
        <f t="shared" si="75"/>
        <v>0</v>
      </c>
      <c r="M384" s="10">
        <f t="shared" ca="1" si="80"/>
        <v>-1.6428652393274609E-2</v>
      </c>
      <c r="N384" s="10">
        <f t="shared" ca="1" si="76"/>
        <v>0</v>
      </c>
      <c r="O384" s="177">
        <f t="shared" ca="1" si="77"/>
        <v>0</v>
      </c>
      <c r="P384" s="10">
        <f t="shared" ca="1" si="78"/>
        <v>0</v>
      </c>
      <c r="Q384" s="10">
        <f t="shared" ca="1" si="79"/>
        <v>0</v>
      </c>
      <c r="R384">
        <f t="shared" ca="1" si="81"/>
        <v>1.6428652393274609E-2</v>
      </c>
    </row>
    <row r="385" spans="2:18" x14ac:dyDescent="0.2">
      <c r="B385"/>
      <c r="C385" s="174"/>
      <c r="D385" s="176">
        <f t="shared" si="69"/>
        <v>0</v>
      </c>
      <c r="E385" s="176">
        <f t="shared" si="69"/>
        <v>0</v>
      </c>
      <c r="F385" s="10">
        <f t="shared" si="70"/>
        <v>0</v>
      </c>
      <c r="G385" s="10">
        <f t="shared" si="70"/>
        <v>0</v>
      </c>
      <c r="H385" s="10">
        <f t="shared" si="71"/>
        <v>0</v>
      </c>
      <c r="I385" s="10">
        <f t="shared" si="72"/>
        <v>0</v>
      </c>
      <c r="J385" s="10">
        <f t="shared" si="73"/>
        <v>0</v>
      </c>
      <c r="K385" s="10">
        <f t="shared" si="74"/>
        <v>0</v>
      </c>
      <c r="L385" s="10">
        <f t="shared" si="75"/>
        <v>0</v>
      </c>
      <c r="M385" s="10">
        <f t="shared" ca="1" si="80"/>
        <v>-1.6428652393274609E-2</v>
      </c>
      <c r="N385" s="10">
        <f t="shared" ca="1" si="76"/>
        <v>0</v>
      </c>
      <c r="O385" s="177">
        <f t="shared" ca="1" si="77"/>
        <v>0</v>
      </c>
      <c r="P385" s="10">
        <f t="shared" ca="1" si="78"/>
        <v>0</v>
      </c>
      <c r="Q385" s="10">
        <f t="shared" ca="1" si="79"/>
        <v>0</v>
      </c>
      <c r="R385">
        <f t="shared" ca="1" si="81"/>
        <v>1.6428652393274609E-2</v>
      </c>
    </row>
    <row r="386" spans="2:18" x14ac:dyDescent="0.2">
      <c r="B386"/>
      <c r="C386" s="174"/>
      <c r="D386" s="176">
        <f t="shared" si="69"/>
        <v>0</v>
      </c>
      <c r="E386" s="176">
        <f t="shared" si="69"/>
        <v>0</v>
      </c>
      <c r="F386" s="10">
        <f t="shared" si="70"/>
        <v>0</v>
      </c>
      <c r="G386" s="10">
        <f t="shared" si="70"/>
        <v>0</v>
      </c>
      <c r="H386" s="10">
        <f t="shared" si="71"/>
        <v>0</v>
      </c>
      <c r="I386" s="10">
        <f t="shared" si="72"/>
        <v>0</v>
      </c>
      <c r="J386" s="10">
        <f t="shared" si="73"/>
        <v>0</v>
      </c>
      <c r="K386" s="10">
        <f t="shared" si="74"/>
        <v>0</v>
      </c>
      <c r="L386" s="10">
        <f t="shared" si="75"/>
        <v>0</v>
      </c>
      <c r="M386" s="10">
        <f t="shared" ca="1" si="80"/>
        <v>-1.6428652393274609E-2</v>
      </c>
      <c r="N386" s="10">
        <f t="shared" ca="1" si="76"/>
        <v>0</v>
      </c>
      <c r="O386" s="177">
        <f t="shared" ca="1" si="77"/>
        <v>0</v>
      </c>
      <c r="P386" s="10">
        <f t="shared" ca="1" si="78"/>
        <v>0</v>
      </c>
      <c r="Q386" s="10">
        <f t="shared" ca="1" si="79"/>
        <v>0</v>
      </c>
      <c r="R386">
        <f t="shared" ca="1" si="81"/>
        <v>1.6428652393274609E-2</v>
      </c>
    </row>
    <row r="387" spans="2:18" x14ac:dyDescent="0.2">
      <c r="B387"/>
      <c r="C387" s="174"/>
      <c r="D387" s="176">
        <f t="shared" si="69"/>
        <v>0</v>
      </c>
      <c r="E387" s="176">
        <f t="shared" si="69"/>
        <v>0</v>
      </c>
      <c r="F387" s="10">
        <f t="shared" si="70"/>
        <v>0</v>
      </c>
      <c r="G387" s="10">
        <f t="shared" si="70"/>
        <v>0</v>
      </c>
      <c r="H387" s="10">
        <f t="shared" si="71"/>
        <v>0</v>
      </c>
      <c r="I387" s="10">
        <f t="shared" si="72"/>
        <v>0</v>
      </c>
      <c r="J387" s="10">
        <f t="shared" si="73"/>
        <v>0</v>
      </c>
      <c r="K387" s="10">
        <f t="shared" si="74"/>
        <v>0</v>
      </c>
      <c r="L387" s="10">
        <f t="shared" si="75"/>
        <v>0</v>
      </c>
      <c r="M387" s="10">
        <f t="shared" ca="1" si="80"/>
        <v>-1.6428652393274609E-2</v>
      </c>
      <c r="N387" s="10">
        <f t="shared" ca="1" si="76"/>
        <v>0</v>
      </c>
      <c r="O387" s="177">
        <f t="shared" ca="1" si="77"/>
        <v>0</v>
      </c>
      <c r="P387" s="10">
        <f t="shared" ca="1" si="78"/>
        <v>0</v>
      </c>
      <c r="Q387" s="10">
        <f t="shared" ca="1" si="79"/>
        <v>0</v>
      </c>
      <c r="R387">
        <f t="shared" ca="1" si="81"/>
        <v>1.6428652393274609E-2</v>
      </c>
    </row>
    <row r="388" spans="2:18" x14ac:dyDescent="0.2">
      <c r="B388"/>
      <c r="C388" s="174"/>
      <c r="D388" s="176">
        <f t="shared" si="69"/>
        <v>0</v>
      </c>
      <c r="E388" s="176">
        <f t="shared" si="69"/>
        <v>0</v>
      </c>
      <c r="F388" s="10">
        <f t="shared" si="70"/>
        <v>0</v>
      </c>
      <c r="G388" s="10">
        <f t="shared" si="70"/>
        <v>0</v>
      </c>
      <c r="H388" s="10">
        <f t="shared" si="71"/>
        <v>0</v>
      </c>
      <c r="I388" s="10">
        <f t="shared" si="72"/>
        <v>0</v>
      </c>
      <c r="J388" s="10">
        <f t="shared" si="73"/>
        <v>0</v>
      </c>
      <c r="K388" s="10">
        <f t="shared" si="74"/>
        <v>0</v>
      </c>
      <c r="L388" s="10">
        <f t="shared" si="75"/>
        <v>0</v>
      </c>
      <c r="M388" s="10">
        <f t="shared" ca="1" si="80"/>
        <v>-1.6428652393274609E-2</v>
      </c>
      <c r="N388" s="10">
        <f t="shared" ca="1" si="76"/>
        <v>0</v>
      </c>
      <c r="O388" s="177">
        <f t="shared" ca="1" si="77"/>
        <v>0</v>
      </c>
      <c r="P388" s="10">
        <f t="shared" ca="1" si="78"/>
        <v>0</v>
      </c>
      <c r="Q388" s="10">
        <f t="shared" ca="1" si="79"/>
        <v>0</v>
      </c>
      <c r="R388">
        <f t="shared" ca="1" si="81"/>
        <v>1.6428652393274609E-2</v>
      </c>
    </row>
    <row r="389" spans="2:18" x14ac:dyDescent="0.2">
      <c r="B389"/>
      <c r="C389" s="174"/>
      <c r="D389" s="176">
        <f t="shared" si="69"/>
        <v>0</v>
      </c>
      <c r="E389" s="176">
        <f t="shared" si="69"/>
        <v>0</v>
      </c>
      <c r="F389" s="10">
        <f t="shared" si="70"/>
        <v>0</v>
      </c>
      <c r="G389" s="10">
        <f t="shared" si="70"/>
        <v>0</v>
      </c>
      <c r="H389" s="10">
        <f t="shared" si="71"/>
        <v>0</v>
      </c>
      <c r="I389" s="10">
        <f t="shared" si="72"/>
        <v>0</v>
      </c>
      <c r="J389" s="10">
        <f t="shared" si="73"/>
        <v>0</v>
      </c>
      <c r="K389" s="10">
        <f t="shared" si="74"/>
        <v>0</v>
      </c>
      <c r="L389" s="10">
        <f t="shared" si="75"/>
        <v>0</v>
      </c>
      <c r="M389" s="10">
        <f t="shared" ca="1" si="80"/>
        <v>-1.6428652393274609E-2</v>
      </c>
      <c r="N389" s="10">
        <f t="shared" ca="1" si="76"/>
        <v>0</v>
      </c>
      <c r="O389" s="177">
        <f t="shared" ca="1" si="77"/>
        <v>0</v>
      </c>
      <c r="P389" s="10">
        <f t="shared" ca="1" si="78"/>
        <v>0</v>
      </c>
      <c r="Q389" s="10">
        <f t="shared" ca="1" si="79"/>
        <v>0</v>
      </c>
      <c r="R389">
        <f t="shared" ca="1" si="81"/>
        <v>1.6428652393274609E-2</v>
      </c>
    </row>
    <row r="390" spans="2:18" x14ac:dyDescent="0.2">
      <c r="B390"/>
      <c r="C390" s="174"/>
      <c r="D390" s="176">
        <f t="shared" si="69"/>
        <v>0</v>
      </c>
      <c r="E390" s="176">
        <f t="shared" si="69"/>
        <v>0</v>
      </c>
      <c r="F390" s="10">
        <f t="shared" si="70"/>
        <v>0</v>
      </c>
      <c r="G390" s="10">
        <f t="shared" si="70"/>
        <v>0</v>
      </c>
      <c r="H390" s="10">
        <f t="shared" si="71"/>
        <v>0</v>
      </c>
      <c r="I390" s="10">
        <f t="shared" si="72"/>
        <v>0</v>
      </c>
      <c r="J390" s="10">
        <f t="shared" si="73"/>
        <v>0</v>
      </c>
      <c r="K390" s="10">
        <f t="shared" si="74"/>
        <v>0</v>
      </c>
      <c r="L390" s="10">
        <f t="shared" si="75"/>
        <v>0</v>
      </c>
      <c r="M390" s="10">
        <f t="shared" ca="1" si="80"/>
        <v>-1.6428652393274609E-2</v>
      </c>
      <c r="N390" s="10">
        <f t="shared" ca="1" si="76"/>
        <v>0</v>
      </c>
      <c r="O390" s="177">
        <f t="shared" ca="1" si="77"/>
        <v>0</v>
      </c>
      <c r="P390" s="10">
        <f t="shared" ca="1" si="78"/>
        <v>0</v>
      </c>
      <c r="Q390" s="10">
        <f t="shared" ca="1" si="79"/>
        <v>0</v>
      </c>
      <c r="R390">
        <f t="shared" ca="1" si="81"/>
        <v>1.6428652393274609E-2</v>
      </c>
    </row>
    <row r="391" spans="2:18" x14ac:dyDescent="0.2">
      <c r="B391"/>
      <c r="C391" s="174"/>
      <c r="D391" s="176">
        <f t="shared" si="69"/>
        <v>0</v>
      </c>
      <c r="E391" s="176">
        <f t="shared" si="69"/>
        <v>0</v>
      </c>
      <c r="F391" s="10">
        <f t="shared" si="70"/>
        <v>0</v>
      </c>
      <c r="G391" s="10">
        <f t="shared" si="70"/>
        <v>0</v>
      </c>
      <c r="H391" s="10">
        <f t="shared" si="71"/>
        <v>0</v>
      </c>
      <c r="I391" s="10">
        <f t="shared" si="72"/>
        <v>0</v>
      </c>
      <c r="J391" s="10">
        <f t="shared" si="73"/>
        <v>0</v>
      </c>
      <c r="K391" s="10">
        <f t="shared" si="74"/>
        <v>0</v>
      </c>
      <c r="L391" s="10">
        <f t="shared" si="75"/>
        <v>0</v>
      </c>
      <c r="M391" s="10">
        <f t="shared" ca="1" si="80"/>
        <v>-1.6428652393274609E-2</v>
      </c>
      <c r="N391" s="10">
        <f t="shared" ca="1" si="76"/>
        <v>0</v>
      </c>
      <c r="O391" s="177">
        <f t="shared" ca="1" si="77"/>
        <v>0</v>
      </c>
      <c r="P391" s="10">
        <f t="shared" ca="1" si="78"/>
        <v>0</v>
      </c>
      <c r="Q391" s="10">
        <f t="shared" ca="1" si="79"/>
        <v>0</v>
      </c>
      <c r="R391">
        <f t="shared" ca="1" si="81"/>
        <v>1.6428652393274609E-2</v>
      </c>
    </row>
    <row r="392" spans="2:18" x14ac:dyDescent="0.2">
      <c r="B392"/>
      <c r="C392" s="174"/>
      <c r="D392" s="176">
        <f t="shared" si="69"/>
        <v>0</v>
      </c>
      <c r="E392" s="176">
        <f t="shared" si="69"/>
        <v>0</v>
      </c>
      <c r="F392" s="10">
        <f t="shared" si="70"/>
        <v>0</v>
      </c>
      <c r="G392" s="10">
        <f t="shared" si="70"/>
        <v>0</v>
      </c>
      <c r="H392" s="10">
        <f t="shared" si="71"/>
        <v>0</v>
      </c>
      <c r="I392" s="10">
        <f t="shared" si="72"/>
        <v>0</v>
      </c>
      <c r="J392" s="10">
        <f t="shared" si="73"/>
        <v>0</v>
      </c>
      <c r="K392" s="10">
        <f t="shared" si="74"/>
        <v>0</v>
      </c>
      <c r="L392" s="10">
        <f t="shared" si="75"/>
        <v>0</v>
      </c>
      <c r="M392" s="10">
        <f t="shared" ca="1" si="80"/>
        <v>-1.6428652393274609E-2</v>
      </c>
      <c r="N392" s="10">
        <f t="shared" ca="1" si="76"/>
        <v>0</v>
      </c>
      <c r="O392" s="177">
        <f t="shared" ca="1" si="77"/>
        <v>0</v>
      </c>
      <c r="P392" s="10">
        <f t="shared" ca="1" si="78"/>
        <v>0</v>
      </c>
      <c r="Q392" s="10">
        <f t="shared" ca="1" si="79"/>
        <v>0</v>
      </c>
      <c r="R392">
        <f t="shared" ca="1" si="81"/>
        <v>1.6428652393274609E-2</v>
      </c>
    </row>
    <row r="393" spans="2:18" x14ac:dyDescent="0.2">
      <c r="B393"/>
      <c r="C393" s="174"/>
      <c r="D393" s="176">
        <f t="shared" si="69"/>
        <v>0</v>
      </c>
      <c r="E393" s="176">
        <f t="shared" si="69"/>
        <v>0</v>
      </c>
      <c r="F393" s="10">
        <f t="shared" si="70"/>
        <v>0</v>
      </c>
      <c r="G393" s="10">
        <f t="shared" si="70"/>
        <v>0</v>
      </c>
      <c r="H393" s="10">
        <f t="shared" si="71"/>
        <v>0</v>
      </c>
      <c r="I393" s="10">
        <f t="shared" si="72"/>
        <v>0</v>
      </c>
      <c r="J393" s="10">
        <f t="shared" si="73"/>
        <v>0</v>
      </c>
      <c r="K393" s="10">
        <f t="shared" si="74"/>
        <v>0</v>
      </c>
      <c r="L393" s="10">
        <f t="shared" si="75"/>
        <v>0</v>
      </c>
      <c r="M393" s="10">
        <f t="shared" ca="1" si="80"/>
        <v>-1.6428652393274609E-2</v>
      </c>
      <c r="N393" s="10">
        <f t="shared" ca="1" si="76"/>
        <v>0</v>
      </c>
      <c r="O393" s="177">
        <f t="shared" ca="1" si="77"/>
        <v>0</v>
      </c>
      <c r="P393" s="10">
        <f t="shared" ca="1" si="78"/>
        <v>0</v>
      </c>
      <c r="Q393" s="10">
        <f t="shared" ca="1" si="79"/>
        <v>0</v>
      </c>
      <c r="R393">
        <f t="shared" ca="1" si="81"/>
        <v>1.6428652393274609E-2</v>
      </c>
    </row>
    <row r="394" spans="2:18" x14ac:dyDescent="0.2">
      <c r="B394"/>
      <c r="C394" s="174"/>
      <c r="D394" s="176">
        <f t="shared" si="69"/>
        <v>0</v>
      </c>
      <c r="E394" s="176">
        <f t="shared" si="69"/>
        <v>0</v>
      </c>
      <c r="F394" s="10">
        <f t="shared" si="70"/>
        <v>0</v>
      </c>
      <c r="G394" s="10">
        <f t="shared" si="70"/>
        <v>0</v>
      </c>
      <c r="H394" s="10">
        <f t="shared" si="71"/>
        <v>0</v>
      </c>
      <c r="I394" s="10">
        <f t="shared" si="72"/>
        <v>0</v>
      </c>
      <c r="J394" s="10">
        <f t="shared" si="73"/>
        <v>0</v>
      </c>
      <c r="K394" s="10">
        <f t="shared" si="74"/>
        <v>0</v>
      </c>
      <c r="L394" s="10">
        <f t="shared" si="75"/>
        <v>0</v>
      </c>
      <c r="M394" s="10">
        <f t="shared" ca="1" si="80"/>
        <v>-1.6428652393274609E-2</v>
      </c>
      <c r="N394" s="10">
        <f t="shared" ca="1" si="76"/>
        <v>0</v>
      </c>
      <c r="O394" s="177">
        <f t="shared" ca="1" si="77"/>
        <v>0</v>
      </c>
      <c r="P394" s="10">
        <f t="shared" ca="1" si="78"/>
        <v>0</v>
      </c>
      <c r="Q394" s="10">
        <f t="shared" ca="1" si="79"/>
        <v>0</v>
      </c>
      <c r="R394">
        <f t="shared" ca="1" si="81"/>
        <v>1.6428652393274609E-2</v>
      </c>
    </row>
    <row r="395" spans="2:18" x14ac:dyDescent="0.2">
      <c r="B395"/>
      <c r="C395" s="174"/>
      <c r="D395" s="176">
        <f t="shared" si="69"/>
        <v>0</v>
      </c>
      <c r="E395" s="176">
        <f t="shared" si="69"/>
        <v>0</v>
      </c>
      <c r="F395" s="10">
        <f t="shared" si="70"/>
        <v>0</v>
      </c>
      <c r="G395" s="10">
        <f t="shared" si="70"/>
        <v>0</v>
      </c>
      <c r="H395" s="10">
        <f t="shared" si="71"/>
        <v>0</v>
      </c>
      <c r="I395" s="10">
        <f t="shared" si="72"/>
        <v>0</v>
      </c>
      <c r="J395" s="10">
        <f t="shared" si="73"/>
        <v>0</v>
      </c>
      <c r="K395" s="10">
        <f t="shared" si="74"/>
        <v>0</v>
      </c>
      <c r="L395" s="10">
        <f t="shared" si="75"/>
        <v>0</v>
      </c>
      <c r="M395" s="10">
        <f t="shared" ca="1" si="80"/>
        <v>-1.6428652393274609E-2</v>
      </c>
      <c r="N395" s="10">
        <f t="shared" ca="1" si="76"/>
        <v>0</v>
      </c>
      <c r="O395" s="177">
        <f t="shared" ca="1" si="77"/>
        <v>0</v>
      </c>
      <c r="P395" s="10">
        <f t="shared" ca="1" si="78"/>
        <v>0</v>
      </c>
      <c r="Q395" s="10">
        <f t="shared" ca="1" si="79"/>
        <v>0</v>
      </c>
      <c r="R395">
        <f t="shared" ca="1" si="81"/>
        <v>1.6428652393274609E-2</v>
      </c>
    </row>
    <row r="396" spans="2:18" x14ac:dyDescent="0.2">
      <c r="B396"/>
      <c r="C396" s="174"/>
      <c r="D396" s="176">
        <f t="shared" si="69"/>
        <v>0</v>
      </c>
      <c r="E396" s="176">
        <f t="shared" si="69"/>
        <v>0</v>
      </c>
      <c r="F396" s="10">
        <f t="shared" si="70"/>
        <v>0</v>
      </c>
      <c r="G396" s="10">
        <f t="shared" si="70"/>
        <v>0</v>
      </c>
      <c r="H396" s="10">
        <f t="shared" si="71"/>
        <v>0</v>
      </c>
      <c r="I396" s="10">
        <f t="shared" si="72"/>
        <v>0</v>
      </c>
      <c r="J396" s="10">
        <f t="shared" si="73"/>
        <v>0</v>
      </c>
      <c r="K396" s="10">
        <f t="shared" si="74"/>
        <v>0</v>
      </c>
      <c r="L396" s="10">
        <f t="shared" si="75"/>
        <v>0</v>
      </c>
      <c r="M396" s="10">
        <f t="shared" ca="1" si="80"/>
        <v>-1.6428652393274609E-2</v>
      </c>
      <c r="N396" s="10">
        <f t="shared" ca="1" si="76"/>
        <v>0</v>
      </c>
      <c r="O396" s="177">
        <f t="shared" ca="1" si="77"/>
        <v>0</v>
      </c>
      <c r="P396" s="10">
        <f t="shared" ca="1" si="78"/>
        <v>0</v>
      </c>
      <c r="Q396" s="10">
        <f t="shared" ca="1" si="79"/>
        <v>0</v>
      </c>
      <c r="R396">
        <f t="shared" ca="1" si="81"/>
        <v>1.6428652393274609E-2</v>
      </c>
    </row>
    <row r="397" spans="2:18" x14ac:dyDescent="0.2">
      <c r="B397"/>
      <c r="C397" s="174"/>
      <c r="D397" s="176">
        <f t="shared" si="69"/>
        <v>0</v>
      </c>
      <c r="E397" s="176">
        <f t="shared" si="69"/>
        <v>0</v>
      </c>
      <c r="F397" s="10">
        <f t="shared" si="70"/>
        <v>0</v>
      </c>
      <c r="G397" s="10">
        <f t="shared" si="70"/>
        <v>0</v>
      </c>
      <c r="H397" s="10">
        <f t="shared" si="71"/>
        <v>0</v>
      </c>
      <c r="I397" s="10">
        <f t="shared" si="72"/>
        <v>0</v>
      </c>
      <c r="J397" s="10">
        <f t="shared" si="73"/>
        <v>0</v>
      </c>
      <c r="K397" s="10">
        <f t="shared" si="74"/>
        <v>0</v>
      </c>
      <c r="L397" s="10">
        <f t="shared" si="75"/>
        <v>0</v>
      </c>
      <c r="M397" s="10">
        <f t="shared" ca="1" si="80"/>
        <v>-1.6428652393274609E-2</v>
      </c>
      <c r="N397" s="10">
        <f t="shared" ca="1" si="76"/>
        <v>0</v>
      </c>
      <c r="O397" s="177">
        <f t="shared" ca="1" si="77"/>
        <v>0</v>
      </c>
      <c r="P397" s="10">
        <f t="shared" ca="1" si="78"/>
        <v>0</v>
      </c>
      <c r="Q397" s="10">
        <f t="shared" ca="1" si="79"/>
        <v>0</v>
      </c>
      <c r="R397">
        <f t="shared" ca="1" si="81"/>
        <v>1.6428652393274609E-2</v>
      </c>
    </row>
    <row r="398" spans="2:18" x14ac:dyDescent="0.2">
      <c r="B398"/>
      <c r="C398" s="174"/>
      <c r="D398" s="176">
        <f t="shared" si="69"/>
        <v>0</v>
      </c>
      <c r="E398" s="176">
        <f t="shared" si="69"/>
        <v>0</v>
      </c>
      <c r="F398" s="10">
        <f t="shared" si="70"/>
        <v>0</v>
      </c>
      <c r="G398" s="10">
        <f t="shared" si="70"/>
        <v>0</v>
      </c>
      <c r="H398" s="10">
        <f t="shared" si="71"/>
        <v>0</v>
      </c>
      <c r="I398" s="10">
        <f t="shared" si="72"/>
        <v>0</v>
      </c>
      <c r="J398" s="10">
        <f t="shared" si="73"/>
        <v>0</v>
      </c>
      <c r="K398" s="10">
        <f t="shared" si="74"/>
        <v>0</v>
      </c>
      <c r="L398" s="10">
        <f t="shared" si="75"/>
        <v>0</v>
      </c>
      <c r="M398" s="10">
        <f t="shared" ca="1" si="80"/>
        <v>-1.6428652393274609E-2</v>
      </c>
      <c r="N398" s="10">
        <f t="shared" ca="1" si="76"/>
        <v>0</v>
      </c>
      <c r="O398" s="177">
        <f t="shared" ca="1" si="77"/>
        <v>0</v>
      </c>
      <c r="P398" s="10">
        <f t="shared" ca="1" si="78"/>
        <v>0</v>
      </c>
      <c r="Q398" s="10">
        <f t="shared" ca="1" si="79"/>
        <v>0</v>
      </c>
      <c r="R398">
        <f t="shared" ca="1" si="81"/>
        <v>1.6428652393274609E-2</v>
      </c>
    </row>
    <row r="399" spans="2:18" x14ac:dyDescent="0.2">
      <c r="B399"/>
      <c r="C399" s="174"/>
      <c r="D399" s="176">
        <f t="shared" si="69"/>
        <v>0</v>
      </c>
      <c r="E399" s="176">
        <f t="shared" si="69"/>
        <v>0</v>
      </c>
      <c r="F399" s="10">
        <f t="shared" si="70"/>
        <v>0</v>
      </c>
      <c r="G399" s="10">
        <f t="shared" si="70"/>
        <v>0</v>
      </c>
      <c r="H399" s="10">
        <f t="shared" si="71"/>
        <v>0</v>
      </c>
      <c r="I399" s="10">
        <f t="shared" si="72"/>
        <v>0</v>
      </c>
      <c r="J399" s="10">
        <f t="shared" si="73"/>
        <v>0</v>
      </c>
      <c r="K399" s="10">
        <f t="shared" si="74"/>
        <v>0</v>
      </c>
      <c r="L399" s="10">
        <f t="shared" si="75"/>
        <v>0</v>
      </c>
      <c r="M399" s="10">
        <f t="shared" ca="1" si="80"/>
        <v>-1.6428652393274609E-2</v>
      </c>
      <c r="N399" s="10">
        <f t="shared" ca="1" si="76"/>
        <v>0</v>
      </c>
      <c r="O399" s="177">
        <f t="shared" ca="1" si="77"/>
        <v>0</v>
      </c>
      <c r="P399" s="10">
        <f t="shared" ca="1" si="78"/>
        <v>0</v>
      </c>
      <c r="Q399" s="10">
        <f t="shared" ca="1" si="79"/>
        <v>0</v>
      </c>
      <c r="R399">
        <f t="shared" ca="1" si="81"/>
        <v>1.6428652393274609E-2</v>
      </c>
    </row>
    <row r="400" spans="2:18" x14ac:dyDescent="0.2">
      <c r="B400"/>
      <c r="C400" s="174"/>
      <c r="D400" s="176">
        <f t="shared" ref="D400:E462" si="82">A400/A$18</f>
        <v>0</v>
      </c>
      <c r="E400" s="176">
        <f t="shared" si="82"/>
        <v>0</v>
      </c>
      <c r="F400" s="10">
        <f t="shared" ref="F400:G462" si="83">$C400*D400</f>
        <v>0</v>
      </c>
      <c r="G400" s="10">
        <f t="shared" si="83"/>
        <v>0</v>
      </c>
      <c r="H400" s="10">
        <f t="shared" ref="H400:H463" si="84">C400*D400*D400</f>
        <v>0</v>
      </c>
      <c r="I400" s="10">
        <f t="shared" ref="I400:I463" si="85">C400*D400*D400*D400</f>
        <v>0</v>
      </c>
      <c r="J400" s="10">
        <f t="shared" ref="J400:J463" si="86">C400*D400*D400*D400*D400</f>
        <v>0</v>
      </c>
      <c r="K400" s="10">
        <f t="shared" ref="K400:K463" si="87">C400*E400*D400</f>
        <v>0</v>
      </c>
      <c r="L400" s="10">
        <f t="shared" ref="L400:L463" si="88">C400*E400*D400*D400</f>
        <v>0</v>
      </c>
      <c r="M400" s="10">
        <f t="shared" ca="1" si="80"/>
        <v>-1.6428652393274609E-2</v>
      </c>
      <c r="N400" s="10">
        <f t="shared" ref="N400:N463" ca="1" si="89">C400*(M400-E400)^2</f>
        <v>0</v>
      </c>
      <c r="O400" s="177">
        <f t="shared" ref="O400:O463" ca="1" si="90">(C400*O$1-O$2*F400+O$3*H400)^2</f>
        <v>0</v>
      </c>
      <c r="P400" s="10">
        <f t="shared" ref="P400:P463" ca="1" si="91">(-C400*O$2+O$4*F400-O$5*H400)^2</f>
        <v>0</v>
      </c>
      <c r="Q400" s="10">
        <f t="shared" ref="Q400:Q463" ca="1" si="92">+(C400*O$3-F400*O$5+H400*O$6)^2</f>
        <v>0</v>
      </c>
      <c r="R400">
        <f t="shared" ca="1" si="81"/>
        <v>1.6428652393274609E-2</v>
      </c>
    </row>
    <row r="401" spans="2:18" x14ac:dyDescent="0.2">
      <c r="B401"/>
      <c r="C401" s="174"/>
      <c r="D401" s="176">
        <f t="shared" si="82"/>
        <v>0</v>
      </c>
      <c r="E401" s="176">
        <f t="shared" si="82"/>
        <v>0</v>
      </c>
      <c r="F401" s="10">
        <f t="shared" si="83"/>
        <v>0</v>
      </c>
      <c r="G401" s="10">
        <f t="shared" si="83"/>
        <v>0</v>
      </c>
      <c r="H401" s="10">
        <f t="shared" si="84"/>
        <v>0</v>
      </c>
      <c r="I401" s="10">
        <f t="shared" si="85"/>
        <v>0</v>
      </c>
      <c r="J401" s="10">
        <f t="shared" si="86"/>
        <v>0</v>
      </c>
      <c r="K401" s="10">
        <f t="shared" si="87"/>
        <v>0</v>
      </c>
      <c r="L401" s="10">
        <f t="shared" si="88"/>
        <v>0</v>
      </c>
      <c r="M401" s="10">
        <f t="shared" ca="1" si="80"/>
        <v>-1.6428652393274609E-2</v>
      </c>
      <c r="N401" s="10">
        <f t="shared" ca="1" si="89"/>
        <v>0</v>
      </c>
      <c r="O401" s="177">
        <f t="shared" ca="1" si="90"/>
        <v>0</v>
      </c>
      <c r="P401" s="10">
        <f t="shared" ca="1" si="91"/>
        <v>0</v>
      </c>
      <c r="Q401" s="10">
        <f t="shared" ca="1" si="92"/>
        <v>0</v>
      </c>
      <c r="R401">
        <f t="shared" ca="1" si="81"/>
        <v>1.6428652393274609E-2</v>
      </c>
    </row>
    <row r="402" spans="2:18" x14ac:dyDescent="0.2">
      <c r="B402"/>
      <c r="C402" s="174"/>
      <c r="D402" s="176">
        <f t="shared" si="82"/>
        <v>0</v>
      </c>
      <c r="E402" s="176">
        <f t="shared" si="82"/>
        <v>0</v>
      </c>
      <c r="F402" s="10">
        <f t="shared" si="83"/>
        <v>0</v>
      </c>
      <c r="G402" s="10">
        <f t="shared" si="83"/>
        <v>0</v>
      </c>
      <c r="H402" s="10">
        <f t="shared" si="84"/>
        <v>0</v>
      </c>
      <c r="I402" s="10">
        <f t="shared" si="85"/>
        <v>0</v>
      </c>
      <c r="J402" s="10">
        <f t="shared" si="86"/>
        <v>0</v>
      </c>
      <c r="K402" s="10">
        <f t="shared" si="87"/>
        <v>0</v>
      </c>
      <c r="L402" s="10">
        <f t="shared" si="88"/>
        <v>0</v>
      </c>
      <c r="M402" s="10">
        <f t="shared" ca="1" si="80"/>
        <v>-1.6428652393274609E-2</v>
      </c>
      <c r="N402" s="10">
        <f t="shared" ca="1" si="89"/>
        <v>0</v>
      </c>
      <c r="O402" s="177">
        <f t="shared" ca="1" si="90"/>
        <v>0</v>
      </c>
      <c r="P402" s="10">
        <f t="shared" ca="1" si="91"/>
        <v>0</v>
      </c>
      <c r="Q402" s="10">
        <f t="shared" ca="1" si="92"/>
        <v>0</v>
      </c>
      <c r="R402">
        <f t="shared" ca="1" si="81"/>
        <v>1.6428652393274609E-2</v>
      </c>
    </row>
    <row r="403" spans="2:18" x14ac:dyDescent="0.2">
      <c r="B403"/>
      <c r="C403" s="174"/>
      <c r="D403" s="176">
        <f t="shared" si="82"/>
        <v>0</v>
      </c>
      <c r="E403" s="176">
        <f t="shared" si="82"/>
        <v>0</v>
      </c>
      <c r="F403" s="10">
        <f t="shared" si="83"/>
        <v>0</v>
      </c>
      <c r="G403" s="10">
        <f t="shared" si="83"/>
        <v>0</v>
      </c>
      <c r="H403" s="10">
        <f t="shared" si="84"/>
        <v>0</v>
      </c>
      <c r="I403" s="10">
        <f t="shared" si="85"/>
        <v>0</v>
      </c>
      <c r="J403" s="10">
        <f t="shared" si="86"/>
        <v>0</v>
      </c>
      <c r="K403" s="10">
        <f t="shared" si="87"/>
        <v>0</v>
      </c>
      <c r="L403" s="10">
        <f t="shared" si="88"/>
        <v>0</v>
      </c>
      <c r="M403" s="10">
        <f t="shared" ca="1" si="80"/>
        <v>-1.6428652393274609E-2</v>
      </c>
      <c r="N403" s="10">
        <f t="shared" ca="1" si="89"/>
        <v>0</v>
      </c>
      <c r="O403" s="177">
        <f t="shared" ca="1" si="90"/>
        <v>0</v>
      </c>
      <c r="P403" s="10">
        <f t="shared" ca="1" si="91"/>
        <v>0</v>
      </c>
      <c r="Q403" s="10">
        <f t="shared" ca="1" si="92"/>
        <v>0</v>
      </c>
      <c r="R403">
        <f t="shared" ca="1" si="81"/>
        <v>1.6428652393274609E-2</v>
      </c>
    </row>
    <row r="404" spans="2:18" x14ac:dyDescent="0.2">
      <c r="B404"/>
      <c r="C404" s="174"/>
      <c r="D404" s="176">
        <f t="shared" si="82"/>
        <v>0</v>
      </c>
      <c r="E404" s="176">
        <f t="shared" si="82"/>
        <v>0</v>
      </c>
      <c r="F404" s="10">
        <f t="shared" si="83"/>
        <v>0</v>
      </c>
      <c r="G404" s="10">
        <f t="shared" si="83"/>
        <v>0</v>
      </c>
      <c r="H404" s="10">
        <f t="shared" si="84"/>
        <v>0</v>
      </c>
      <c r="I404" s="10">
        <f t="shared" si="85"/>
        <v>0</v>
      </c>
      <c r="J404" s="10">
        <f t="shared" si="86"/>
        <v>0</v>
      </c>
      <c r="K404" s="10">
        <f t="shared" si="87"/>
        <v>0</v>
      </c>
      <c r="L404" s="10">
        <f t="shared" si="88"/>
        <v>0</v>
      </c>
      <c r="M404" s="10">
        <f t="shared" ca="1" si="80"/>
        <v>-1.6428652393274609E-2</v>
      </c>
      <c r="N404" s="10">
        <f t="shared" ca="1" si="89"/>
        <v>0</v>
      </c>
      <c r="O404" s="177">
        <f t="shared" ca="1" si="90"/>
        <v>0</v>
      </c>
      <c r="P404" s="10">
        <f t="shared" ca="1" si="91"/>
        <v>0</v>
      </c>
      <c r="Q404" s="10">
        <f t="shared" ca="1" si="92"/>
        <v>0</v>
      </c>
      <c r="R404">
        <f t="shared" ca="1" si="81"/>
        <v>1.6428652393274609E-2</v>
      </c>
    </row>
    <row r="405" spans="2:18" x14ac:dyDescent="0.2">
      <c r="B405"/>
      <c r="C405" s="174"/>
      <c r="D405" s="176">
        <f t="shared" si="82"/>
        <v>0</v>
      </c>
      <c r="E405" s="176">
        <f t="shared" si="82"/>
        <v>0</v>
      </c>
      <c r="F405" s="10">
        <f t="shared" si="83"/>
        <v>0</v>
      </c>
      <c r="G405" s="10">
        <f t="shared" si="83"/>
        <v>0</v>
      </c>
      <c r="H405" s="10">
        <f t="shared" si="84"/>
        <v>0</v>
      </c>
      <c r="I405" s="10">
        <f t="shared" si="85"/>
        <v>0</v>
      </c>
      <c r="J405" s="10">
        <f t="shared" si="86"/>
        <v>0</v>
      </c>
      <c r="K405" s="10">
        <f t="shared" si="87"/>
        <v>0</v>
      </c>
      <c r="L405" s="10">
        <f t="shared" si="88"/>
        <v>0</v>
      </c>
      <c r="M405" s="10">
        <f t="shared" ref="M405:M468" ca="1" si="93">+E$4+E$5*D405+E$6*D405^2</f>
        <v>-1.6428652393274609E-2</v>
      </c>
      <c r="N405" s="10">
        <f t="shared" ca="1" si="89"/>
        <v>0</v>
      </c>
      <c r="O405" s="177">
        <f t="shared" ca="1" si="90"/>
        <v>0</v>
      </c>
      <c r="P405" s="10">
        <f t="shared" ca="1" si="91"/>
        <v>0</v>
      </c>
      <c r="Q405" s="10">
        <f t="shared" ca="1" si="92"/>
        <v>0</v>
      </c>
      <c r="R405">
        <f t="shared" ref="R405:R468" ca="1" si="94">+E405-M405</f>
        <v>1.6428652393274609E-2</v>
      </c>
    </row>
    <row r="406" spans="2:18" x14ac:dyDescent="0.2">
      <c r="B406"/>
      <c r="C406" s="174"/>
      <c r="D406" s="176">
        <f t="shared" si="82"/>
        <v>0</v>
      </c>
      <c r="E406" s="176">
        <f t="shared" si="82"/>
        <v>0</v>
      </c>
      <c r="F406" s="10">
        <f t="shared" si="83"/>
        <v>0</v>
      </c>
      <c r="G406" s="10">
        <f t="shared" si="83"/>
        <v>0</v>
      </c>
      <c r="H406" s="10">
        <f t="shared" si="84"/>
        <v>0</v>
      </c>
      <c r="I406" s="10">
        <f t="shared" si="85"/>
        <v>0</v>
      </c>
      <c r="J406" s="10">
        <f t="shared" si="86"/>
        <v>0</v>
      </c>
      <c r="K406" s="10">
        <f t="shared" si="87"/>
        <v>0</v>
      </c>
      <c r="L406" s="10">
        <f t="shared" si="88"/>
        <v>0</v>
      </c>
      <c r="M406" s="10">
        <f t="shared" ca="1" si="93"/>
        <v>-1.6428652393274609E-2</v>
      </c>
      <c r="N406" s="10">
        <f t="shared" ca="1" si="89"/>
        <v>0</v>
      </c>
      <c r="O406" s="177">
        <f t="shared" ca="1" si="90"/>
        <v>0</v>
      </c>
      <c r="P406" s="10">
        <f t="shared" ca="1" si="91"/>
        <v>0</v>
      </c>
      <c r="Q406" s="10">
        <f t="shared" ca="1" si="92"/>
        <v>0</v>
      </c>
      <c r="R406">
        <f t="shared" ca="1" si="94"/>
        <v>1.6428652393274609E-2</v>
      </c>
    </row>
    <row r="407" spans="2:18" x14ac:dyDescent="0.2">
      <c r="B407"/>
      <c r="C407" s="174"/>
      <c r="D407" s="176">
        <f t="shared" si="82"/>
        <v>0</v>
      </c>
      <c r="E407" s="176">
        <f t="shared" si="82"/>
        <v>0</v>
      </c>
      <c r="F407" s="10">
        <f t="shared" si="83"/>
        <v>0</v>
      </c>
      <c r="G407" s="10">
        <f t="shared" si="83"/>
        <v>0</v>
      </c>
      <c r="H407" s="10">
        <f t="shared" si="84"/>
        <v>0</v>
      </c>
      <c r="I407" s="10">
        <f t="shared" si="85"/>
        <v>0</v>
      </c>
      <c r="J407" s="10">
        <f t="shared" si="86"/>
        <v>0</v>
      </c>
      <c r="K407" s="10">
        <f t="shared" si="87"/>
        <v>0</v>
      </c>
      <c r="L407" s="10">
        <f t="shared" si="88"/>
        <v>0</v>
      </c>
      <c r="M407" s="10">
        <f t="shared" ca="1" si="93"/>
        <v>-1.6428652393274609E-2</v>
      </c>
      <c r="N407" s="10">
        <f t="shared" ca="1" si="89"/>
        <v>0</v>
      </c>
      <c r="O407" s="177">
        <f t="shared" ca="1" si="90"/>
        <v>0</v>
      </c>
      <c r="P407" s="10">
        <f t="shared" ca="1" si="91"/>
        <v>0</v>
      </c>
      <c r="Q407" s="10">
        <f t="shared" ca="1" si="92"/>
        <v>0</v>
      </c>
      <c r="R407">
        <f t="shared" ca="1" si="94"/>
        <v>1.6428652393274609E-2</v>
      </c>
    </row>
    <row r="408" spans="2:18" x14ac:dyDescent="0.2">
      <c r="B408"/>
      <c r="C408" s="174"/>
      <c r="D408" s="176">
        <f t="shared" si="82"/>
        <v>0</v>
      </c>
      <c r="E408" s="176">
        <f t="shared" si="82"/>
        <v>0</v>
      </c>
      <c r="F408" s="10">
        <f t="shared" si="83"/>
        <v>0</v>
      </c>
      <c r="G408" s="10">
        <f t="shared" si="83"/>
        <v>0</v>
      </c>
      <c r="H408" s="10">
        <f t="shared" si="84"/>
        <v>0</v>
      </c>
      <c r="I408" s="10">
        <f t="shared" si="85"/>
        <v>0</v>
      </c>
      <c r="J408" s="10">
        <f t="shared" si="86"/>
        <v>0</v>
      </c>
      <c r="K408" s="10">
        <f t="shared" si="87"/>
        <v>0</v>
      </c>
      <c r="L408" s="10">
        <f t="shared" si="88"/>
        <v>0</v>
      </c>
      <c r="M408" s="10">
        <f t="shared" ca="1" si="93"/>
        <v>-1.6428652393274609E-2</v>
      </c>
      <c r="N408" s="10">
        <f t="shared" ca="1" si="89"/>
        <v>0</v>
      </c>
      <c r="O408" s="177">
        <f t="shared" ca="1" si="90"/>
        <v>0</v>
      </c>
      <c r="P408" s="10">
        <f t="shared" ca="1" si="91"/>
        <v>0</v>
      </c>
      <c r="Q408" s="10">
        <f t="shared" ca="1" si="92"/>
        <v>0</v>
      </c>
      <c r="R408">
        <f t="shared" ca="1" si="94"/>
        <v>1.6428652393274609E-2</v>
      </c>
    </row>
    <row r="409" spans="2:18" x14ac:dyDescent="0.2">
      <c r="B409"/>
      <c r="C409" s="174"/>
      <c r="D409" s="176">
        <f t="shared" si="82"/>
        <v>0</v>
      </c>
      <c r="E409" s="176">
        <f t="shared" si="82"/>
        <v>0</v>
      </c>
      <c r="F409" s="10">
        <f t="shared" si="83"/>
        <v>0</v>
      </c>
      <c r="G409" s="10">
        <f t="shared" si="83"/>
        <v>0</v>
      </c>
      <c r="H409" s="10">
        <f t="shared" si="84"/>
        <v>0</v>
      </c>
      <c r="I409" s="10">
        <f t="shared" si="85"/>
        <v>0</v>
      </c>
      <c r="J409" s="10">
        <f t="shared" si="86"/>
        <v>0</v>
      </c>
      <c r="K409" s="10">
        <f t="shared" si="87"/>
        <v>0</v>
      </c>
      <c r="L409" s="10">
        <f t="shared" si="88"/>
        <v>0</v>
      </c>
      <c r="M409" s="10">
        <f t="shared" ca="1" si="93"/>
        <v>-1.6428652393274609E-2</v>
      </c>
      <c r="N409" s="10">
        <f t="shared" ca="1" si="89"/>
        <v>0</v>
      </c>
      <c r="O409" s="177">
        <f t="shared" ca="1" si="90"/>
        <v>0</v>
      </c>
      <c r="P409" s="10">
        <f t="shared" ca="1" si="91"/>
        <v>0</v>
      </c>
      <c r="Q409" s="10">
        <f t="shared" ca="1" si="92"/>
        <v>0</v>
      </c>
      <c r="R409">
        <f t="shared" ca="1" si="94"/>
        <v>1.6428652393274609E-2</v>
      </c>
    </row>
    <row r="410" spans="2:18" x14ac:dyDescent="0.2">
      <c r="B410"/>
      <c r="C410" s="174"/>
      <c r="D410" s="176">
        <f t="shared" si="82"/>
        <v>0</v>
      </c>
      <c r="E410" s="176">
        <f t="shared" si="82"/>
        <v>0</v>
      </c>
      <c r="F410" s="10">
        <f t="shared" si="83"/>
        <v>0</v>
      </c>
      <c r="G410" s="10">
        <f t="shared" si="83"/>
        <v>0</v>
      </c>
      <c r="H410" s="10">
        <f t="shared" si="84"/>
        <v>0</v>
      </c>
      <c r="I410" s="10">
        <f t="shared" si="85"/>
        <v>0</v>
      </c>
      <c r="J410" s="10">
        <f t="shared" si="86"/>
        <v>0</v>
      </c>
      <c r="K410" s="10">
        <f t="shared" si="87"/>
        <v>0</v>
      </c>
      <c r="L410" s="10">
        <f t="shared" si="88"/>
        <v>0</v>
      </c>
      <c r="M410" s="10">
        <f t="shared" ca="1" si="93"/>
        <v>-1.6428652393274609E-2</v>
      </c>
      <c r="N410" s="10">
        <f t="shared" ca="1" si="89"/>
        <v>0</v>
      </c>
      <c r="O410" s="177">
        <f t="shared" ca="1" si="90"/>
        <v>0</v>
      </c>
      <c r="P410" s="10">
        <f t="shared" ca="1" si="91"/>
        <v>0</v>
      </c>
      <c r="Q410" s="10">
        <f t="shared" ca="1" si="92"/>
        <v>0</v>
      </c>
      <c r="R410">
        <f t="shared" ca="1" si="94"/>
        <v>1.6428652393274609E-2</v>
      </c>
    </row>
    <row r="411" spans="2:18" x14ac:dyDescent="0.2">
      <c r="B411"/>
      <c r="C411" s="174"/>
      <c r="D411" s="176">
        <f t="shared" si="82"/>
        <v>0</v>
      </c>
      <c r="E411" s="176">
        <f t="shared" si="82"/>
        <v>0</v>
      </c>
      <c r="F411" s="10">
        <f t="shared" si="83"/>
        <v>0</v>
      </c>
      <c r="G411" s="10">
        <f t="shared" si="83"/>
        <v>0</v>
      </c>
      <c r="H411" s="10">
        <f t="shared" si="84"/>
        <v>0</v>
      </c>
      <c r="I411" s="10">
        <f t="shared" si="85"/>
        <v>0</v>
      </c>
      <c r="J411" s="10">
        <f t="shared" si="86"/>
        <v>0</v>
      </c>
      <c r="K411" s="10">
        <f t="shared" si="87"/>
        <v>0</v>
      </c>
      <c r="L411" s="10">
        <f t="shared" si="88"/>
        <v>0</v>
      </c>
      <c r="M411" s="10">
        <f t="shared" ca="1" si="93"/>
        <v>-1.6428652393274609E-2</v>
      </c>
      <c r="N411" s="10">
        <f t="shared" ca="1" si="89"/>
        <v>0</v>
      </c>
      <c r="O411" s="177">
        <f t="shared" ca="1" si="90"/>
        <v>0</v>
      </c>
      <c r="P411" s="10">
        <f t="shared" ca="1" si="91"/>
        <v>0</v>
      </c>
      <c r="Q411" s="10">
        <f t="shared" ca="1" si="92"/>
        <v>0</v>
      </c>
      <c r="R411">
        <f t="shared" ca="1" si="94"/>
        <v>1.6428652393274609E-2</v>
      </c>
    </row>
    <row r="412" spans="2:18" x14ac:dyDescent="0.2">
      <c r="B412"/>
      <c r="C412" s="174"/>
      <c r="D412" s="176">
        <f t="shared" si="82"/>
        <v>0</v>
      </c>
      <c r="E412" s="176">
        <f t="shared" si="82"/>
        <v>0</v>
      </c>
      <c r="F412" s="10">
        <f t="shared" si="83"/>
        <v>0</v>
      </c>
      <c r="G412" s="10">
        <f t="shared" si="83"/>
        <v>0</v>
      </c>
      <c r="H412" s="10">
        <f t="shared" si="84"/>
        <v>0</v>
      </c>
      <c r="I412" s="10">
        <f t="shared" si="85"/>
        <v>0</v>
      </c>
      <c r="J412" s="10">
        <f t="shared" si="86"/>
        <v>0</v>
      </c>
      <c r="K412" s="10">
        <f t="shared" si="87"/>
        <v>0</v>
      </c>
      <c r="L412" s="10">
        <f t="shared" si="88"/>
        <v>0</v>
      </c>
      <c r="M412" s="10">
        <f t="shared" ca="1" si="93"/>
        <v>-1.6428652393274609E-2</v>
      </c>
      <c r="N412" s="10">
        <f t="shared" ca="1" si="89"/>
        <v>0</v>
      </c>
      <c r="O412" s="177">
        <f t="shared" ca="1" si="90"/>
        <v>0</v>
      </c>
      <c r="P412" s="10">
        <f t="shared" ca="1" si="91"/>
        <v>0</v>
      </c>
      <c r="Q412" s="10">
        <f t="shared" ca="1" si="92"/>
        <v>0</v>
      </c>
      <c r="R412">
        <f t="shared" ca="1" si="94"/>
        <v>1.6428652393274609E-2</v>
      </c>
    </row>
    <row r="413" spans="2:18" x14ac:dyDescent="0.2">
      <c r="B413"/>
      <c r="C413" s="174"/>
      <c r="D413" s="176">
        <f t="shared" si="82"/>
        <v>0</v>
      </c>
      <c r="E413" s="176">
        <f t="shared" si="82"/>
        <v>0</v>
      </c>
      <c r="F413" s="10">
        <f t="shared" si="83"/>
        <v>0</v>
      </c>
      <c r="G413" s="10">
        <f t="shared" si="83"/>
        <v>0</v>
      </c>
      <c r="H413" s="10">
        <f t="shared" si="84"/>
        <v>0</v>
      </c>
      <c r="I413" s="10">
        <f t="shared" si="85"/>
        <v>0</v>
      </c>
      <c r="J413" s="10">
        <f t="shared" si="86"/>
        <v>0</v>
      </c>
      <c r="K413" s="10">
        <f t="shared" si="87"/>
        <v>0</v>
      </c>
      <c r="L413" s="10">
        <f t="shared" si="88"/>
        <v>0</v>
      </c>
      <c r="M413" s="10">
        <f t="shared" ca="1" si="93"/>
        <v>-1.6428652393274609E-2</v>
      </c>
      <c r="N413" s="10">
        <f t="shared" ca="1" si="89"/>
        <v>0</v>
      </c>
      <c r="O413" s="177">
        <f t="shared" ca="1" si="90"/>
        <v>0</v>
      </c>
      <c r="P413" s="10">
        <f t="shared" ca="1" si="91"/>
        <v>0</v>
      </c>
      <c r="Q413" s="10">
        <f t="shared" ca="1" si="92"/>
        <v>0</v>
      </c>
      <c r="R413">
        <f t="shared" ca="1" si="94"/>
        <v>1.6428652393274609E-2</v>
      </c>
    </row>
    <row r="414" spans="2:18" x14ac:dyDescent="0.2">
      <c r="B414"/>
      <c r="C414" s="174"/>
      <c r="D414" s="176">
        <f t="shared" si="82"/>
        <v>0</v>
      </c>
      <c r="E414" s="176">
        <f t="shared" si="82"/>
        <v>0</v>
      </c>
      <c r="F414" s="10">
        <f t="shared" si="83"/>
        <v>0</v>
      </c>
      <c r="G414" s="10">
        <f t="shared" si="83"/>
        <v>0</v>
      </c>
      <c r="H414" s="10">
        <f t="shared" si="84"/>
        <v>0</v>
      </c>
      <c r="I414" s="10">
        <f t="shared" si="85"/>
        <v>0</v>
      </c>
      <c r="J414" s="10">
        <f t="shared" si="86"/>
        <v>0</v>
      </c>
      <c r="K414" s="10">
        <f t="shared" si="87"/>
        <v>0</v>
      </c>
      <c r="L414" s="10">
        <f t="shared" si="88"/>
        <v>0</v>
      </c>
      <c r="M414" s="10">
        <f t="shared" ca="1" si="93"/>
        <v>-1.6428652393274609E-2</v>
      </c>
      <c r="N414" s="10">
        <f t="shared" ca="1" si="89"/>
        <v>0</v>
      </c>
      <c r="O414" s="177">
        <f t="shared" ca="1" si="90"/>
        <v>0</v>
      </c>
      <c r="P414" s="10">
        <f t="shared" ca="1" si="91"/>
        <v>0</v>
      </c>
      <c r="Q414" s="10">
        <f t="shared" ca="1" si="92"/>
        <v>0</v>
      </c>
      <c r="R414">
        <f t="shared" ca="1" si="94"/>
        <v>1.6428652393274609E-2</v>
      </c>
    </row>
    <row r="415" spans="2:18" x14ac:dyDescent="0.2">
      <c r="B415"/>
      <c r="C415" s="174"/>
      <c r="D415" s="176">
        <f t="shared" si="82"/>
        <v>0</v>
      </c>
      <c r="E415" s="176">
        <f t="shared" si="82"/>
        <v>0</v>
      </c>
      <c r="F415" s="10">
        <f t="shared" si="83"/>
        <v>0</v>
      </c>
      <c r="G415" s="10">
        <f t="shared" si="83"/>
        <v>0</v>
      </c>
      <c r="H415" s="10">
        <f t="shared" si="84"/>
        <v>0</v>
      </c>
      <c r="I415" s="10">
        <f t="shared" si="85"/>
        <v>0</v>
      </c>
      <c r="J415" s="10">
        <f t="shared" si="86"/>
        <v>0</v>
      </c>
      <c r="K415" s="10">
        <f t="shared" si="87"/>
        <v>0</v>
      </c>
      <c r="L415" s="10">
        <f t="shared" si="88"/>
        <v>0</v>
      </c>
      <c r="M415" s="10">
        <f t="shared" ca="1" si="93"/>
        <v>-1.6428652393274609E-2</v>
      </c>
      <c r="N415" s="10">
        <f t="shared" ca="1" si="89"/>
        <v>0</v>
      </c>
      <c r="O415" s="177">
        <f t="shared" ca="1" si="90"/>
        <v>0</v>
      </c>
      <c r="P415" s="10">
        <f t="shared" ca="1" si="91"/>
        <v>0</v>
      </c>
      <c r="Q415" s="10">
        <f t="shared" ca="1" si="92"/>
        <v>0</v>
      </c>
      <c r="R415">
        <f t="shared" ca="1" si="94"/>
        <v>1.6428652393274609E-2</v>
      </c>
    </row>
    <row r="416" spans="2:18" x14ac:dyDescent="0.2">
      <c r="B416"/>
      <c r="C416" s="174"/>
      <c r="D416" s="176">
        <f t="shared" si="82"/>
        <v>0</v>
      </c>
      <c r="E416" s="176">
        <f t="shared" si="82"/>
        <v>0</v>
      </c>
      <c r="F416" s="10">
        <f t="shared" si="83"/>
        <v>0</v>
      </c>
      <c r="G416" s="10">
        <f t="shared" si="83"/>
        <v>0</v>
      </c>
      <c r="H416" s="10">
        <f t="shared" si="84"/>
        <v>0</v>
      </c>
      <c r="I416" s="10">
        <f t="shared" si="85"/>
        <v>0</v>
      </c>
      <c r="J416" s="10">
        <f t="shared" si="86"/>
        <v>0</v>
      </c>
      <c r="K416" s="10">
        <f t="shared" si="87"/>
        <v>0</v>
      </c>
      <c r="L416" s="10">
        <f t="shared" si="88"/>
        <v>0</v>
      </c>
      <c r="M416" s="10">
        <f t="shared" ca="1" si="93"/>
        <v>-1.6428652393274609E-2</v>
      </c>
      <c r="N416" s="10">
        <f t="shared" ca="1" si="89"/>
        <v>0</v>
      </c>
      <c r="O416" s="177">
        <f t="shared" ca="1" si="90"/>
        <v>0</v>
      </c>
      <c r="P416" s="10">
        <f t="shared" ca="1" si="91"/>
        <v>0</v>
      </c>
      <c r="Q416" s="10">
        <f t="shared" ca="1" si="92"/>
        <v>0</v>
      </c>
      <c r="R416">
        <f t="shared" ca="1" si="94"/>
        <v>1.6428652393274609E-2</v>
      </c>
    </row>
    <row r="417" spans="2:18" x14ac:dyDescent="0.2">
      <c r="B417"/>
      <c r="C417" s="174"/>
      <c r="D417" s="176">
        <f t="shared" si="82"/>
        <v>0</v>
      </c>
      <c r="E417" s="176">
        <f t="shared" si="82"/>
        <v>0</v>
      </c>
      <c r="F417" s="10">
        <f t="shared" si="83"/>
        <v>0</v>
      </c>
      <c r="G417" s="10">
        <f t="shared" si="83"/>
        <v>0</v>
      </c>
      <c r="H417" s="10">
        <f t="shared" si="84"/>
        <v>0</v>
      </c>
      <c r="I417" s="10">
        <f t="shared" si="85"/>
        <v>0</v>
      </c>
      <c r="J417" s="10">
        <f t="shared" si="86"/>
        <v>0</v>
      </c>
      <c r="K417" s="10">
        <f t="shared" si="87"/>
        <v>0</v>
      </c>
      <c r="L417" s="10">
        <f t="shared" si="88"/>
        <v>0</v>
      </c>
      <c r="M417" s="10">
        <f t="shared" ca="1" si="93"/>
        <v>-1.6428652393274609E-2</v>
      </c>
      <c r="N417" s="10">
        <f t="shared" ca="1" si="89"/>
        <v>0</v>
      </c>
      <c r="O417" s="177">
        <f t="shared" ca="1" si="90"/>
        <v>0</v>
      </c>
      <c r="P417" s="10">
        <f t="shared" ca="1" si="91"/>
        <v>0</v>
      </c>
      <c r="Q417" s="10">
        <f t="shared" ca="1" si="92"/>
        <v>0</v>
      </c>
      <c r="R417">
        <f t="shared" ca="1" si="94"/>
        <v>1.6428652393274609E-2</v>
      </c>
    </row>
    <row r="418" spans="2:18" x14ac:dyDescent="0.2">
      <c r="B418"/>
      <c r="C418" s="174"/>
      <c r="D418" s="176">
        <f t="shared" si="82"/>
        <v>0</v>
      </c>
      <c r="E418" s="176">
        <f t="shared" si="82"/>
        <v>0</v>
      </c>
      <c r="F418" s="10">
        <f t="shared" si="83"/>
        <v>0</v>
      </c>
      <c r="G418" s="10">
        <f t="shared" si="83"/>
        <v>0</v>
      </c>
      <c r="H418" s="10">
        <f t="shared" si="84"/>
        <v>0</v>
      </c>
      <c r="I418" s="10">
        <f t="shared" si="85"/>
        <v>0</v>
      </c>
      <c r="J418" s="10">
        <f t="shared" si="86"/>
        <v>0</v>
      </c>
      <c r="K418" s="10">
        <f t="shared" si="87"/>
        <v>0</v>
      </c>
      <c r="L418" s="10">
        <f t="shared" si="88"/>
        <v>0</v>
      </c>
      <c r="M418" s="10">
        <f t="shared" ca="1" si="93"/>
        <v>-1.6428652393274609E-2</v>
      </c>
      <c r="N418" s="10">
        <f t="shared" ca="1" si="89"/>
        <v>0</v>
      </c>
      <c r="O418" s="177">
        <f t="shared" ca="1" si="90"/>
        <v>0</v>
      </c>
      <c r="P418" s="10">
        <f t="shared" ca="1" si="91"/>
        <v>0</v>
      </c>
      <c r="Q418" s="10">
        <f t="shared" ca="1" si="92"/>
        <v>0</v>
      </c>
      <c r="R418">
        <f t="shared" ca="1" si="94"/>
        <v>1.6428652393274609E-2</v>
      </c>
    </row>
    <row r="419" spans="2:18" x14ac:dyDescent="0.2">
      <c r="B419"/>
      <c r="C419" s="174"/>
      <c r="D419" s="176">
        <f t="shared" si="82"/>
        <v>0</v>
      </c>
      <c r="E419" s="176">
        <f t="shared" si="82"/>
        <v>0</v>
      </c>
      <c r="F419" s="10">
        <f t="shared" si="83"/>
        <v>0</v>
      </c>
      <c r="G419" s="10">
        <f t="shared" si="83"/>
        <v>0</v>
      </c>
      <c r="H419" s="10">
        <f t="shared" si="84"/>
        <v>0</v>
      </c>
      <c r="I419" s="10">
        <f t="shared" si="85"/>
        <v>0</v>
      </c>
      <c r="J419" s="10">
        <f t="shared" si="86"/>
        <v>0</v>
      </c>
      <c r="K419" s="10">
        <f t="shared" si="87"/>
        <v>0</v>
      </c>
      <c r="L419" s="10">
        <f t="shared" si="88"/>
        <v>0</v>
      </c>
      <c r="M419" s="10">
        <f t="shared" ca="1" si="93"/>
        <v>-1.6428652393274609E-2</v>
      </c>
      <c r="N419" s="10">
        <f t="shared" ca="1" si="89"/>
        <v>0</v>
      </c>
      <c r="O419" s="177">
        <f t="shared" ca="1" si="90"/>
        <v>0</v>
      </c>
      <c r="P419" s="10">
        <f t="shared" ca="1" si="91"/>
        <v>0</v>
      </c>
      <c r="Q419" s="10">
        <f t="shared" ca="1" si="92"/>
        <v>0</v>
      </c>
      <c r="R419">
        <f t="shared" ca="1" si="94"/>
        <v>1.6428652393274609E-2</v>
      </c>
    </row>
    <row r="420" spans="2:18" x14ac:dyDescent="0.2">
      <c r="B420"/>
      <c r="C420" s="174"/>
      <c r="D420" s="176">
        <f t="shared" si="82"/>
        <v>0</v>
      </c>
      <c r="E420" s="176">
        <f t="shared" si="82"/>
        <v>0</v>
      </c>
      <c r="F420" s="10">
        <f t="shared" si="83"/>
        <v>0</v>
      </c>
      <c r="G420" s="10">
        <f t="shared" si="83"/>
        <v>0</v>
      </c>
      <c r="H420" s="10">
        <f t="shared" si="84"/>
        <v>0</v>
      </c>
      <c r="I420" s="10">
        <f t="shared" si="85"/>
        <v>0</v>
      </c>
      <c r="J420" s="10">
        <f t="shared" si="86"/>
        <v>0</v>
      </c>
      <c r="K420" s="10">
        <f t="shared" si="87"/>
        <v>0</v>
      </c>
      <c r="L420" s="10">
        <f t="shared" si="88"/>
        <v>0</v>
      </c>
      <c r="M420" s="10">
        <f t="shared" ca="1" si="93"/>
        <v>-1.6428652393274609E-2</v>
      </c>
      <c r="N420" s="10">
        <f t="shared" ca="1" si="89"/>
        <v>0</v>
      </c>
      <c r="O420" s="177">
        <f t="shared" ca="1" si="90"/>
        <v>0</v>
      </c>
      <c r="P420" s="10">
        <f t="shared" ca="1" si="91"/>
        <v>0</v>
      </c>
      <c r="Q420" s="10">
        <f t="shared" ca="1" si="92"/>
        <v>0</v>
      </c>
      <c r="R420">
        <f t="shared" ca="1" si="94"/>
        <v>1.6428652393274609E-2</v>
      </c>
    </row>
    <row r="421" spans="2:18" x14ac:dyDescent="0.2">
      <c r="B421"/>
      <c r="C421" s="174"/>
      <c r="D421" s="176">
        <f t="shared" si="82"/>
        <v>0</v>
      </c>
      <c r="E421" s="176">
        <f t="shared" si="82"/>
        <v>0</v>
      </c>
      <c r="F421" s="10">
        <f t="shared" si="83"/>
        <v>0</v>
      </c>
      <c r="G421" s="10">
        <f t="shared" si="83"/>
        <v>0</v>
      </c>
      <c r="H421" s="10">
        <f t="shared" si="84"/>
        <v>0</v>
      </c>
      <c r="I421" s="10">
        <f t="shared" si="85"/>
        <v>0</v>
      </c>
      <c r="J421" s="10">
        <f t="shared" si="86"/>
        <v>0</v>
      </c>
      <c r="K421" s="10">
        <f t="shared" si="87"/>
        <v>0</v>
      </c>
      <c r="L421" s="10">
        <f t="shared" si="88"/>
        <v>0</v>
      </c>
      <c r="M421" s="10">
        <f t="shared" ca="1" si="93"/>
        <v>-1.6428652393274609E-2</v>
      </c>
      <c r="N421" s="10">
        <f t="shared" ca="1" si="89"/>
        <v>0</v>
      </c>
      <c r="O421" s="177">
        <f t="shared" ca="1" si="90"/>
        <v>0</v>
      </c>
      <c r="P421" s="10">
        <f t="shared" ca="1" si="91"/>
        <v>0</v>
      </c>
      <c r="Q421" s="10">
        <f t="shared" ca="1" si="92"/>
        <v>0</v>
      </c>
      <c r="R421">
        <f t="shared" ca="1" si="94"/>
        <v>1.6428652393274609E-2</v>
      </c>
    </row>
    <row r="422" spans="2:18" x14ac:dyDescent="0.2">
      <c r="B422"/>
      <c r="C422" s="174"/>
      <c r="D422" s="176">
        <f t="shared" si="82"/>
        <v>0</v>
      </c>
      <c r="E422" s="176">
        <f t="shared" si="82"/>
        <v>0</v>
      </c>
      <c r="F422" s="10">
        <f t="shared" si="83"/>
        <v>0</v>
      </c>
      <c r="G422" s="10">
        <f t="shared" si="83"/>
        <v>0</v>
      </c>
      <c r="H422" s="10">
        <f t="shared" si="84"/>
        <v>0</v>
      </c>
      <c r="I422" s="10">
        <f t="shared" si="85"/>
        <v>0</v>
      </c>
      <c r="J422" s="10">
        <f t="shared" si="86"/>
        <v>0</v>
      </c>
      <c r="K422" s="10">
        <f t="shared" si="87"/>
        <v>0</v>
      </c>
      <c r="L422" s="10">
        <f t="shared" si="88"/>
        <v>0</v>
      </c>
      <c r="M422" s="10">
        <f t="shared" ca="1" si="93"/>
        <v>-1.6428652393274609E-2</v>
      </c>
      <c r="N422" s="10">
        <f t="shared" ca="1" si="89"/>
        <v>0</v>
      </c>
      <c r="O422" s="177">
        <f t="shared" ca="1" si="90"/>
        <v>0</v>
      </c>
      <c r="P422" s="10">
        <f t="shared" ca="1" si="91"/>
        <v>0</v>
      </c>
      <c r="Q422" s="10">
        <f t="shared" ca="1" si="92"/>
        <v>0</v>
      </c>
      <c r="R422">
        <f t="shared" ca="1" si="94"/>
        <v>1.6428652393274609E-2</v>
      </c>
    </row>
    <row r="423" spans="2:18" x14ac:dyDescent="0.2">
      <c r="B423"/>
      <c r="C423" s="174"/>
      <c r="D423" s="176">
        <f t="shared" si="82"/>
        <v>0</v>
      </c>
      <c r="E423" s="176">
        <f t="shared" si="82"/>
        <v>0</v>
      </c>
      <c r="F423" s="10">
        <f t="shared" si="83"/>
        <v>0</v>
      </c>
      <c r="G423" s="10">
        <f t="shared" si="83"/>
        <v>0</v>
      </c>
      <c r="H423" s="10">
        <f t="shared" si="84"/>
        <v>0</v>
      </c>
      <c r="I423" s="10">
        <f t="shared" si="85"/>
        <v>0</v>
      </c>
      <c r="J423" s="10">
        <f t="shared" si="86"/>
        <v>0</v>
      </c>
      <c r="K423" s="10">
        <f t="shared" si="87"/>
        <v>0</v>
      </c>
      <c r="L423" s="10">
        <f t="shared" si="88"/>
        <v>0</v>
      </c>
      <c r="M423" s="10">
        <f t="shared" ca="1" si="93"/>
        <v>-1.6428652393274609E-2</v>
      </c>
      <c r="N423" s="10">
        <f t="shared" ca="1" si="89"/>
        <v>0</v>
      </c>
      <c r="O423" s="177">
        <f t="shared" ca="1" si="90"/>
        <v>0</v>
      </c>
      <c r="P423" s="10">
        <f t="shared" ca="1" si="91"/>
        <v>0</v>
      </c>
      <c r="Q423" s="10">
        <f t="shared" ca="1" si="92"/>
        <v>0</v>
      </c>
      <c r="R423">
        <f t="shared" ca="1" si="94"/>
        <v>1.6428652393274609E-2</v>
      </c>
    </row>
    <row r="424" spans="2:18" x14ac:dyDescent="0.2">
      <c r="B424"/>
      <c r="C424" s="174"/>
      <c r="D424" s="176">
        <f t="shared" si="82"/>
        <v>0</v>
      </c>
      <c r="E424" s="176">
        <f t="shared" si="82"/>
        <v>0</v>
      </c>
      <c r="F424" s="10">
        <f t="shared" si="83"/>
        <v>0</v>
      </c>
      <c r="G424" s="10">
        <f t="shared" si="83"/>
        <v>0</v>
      </c>
      <c r="H424" s="10">
        <f t="shared" si="84"/>
        <v>0</v>
      </c>
      <c r="I424" s="10">
        <f t="shared" si="85"/>
        <v>0</v>
      </c>
      <c r="J424" s="10">
        <f t="shared" si="86"/>
        <v>0</v>
      </c>
      <c r="K424" s="10">
        <f t="shared" si="87"/>
        <v>0</v>
      </c>
      <c r="L424" s="10">
        <f t="shared" si="88"/>
        <v>0</v>
      </c>
      <c r="M424" s="10">
        <f t="shared" ca="1" si="93"/>
        <v>-1.6428652393274609E-2</v>
      </c>
      <c r="N424" s="10">
        <f t="shared" ca="1" si="89"/>
        <v>0</v>
      </c>
      <c r="O424" s="177">
        <f t="shared" ca="1" si="90"/>
        <v>0</v>
      </c>
      <c r="P424" s="10">
        <f t="shared" ca="1" si="91"/>
        <v>0</v>
      </c>
      <c r="Q424" s="10">
        <f t="shared" ca="1" si="92"/>
        <v>0</v>
      </c>
      <c r="R424">
        <f t="shared" ca="1" si="94"/>
        <v>1.6428652393274609E-2</v>
      </c>
    </row>
    <row r="425" spans="2:18" x14ac:dyDescent="0.2">
      <c r="B425"/>
      <c r="C425" s="174"/>
      <c r="D425" s="176">
        <f t="shared" si="82"/>
        <v>0</v>
      </c>
      <c r="E425" s="176">
        <f t="shared" si="82"/>
        <v>0</v>
      </c>
      <c r="F425" s="10">
        <f t="shared" si="83"/>
        <v>0</v>
      </c>
      <c r="G425" s="10">
        <f t="shared" si="83"/>
        <v>0</v>
      </c>
      <c r="H425" s="10">
        <f t="shared" si="84"/>
        <v>0</v>
      </c>
      <c r="I425" s="10">
        <f t="shared" si="85"/>
        <v>0</v>
      </c>
      <c r="J425" s="10">
        <f t="shared" si="86"/>
        <v>0</v>
      </c>
      <c r="K425" s="10">
        <f t="shared" si="87"/>
        <v>0</v>
      </c>
      <c r="L425" s="10">
        <f t="shared" si="88"/>
        <v>0</v>
      </c>
      <c r="M425" s="10">
        <f t="shared" ca="1" si="93"/>
        <v>-1.6428652393274609E-2</v>
      </c>
      <c r="N425" s="10">
        <f t="shared" ca="1" si="89"/>
        <v>0</v>
      </c>
      <c r="O425" s="177">
        <f t="shared" ca="1" si="90"/>
        <v>0</v>
      </c>
      <c r="P425" s="10">
        <f t="shared" ca="1" si="91"/>
        <v>0</v>
      </c>
      <c r="Q425" s="10">
        <f t="shared" ca="1" si="92"/>
        <v>0</v>
      </c>
      <c r="R425">
        <f t="shared" ca="1" si="94"/>
        <v>1.6428652393274609E-2</v>
      </c>
    </row>
    <row r="426" spans="2:18" x14ac:dyDescent="0.2">
      <c r="B426"/>
      <c r="C426" s="174"/>
      <c r="D426" s="176">
        <f t="shared" si="82"/>
        <v>0</v>
      </c>
      <c r="E426" s="176">
        <f t="shared" si="82"/>
        <v>0</v>
      </c>
      <c r="F426" s="10">
        <f t="shared" si="83"/>
        <v>0</v>
      </c>
      <c r="G426" s="10">
        <f t="shared" si="83"/>
        <v>0</v>
      </c>
      <c r="H426" s="10">
        <f t="shared" si="84"/>
        <v>0</v>
      </c>
      <c r="I426" s="10">
        <f t="shared" si="85"/>
        <v>0</v>
      </c>
      <c r="J426" s="10">
        <f t="shared" si="86"/>
        <v>0</v>
      </c>
      <c r="K426" s="10">
        <f t="shared" si="87"/>
        <v>0</v>
      </c>
      <c r="L426" s="10">
        <f t="shared" si="88"/>
        <v>0</v>
      </c>
      <c r="M426" s="10">
        <f t="shared" ca="1" si="93"/>
        <v>-1.6428652393274609E-2</v>
      </c>
      <c r="N426" s="10">
        <f t="shared" ca="1" si="89"/>
        <v>0</v>
      </c>
      <c r="O426" s="177">
        <f t="shared" ca="1" si="90"/>
        <v>0</v>
      </c>
      <c r="P426" s="10">
        <f t="shared" ca="1" si="91"/>
        <v>0</v>
      </c>
      <c r="Q426" s="10">
        <f t="shared" ca="1" si="92"/>
        <v>0</v>
      </c>
      <c r="R426">
        <f t="shared" ca="1" si="94"/>
        <v>1.6428652393274609E-2</v>
      </c>
    </row>
    <row r="427" spans="2:18" x14ac:dyDescent="0.2">
      <c r="B427"/>
      <c r="C427" s="174"/>
      <c r="D427" s="176">
        <f t="shared" si="82"/>
        <v>0</v>
      </c>
      <c r="E427" s="176">
        <f t="shared" si="82"/>
        <v>0</v>
      </c>
      <c r="F427" s="10">
        <f t="shared" si="83"/>
        <v>0</v>
      </c>
      <c r="G427" s="10">
        <f t="shared" si="83"/>
        <v>0</v>
      </c>
      <c r="H427" s="10">
        <f t="shared" si="84"/>
        <v>0</v>
      </c>
      <c r="I427" s="10">
        <f t="shared" si="85"/>
        <v>0</v>
      </c>
      <c r="J427" s="10">
        <f t="shared" si="86"/>
        <v>0</v>
      </c>
      <c r="K427" s="10">
        <f t="shared" si="87"/>
        <v>0</v>
      </c>
      <c r="L427" s="10">
        <f t="shared" si="88"/>
        <v>0</v>
      </c>
      <c r="M427" s="10">
        <f t="shared" ca="1" si="93"/>
        <v>-1.6428652393274609E-2</v>
      </c>
      <c r="N427" s="10">
        <f t="shared" ca="1" si="89"/>
        <v>0</v>
      </c>
      <c r="O427" s="177">
        <f t="shared" ca="1" si="90"/>
        <v>0</v>
      </c>
      <c r="P427" s="10">
        <f t="shared" ca="1" si="91"/>
        <v>0</v>
      </c>
      <c r="Q427" s="10">
        <f t="shared" ca="1" si="92"/>
        <v>0</v>
      </c>
      <c r="R427">
        <f t="shared" ca="1" si="94"/>
        <v>1.6428652393274609E-2</v>
      </c>
    </row>
    <row r="428" spans="2:18" x14ac:dyDescent="0.2">
      <c r="B428"/>
      <c r="C428" s="174"/>
      <c r="D428" s="176">
        <f t="shared" si="82"/>
        <v>0</v>
      </c>
      <c r="E428" s="176">
        <f t="shared" si="82"/>
        <v>0</v>
      </c>
      <c r="F428" s="10">
        <f t="shared" si="83"/>
        <v>0</v>
      </c>
      <c r="G428" s="10">
        <f t="shared" si="83"/>
        <v>0</v>
      </c>
      <c r="H428" s="10">
        <f t="shared" si="84"/>
        <v>0</v>
      </c>
      <c r="I428" s="10">
        <f t="shared" si="85"/>
        <v>0</v>
      </c>
      <c r="J428" s="10">
        <f t="shared" si="86"/>
        <v>0</v>
      </c>
      <c r="K428" s="10">
        <f t="shared" si="87"/>
        <v>0</v>
      </c>
      <c r="L428" s="10">
        <f t="shared" si="88"/>
        <v>0</v>
      </c>
      <c r="M428" s="10">
        <f t="shared" ca="1" si="93"/>
        <v>-1.6428652393274609E-2</v>
      </c>
      <c r="N428" s="10">
        <f t="shared" ca="1" si="89"/>
        <v>0</v>
      </c>
      <c r="O428" s="177">
        <f t="shared" ca="1" si="90"/>
        <v>0</v>
      </c>
      <c r="P428" s="10">
        <f t="shared" ca="1" si="91"/>
        <v>0</v>
      </c>
      <c r="Q428" s="10">
        <f t="shared" ca="1" si="92"/>
        <v>0</v>
      </c>
      <c r="R428">
        <f t="shared" ca="1" si="94"/>
        <v>1.6428652393274609E-2</v>
      </c>
    </row>
    <row r="429" spans="2:18" x14ac:dyDescent="0.2">
      <c r="B429"/>
      <c r="C429" s="174"/>
      <c r="D429" s="176">
        <f t="shared" si="82"/>
        <v>0</v>
      </c>
      <c r="E429" s="176">
        <f t="shared" si="82"/>
        <v>0</v>
      </c>
      <c r="F429" s="10">
        <f t="shared" si="83"/>
        <v>0</v>
      </c>
      <c r="G429" s="10">
        <f t="shared" si="83"/>
        <v>0</v>
      </c>
      <c r="H429" s="10">
        <f t="shared" si="84"/>
        <v>0</v>
      </c>
      <c r="I429" s="10">
        <f t="shared" si="85"/>
        <v>0</v>
      </c>
      <c r="J429" s="10">
        <f t="shared" si="86"/>
        <v>0</v>
      </c>
      <c r="K429" s="10">
        <f t="shared" si="87"/>
        <v>0</v>
      </c>
      <c r="L429" s="10">
        <f t="shared" si="88"/>
        <v>0</v>
      </c>
      <c r="M429" s="10">
        <f t="shared" ca="1" si="93"/>
        <v>-1.6428652393274609E-2</v>
      </c>
      <c r="N429" s="10">
        <f t="shared" ca="1" si="89"/>
        <v>0</v>
      </c>
      <c r="O429" s="177">
        <f t="shared" ca="1" si="90"/>
        <v>0</v>
      </c>
      <c r="P429" s="10">
        <f t="shared" ca="1" si="91"/>
        <v>0</v>
      </c>
      <c r="Q429" s="10">
        <f t="shared" ca="1" si="92"/>
        <v>0</v>
      </c>
      <c r="R429">
        <f t="shared" ca="1" si="94"/>
        <v>1.6428652393274609E-2</v>
      </c>
    </row>
    <row r="430" spans="2:18" x14ac:dyDescent="0.2">
      <c r="B430"/>
      <c r="C430" s="174"/>
      <c r="D430" s="176">
        <f t="shared" si="82"/>
        <v>0</v>
      </c>
      <c r="E430" s="176">
        <f t="shared" si="82"/>
        <v>0</v>
      </c>
      <c r="F430" s="10">
        <f t="shared" si="83"/>
        <v>0</v>
      </c>
      <c r="G430" s="10">
        <f t="shared" si="83"/>
        <v>0</v>
      </c>
      <c r="H430" s="10">
        <f t="shared" si="84"/>
        <v>0</v>
      </c>
      <c r="I430" s="10">
        <f t="shared" si="85"/>
        <v>0</v>
      </c>
      <c r="J430" s="10">
        <f t="shared" si="86"/>
        <v>0</v>
      </c>
      <c r="K430" s="10">
        <f t="shared" si="87"/>
        <v>0</v>
      </c>
      <c r="L430" s="10">
        <f t="shared" si="88"/>
        <v>0</v>
      </c>
      <c r="M430" s="10">
        <f t="shared" ca="1" si="93"/>
        <v>-1.6428652393274609E-2</v>
      </c>
      <c r="N430" s="10">
        <f t="shared" ca="1" si="89"/>
        <v>0</v>
      </c>
      <c r="O430" s="177">
        <f t="shared" ca="1" si="90"/>
        <v>0</v>
      </c>
      <c r="P430" s="10">
        <f t="shared" ca="1" si="91"/>
        <v>0</v>
      </c>
      <c r="Q430" s="10">
        <f t="shared" ca="1" si="92"/>
        <v>0</v>
      </c>
      <c r="R430">
        <f t="shared" ca="1" si="94"/>
        <v>1.6428652393274609E-2</v>
      </c>
    </row>
    <row r="431" spans="2:18" x14ac:dyDescent="0.2">
      <c r="B431"/>
      <c r="C431" s="174"/>
      <c r="D431" s="176">
        <f t="shared" si="82"/>
        <v>0</v>
      </c>
      <c r="E431" s="176">
        <f t="shared" si="82"/>
        <v>0</v>
      </c>
      <c r="F431" s="10">
        <f t="shared" si="83"/>
        <v>0</v>
      </c>
      <c r="G431" s="10">
        <f t="shared" si="83"/>
        <v>0</v>
      </c>
      <c r="H431" s="10">
        <f t="shared" si="84"/>
        <v>0</v>
      </c>
      <c r="I431" s="10">
        <f t="shared" si="85"/>
        <v>0</v>
      </c>
      <c r="J431" s="10">
        <f t="shared" si="86"/>
        <v>0</v>
      </c>
      <c r="K431" s="10">
        <f t="shared" si="87"/>
        <v>0</v>
      </c>
      <c r="L431" s="10">
        <f t="shared" si="88"/>
        <v>0</v>
      </c>
      <c r="M431" s="10">
        <f t="shared" ca="1" si="93"/>
        <v>-1.6428652393274609E-2</v>
      </c>
      <c r="N431" s="10">
        <f t="shared" ca="1" si="89"/>
        <v>0</v>
      </c>
      <c r="O431" s="177">
        <f t="shared" ca="1" si="90"/>
        <v>0</v>
      </c>
      <c r="P431" s="10">
        <f t="shared" ca="1" si="91"/>
        <v>0</v>
      </c>
      <c r="Q431" s="10">
        <f t="shared" ca="1" si="92"/>
        <v>0</v>
      </c>
      <c r="R431">
        <f t="shared" ca="1" si="94"/>
        <v>1.6428652393274609E-2</v>
      </c>
    </row>
    <row r="432" spans="2:18" x14ac:dyDescent="0.2">
      <c r="B432"/>
      <c r="C432" s="174"/>
      <c r="D432" s="176">
        <f t="shared" si="82"/>
        <v>0</v>
      </c>
      <c r="E432" s="176">
        <f t="shared" si="82"/>
        <v>0</v>
      </c>
      <c r="F432" s="10">
        <f t="shared" si="83"/>
        <v>0</v>
      </c>
      <c r="G432" s="10">
        <f t="shared" si="83"/>
        <v>0</v>
      </c>
      <c r="H432" s="10">
        <f t="shared" si="84"/>
        <v>0</v>
      </c>
      <c r="I432" s="10">
        <f t="shared" si="85"/>
        <v>0</v>
      </c>
      <c r="J432" s="10">
        <f t="shared" si="86"/>
        <v>0</v>
      </c>
      <c r="K432" s="10">
        <f t="shared" si="87"/>
        <v>0</v>
      </c>
      <c r="L432" s="10">
        <f t="shared" si="88"/>
        <v>0</v>
      </c>
      <c r="M432" s="10">
        <f t="shared" ca="1" si="93"/>
        <v>-1.6428652393274609E-2</v>
      </c>
      <c r="N432" s="10">
        <f t="shared" ca="1" si="89"/>
        <v>0</v>
      </c>
      <c r="O432" s="177">
        <f t="shared" ca="1" si="90"/>
        <v>0</v>
      </c>
      <c r="P432" s="10">
        <f t="shared" ca="1" si="91"/>
        <v>0</v>
      </c>
      <c r="Q432" s="10">
        <f t="shared" ca="1" si="92"/>
        <v>0</v>
      </c>
      <c r="R432">
        <f t="shared" ca="1" si="94"/>
        <v>1.6428652393274609E-2</v>
      </c>
    </row>
    <row r="433" spans="2:18" x14ac:dyDescent="0.2">
      <c r="B433"/>
      <c r="C433" s="174"/>
      <c r="D433" s="176">
        <f t="shared" si="82"/>
        <v>0</v>
      </c>
      <c r="E433" s="176">
        <f t="shared" si="82"/>
        <v>0</v>
      </c>
      <c r="F433" s="10">
        <f t="shared" si="83"/>
        <v>0</v>
      </c>
      <c r="G433" s="10">
        <f t="shared" si="83"/>
        <v>0</v>
      </c>
      <c r="H433" s="10">
        <f t="shared" si="84"/>
        <v>0</v>
      </c>
      <c r="I433" s="10">
        <f t="shared" si="85"/>
        <v>0</v>
      </c>
      <c r="J433" s="10">
        <f t="shared" si="86"/>
        <v>0</v>
      </c>
      <c r="K433" s="10">
        <f t="shared" si="87"/>
        <v>0</v>
      </c>
      <c r="L433" s="10">
        <f t="shared" si="88"/>
        <v>0</v>
      </c>
      <c r="M433" s="10">
        <f t="shared" ca="1" si="93"/>
        <v>-1.6428652393274609E-2</v>
      </c>
      <c r="N433" s="10">
        <f t="shared" ca="1" si="89"/>
        <v>0</v>
      </c>
      <c r="O433" s="177">
        <f t="shared" ca="1" si="90"/>
        <v>0</v>
      </c>
      <c r="P433" s="10">
        <f t="shared" ca="1" si="91"/>
        <v>0</v>
      </c>
      <c r="Q433" s="10">
        <f t="shared" ca="1" si="92"/>
        <v>0</v>
      </c>
      <c r="R433">
        <f t="shared" ca="1" si="94"/>
        <v>1.6428652393274609E-2</v>
      </c>
    </row>
    <row r="434" spans="2:18" x14ac:dyDescent="0.2">
      <c r="B434"/>
      <c r="C434" s="174"/>
      <c r="D434" s="176">
        <f t="shared" si="82"/>
        <v>0</v>
      </c>
      <c r="E434" s="176">
        <f t="shared" si="82"/>
        <v>0</v>
      </c>
      <c r="F434" s="10">
        <f t="shared" si="83"/>
        <v>0</v>
      </c>
      <c r="G434" s="10">
        <f t="shared" si="83"/>
        <v>0</v>
      </c>
      <c r="H434" s="10">
        <f t="shared" si="84"/>
        <v>0</v>
      </c>
      <c r="I434" s="10">
        <f t="shared" si="85"/>
        <v>0</v>
      </c>
      <c r="J434" s="10">
        <f t="shared" si="86"/>
        <v>0</v>
      </c>
      <c r="K434" s="10">
        <f t="shared" si="87"/>
        <v>0</v>
      </c>
      <c r="L434" s="10">
        <f t="shared" si="88"/>
        <v>0</v>
      </c>
      <c r="M434" s="10">
        <f t="shared" ca="1" si="93"/>
        <v>-1.6428652393274609E-2</v>
      </c>
      <c r="N434" s="10">
        <f t="shared" ca="1" si="89"/>
        <v>0</v>
      </c>
      <c r="O434" s="177">
        <f t="shared" ca="1" si="90"/>
        <v>0</v>
      </c>
      <c r="P434" s="10">
        <f t="shared" ca="1" si="91"/>
        <v>0</v>
      </c>
      <c r="Q434" s="10">
        <f t="shared" ca="1" si="92"/>
        <v>0</v>
      </c>
      <c r="R434">
        <f t="shared" ca="1" si="94"/>
        <v>1.6428652393274609E-2</v>
      </c>
    </row>
    <row r="435" spans="2:18" x14ac:dyDescent="0.2">
      <c r="B435"/>
      <c r="C435" s="174"/>
      <c r="D435" s="176">
        <f t="shared" si="82"/>
        <v>0</v>
      </c>
      <c r="E435" s="176">
        <f t="shared" si="82"/>
        <v>0</v>
      </c>
      <c r="F435" s="10">
        <f t="shared" si="83"/>
        <v>0</v>
      </c>
      <c r="G435" s="10">
        <f t="shared" si="83"/>
        <v>0</v>
      </c>
      <c r="H435" s="10">
        <f t="shared" si="84"/>
        <v>0</v>
      </c>
      <c r="I435" s="10">
        <f t="shared" si="85"/>
        <v>0</v>
      </c>
      <c r="J435" s="10">
        <f t="shared" si="86"/>
        <v>0</v>
      </c>
      <c r="K435" s="10">
        <f t="shared" si="87"/>
        <v>0</v>
      </c>
      <c r="L435" s="10">
        <f t="shared" si="88"/>
        <v>0</v>
      </c>
      <c r="M435" s="10">
        <f t="shared" ca="1" si="93"/>
        <v>-1.6428652393274609E-2</v>
      </c>
      <c r="N435" s="10">
        <f t="shared" ca="1" si="89"/>
        <v>0</v>
      </c>
      <c r="O435" s="177">
        <f t="shared" ca="1" si="90"/>
        <v>0</v>
      </c>
      <c r="P435" s="10">
        <f t="shared" ca="1" si="91"/>
        <v>0</v>
      </c>
      <c r="Q435" s="10">
        <f t="shared" ca="1" si="92"/>
        <v>0</v>
      </c>
      <c r="R435">
        <f t="shared" ca="1" si="94"/>
        <v>1.6428652393274609E-2</v>
      </c>
    </row>
    <row r="436" spans="2:18" x14ac:dyDescent="0.2">
      <c r="B436"/>
      <c r="C436" s="174"/>
      <c r="D436" s="176">
        <f t="shared" si="82"/>
        <v>0</v>
      </c>
      <c r="E436" s="176">
        <f t="shared" si="82"/>
        <v>0</v>
      </c>
      <c r="F436" s="10">
        <f t="shared" si="83"/>
        <v>0</v>
      </c>
      <c r="G436" s="10">
        <f t="shared" si="83"/>
        <v>0</v>
      </c>
      <c r="H436" s="10">
        <f t="shared" si="84"/>
        <v>0</v>
      </c>
      <c r="I436" s="10">
        <f t="shared" si="85"/>
        <v>0</v>
      </c>
      <c r="J436" s="10">
        <f t="shared" si="86"/>
        <v>0</v>
      </c>
      <c r="K436" s="10">
        <f t="shared" si="87"/>
        <v>0</v>
      </c>
      <c r="L436" s="10">
        <f t="shared" si="88"/>
        <v>0</v>
      </c>
      <c r="M436" s="10">
        <f t="shared" ca="1" si="93"/>
        <v>-1.6428652393274609E-2</v>
      </c>
      <c r="N436" s="10">
        <f t="shared" ca="1" si="89"/>
        <v>0</v>
      </c>
      <c r="O436" s="177">
        <f t="shared" ca="1" si="90"/>
        <v>0</v>
      </c>
      <c r="P436" s="10">
        <f t="shared" ca="1" si="91"/>
        <v>0</v>
      </c>
      <c r="Q436" s="10">
        <f t="shared" ca="1" si="92"/>
        <v>0</v>
      </c>
      <c r="R436">
        <f t="shared" ca="1" si="94"/>
        <v>1.6428652393274609E-2</v>
      </c>
    </row>
    <row r="437" spans="2:18" x14ac:dyDescent="0.2">
      <c r="B437"/>
      <c r="C437" s="174"/>
      <c r="D437" s="176">
        <f t="shared" si="82"/>
        <v>0</v>
      </c>
      <c r="E437" s="176">
        <f t="shared" si="82"/>
        <v>0</v>
      </c>
      <c r="F437" s="10">
        <f t="shared" si="83"/>
        <v>0</v>
      </c>
      <c r="G437" s="10">
        <f t="shared" si="83"/>
        <v>0</v>
      </c>
      <c r="H437" s="10">
        <f t="shared" si="84"/>
        <v>0</v>
      </c>
      <c r="I437" s="10">
        <f t="shared" si="85"/>
        <v>0</v>
      </c>
      <c r="J437" s="10">
        <f t="shared" si="86"/>
        <v>0</v>
      </c>
      <c r="K437" s="10">
        <f t="shared" si="87"/>
        <v>0</v>
      </c>
      <c r="L437" s="10">
        <f t="shared" si="88"/>
        <v>0</v>
      </c>
      <c r="M437" s="10">
        <f t="shared" ca="1" si="93"/>
        <v>-1.6428652393274609E-2</v>
      </c>
      <c r="N437" s="10">
        <f t="shared" ca="1" si="89"/>
        <v>0</v>
      </c>
      <c r="O437" s="177">
        <f t="shared" ca="1" si="90"/>
        <v>0</v>
      </c>
      <c r="P437" s="10">
        <f t="shared" ca="1" si="91"/>
        <v>0</v>
      </c>
      <c r="Q437" s="10">
        <f t="shared" ca="1" si="92"/>
        <v>0</v>
      </c>
      <c r="R437">
        <f t="shared" ca="1" si="94"/>
        <v>1.6428652393274609E-2</v>
      </c>
    </row>
    <row r="438" spans="2:18" x14ac:dyDescent="0.2">
      <c r="B438"/>
      <c r="C438" s="174"/>
      <c r="D438" s="176">
        <f t="shared" si="82"/>
        <v>0</v>
      </c>
      <c r="E438" s="176">
        <f t="shared" si="82"/>
        <v>0</v>
      </c>
      <c r="F438" s="10">
        <f t="shared" si="83"/>
        <v>0</v>
      </c>
      <c r="G438" s="10">
        <f t="shared" si="83"/>
        <v>0</v>
      </c>
      <c r="H438" s="10">
        <f t="shared" si="84"/>
        <v>0</v>
      </c>
      <c r="I438" s="10">
        <f t="shared" si="85"/>
        <v>0</v>
      </c>
      <c r="J438" s="10">
        <f t="shared" si="86"/>
        <v>0</v>
      </c>
      <c r="K438" s="10">
        <f t="shared" si="87"/>
        <v>0</v>
      </c>
      <c r="L438" s="10">
        <f t="shared" si="88"/>
        <v>0</v>
      </c>
      <c r="M438" s="10">
        <f t="shared" ca="1" si="93"/>
        <v>-1.6428652393274609E-2</v>
      </c>
      <c r="N438" s="10">
        <f t="shared" ca="1" si="89"/>
        <v>0</v>
      </c>
      <c r="O438" s="177">
        <f t="shared" ca="1" si="90"/>
        <v>0</v>
      </c>
      <c r="P438" s="10">
        <f t="shared" ca="1" si="91"/>
        <v>0</v>
      </c>
      <c r="Q438" s="10">
        <f t="shared" ca="1" si="92"/>
        <v>0</v>
      </c>
      <c r="R438">
        <f t="shared" ca="1" si="94"/>
        <v>1.6428652393274609E-2</v>
      </c>
    </row>
    <row r="439" spans="2:18" x14ac:dyDescent="0.2">
      <c r="B439"/>
      <c r="C439" s="174"/>
      <c r="D439" s="176">
        <f t="shared" si="82"/>
        <v>0</v>
      </c>
      <c r="E439" s="176">
        <f t="shared" si="82"/>
        <v>0</v>
      </c>
      <c r="F439" s="10">
        <f t="shared" si="83"/>
        <v>0</v>
      </c>
      <c r="G439" s="10">
        <f t="shared" si="83"/>
        <v>0</v>
      </c>
      <c r="H439" s="10">
        <f t="shared" si="84"/>
        <v>0</v>
      </c>
      <c r="I439" s="10">
        <f t="shared" si="85"/>
        <v>0</v>
      </c>
      <c r="J439" s="10">
        <f t="shared" si="86"/>
        <v>0</v>
      </c>
      <c r="K439" s="10">
        <f t="shared" si="87"/>
        <v>0</v>
      </c>
      <c r="L439" s="10">
        <f t="shared" si="88"/>
        <v>0</v>
      </c>
      <c r="M439" s="10">
        <f t="shared" ca="1" si="93"/>
        <v>-1.6428652393274609E-2</v>
      </c>
      <c r="N439" s="10">
        <f t="shared" ca="1" si="89"/>
        <v>0</v>
      </c>
      <c r="O439" s="177">
        <f t="shared" ca="1" si="90"/>
        <v>0</v>
      </c>
      <c r="P439" s="10">
        <f t="shared" ca="1" si="91"/>
        <v>0</v>
      </c>
      <c r="Q439" s="10">
        <f t="shared" ca="1" si="92"/>
        <v>0</v>
      </c>
      <c r="R439">
        <f t="shared" ca="1" si="94"/>
        <v>1.6428652393274609E-2</v>
      </c>
    </row>
    <row r="440" spans="2:18" x14ac:dyDescent="0.2">
      <c r="B440"/>
      <c r="C440" s="174"/>
      <c r="D440" s="176">
        <f t="shared" si="82"/>
        <v>0</v>
      </c>
      <c r="E440" s="176">
        <f t="shared" si="82"/>
        <v>0</v>
      </c>
      <c r="F440" s="10">
        <f t="shared" si="83"/>
        <v>0</v>
      </c>
      <c r="G440" s="10">
        <f t="shared" si="83"/>
        <v>0</v>
      </c>
      <c r="H440" s="10">
        <f t="shared" si="84"/>
        <v>0</v>
      </c>
      <c r="I440" s="10">
        <f t="shared" si="85"/>
        <v>0</v>
      </c>
      <c r="J440" s="10">
        <f t="shared" si="86"/>
        <v>0</v>
      </c>
      <c r="K440" s="10">
        <f t="shared" si="87"/>
        <v>0</v>
      </c>
      <c r="L440" s="10">
        <f t="shared" si="88"/>
        <v>0</v>
      </c>
      <c r="M440" s="10">
        <f t="shared" ca="1" si="93"/>
        <v>-1.6428652393274609E-2</v>
      </c>
      <c r="N440" s="10">
        <f t="shared" ca="1" si="89"/>
        <v>0</v>
      </c>
      <c r="O440" s="177">
        <f t="shared" ca="1" si="90"/>
        <v>0</v>
      </c>
      <c r="P440" s="10">
        <f t="shared" ca="1" si="91"/>
        <v>0</v>
      </c>
      <c r="Q440" s="10">
        <f t="shared" ca="1" si="92"/>
        <v>0</v>
      </c>
      <c r="R440">
        <f t="shared" ca="1" si="94"/>
        <v>1.6428652393274609E-2</v>
      </c>
    </row>
    <row r="441" spans="2:18" x14ac:dyDescent="0.2">
      <c r="B441"/>
      <c r="C441" s="174"/>
      <c r="D441" s="176">
        <f t="shared" si="82"/>
        <v>0</v>
      </c>
      <c r="E441" s="176">
        <f t="shared" si="82"/>
        <v>0</v>
      </c>
      <c r="F441" s="10">
        <f t="shared" si="83"/>
        <v>0</v>
      </c>
      <c r="G441" s="10">
        <f t="shared" si="83"/>
        <v>0</v>
      </c>
      <c r="H441" s="10">
        <f t="shared" si="84"/>
        <v>0</v>
      </c>
      <c r="I441" s="10">
        <f t="shared" si="85"/>
        <v>0</v>
      </c>
      <c r="J441" s="10">
        <f t="shared" si="86"/>
        <v>0</v>
      </c>
      <c r="K441" s="10">
        <f t="shared" si="87"/>
        <v>0</v>
      </c>
      <c r="L441" s="10">
        <f t="shared" si="88"/>
        <v>0</v>
      </c>
      <c r="M441" s="10">
        <f t="shared" ca="1" si="93"/>
        <v>-1.6428652393274609E-2</v>
      </c>
      <c r="N441" s="10">
        <f t="shared" ca="1" si="89"/>
        <v>0</v>
      </c>
      <c r="O441" s="177">
        <f t="shared" ca="1" si="90"/>
        <v>0</v>
      </c>
      <c r="P441" s="10">
        <f t="shared" ca="1" si="91"/>
        <v>0</v>
      </c>
      <c r="Q441" s="10">
        <f t="shared" ca="1" si="92"/>
        <v>0</v>
      </c>
      <c r="R441">
        <f t="shared" ca="1" si="94"/>
        <v>1.6428652393274609E-2</v>
      </c>
    </row>
    <row r="442" spans="2:18" x14ac:dyDescent="0.2">
      <c r="B442"/>
      <c r="C442" s="174"/>
      <c r="D442" s="176">
        <f t="shared" si="82"/>
        <v>0</v>
      </c>
      <c r="E442" s="176">
        <f t="shared" si="82"/>
        <v>0</v>
      </c>
      <c r="F442" s="10">
        <f t="shared" si="83"/>
        <v>0</v>
      </c>
      <c r="G442" s="10">
        <f t="shared" si="83"/>
        <v>0</v>
      </c>
      <c r="H442" s="10">
        <f t="shared" si="84"/>
        <v>0</v>
      </c>
      <c r="I442" s="10">
        <f t="shared" si="85"/>
        <v>0</v>
      </c>
      <c r="J442" s="10">
        <f t="shared" si="86"/>
        <v>0</v>
      </c>
      <c r="K442" s="10">
        <f t="shared" si="87"/>
        <v>0</v>
      </c>
      <c r="L442" s="10">
        <f t="shared" si="88"/>
        <v>0</v>
      </c>
      <c r="M442" s="10">
        <f t="shared" ca="1" si="93"/>
        <v>-1.6428652393274609E-2</v>
      </c>
      <c r="N442" s="10">
        <f t="shared" ca="1" si="89"/>
        <v>0</v>
      </c>
      <c r="O442" s="177">
        <f t="shared" ca="1" si="90"/>
        <v>0</v>
      </c>
      <c r="P442" s="10">
        <f t="shared" ca="1" si="91"/>
        <v>0</v>
      </c>
      <c r="Q442" s="10">
        <f t="shared" ca="1" si="92"/>
        <v>0</v>
      </c>
      <c r="R442">
        <f t="shared" ca="1" si="94"/>
        <v>1.6428652393274609E-2</v>
      </c>
    </row>
    <row r="443" spans="2:18" x14ac:dyDescent="0.2">
      <c r="B443"/>
      <c r="C443" s="174"/>
      <c r="D443" s="176">
        <f t="shared" si="82"/>
        <v>0</v>
      </c>
      <c r="E443" s="176">
        <f t="shared" si="82"/>
        <v>0</v>
      </c>
      <c r="F443" s="10">
        <f t="shared" si="83"/>
        <v>0</v>
      </c>
      <c r="G443" s="10">
        <f t="shared" si="83"/>
        <v>0</v>
      </c>
      <c r="H443" s="10">
        <f t="shared" si="84"/>
        <v>0</v>
      </c>
      <c r="I443" s="10">
        <f t="shared" si="85"/>
        <v>0</v>
      </c>
      <c r="J443" s="10">
        <f t="shared" si="86"/>
        <v>0</v>
      </c>
      <c r="K443" s="10">
        <f t="shared" si="87"/>
        <v>0</v>
      </c>
      <c r="L443" s="10">
        <f t="shared" si="88"/>
        <v>0</v>
      </c>
      <c r="M443" s="10">
        <f t="shared" ca="1" si="93"/>
        <v>-1.6428652393274609E-2</v>
      </c>
      <c r="N443" s="10">
        <f t="shared" ca="1" si="89"/>
        <v>0</v>
      </c>
      <c r="O443" s="177">
        <f t="shared" ca="1" si="90"/>
        <v>0</v>
      </c>
      <c r="P443" s="10">
        <f t="shared" ca="1" si="91"/>
        <v>0</v>
      </c>
      <c r="Q443" s="10">
        <f t="shared" ca="1" si="92"/>
        <v>0</v>
      </c>
      <c r="R443">
        <f t="shared" ca="1" si="94"/>
        <v>1.6428652393274609E-2</v>
      </c>
    </row>
    <row r="444" spans="2:18" x14ac:dyDescent="0.2">
      <c r="B444"/>
      <c r="C444" s="174"/>
      <c r="D444" s="176">
        <f t="shared" si="82"/>
        <v>0</v>
      </c>
      <c r="E444" s="176">
        <f t="shared" si="82"/>
        <v>0</v>
      </c>
      <c r="F444" s="10">
        <f t="shared" si="83"/>
        <v>0</v>
      </c>
      <c r="G444" s="10">
        <f t="shared" si="83"/>
        <v>0</v>
      </c>
      <c r="H444" s="10">
        <f t="shared" si="84"/>
        <v>0</v>
      </c>
      <c r="I444" s="10">
        <f t="shared" si="85"/>
        <v>0</v>
      </c>
      <c r="J444" s="10">
        <f t="shared" si="86"/>
        <v>0</v>
      </c>
      <c r="K444" s="10">
        <f t="shared" si="87"/>
        <v>0</v>
      </c>
      <c r="L444" s="10">
        <f t="shared" si="88"/>
        <v>0</v>
      </c>
      <c r="M444" s="10">
        <f t="shared" ca="1" si="93"/>
        <v>-1.6428652393274609E-2</v>
      </c>
      <c r="N444" s="10">
        <f t="shared" ca="1" si="89"/>
        <v>0</v>
      </c>
      <c r="O444" s="177">
        <f t="shared" ca="1" si="90"/>
        <v>0</v>
      </c>
      <c r="P444" s="10">
        <f t="shared" ca="1" si="91"/>
        <v>0</v>
      </c>
      <c r="Q444" s="10">
        <f t="shared" ca="1" si="92"/>
        <v>0</v>
      </c>
      <c r="R444">
        <f t="shared" ca="1" si="94"/>
        <v>1.6428652393274609E-2</v>
      </c>
    </row>
    <row r="445" spans="2:18" x14ac:dyDescent="0.2">
      <c r="B445"/>
      <c r="C445" s="174"/>
      <c r="D445" s="176">
        <f t="shared" si="82"/>
        <v>0</v>
      </c>
      <c r="E445" s="176">
        <f t="shared" si="82"/>
        <v>0</v>
      </c>
      <c r="F445" s="10">
        <f t="shared" si="83"/>
        <v>0</v>
      </c>
      <c r="G445" s="10">
        <f t="shared" si="83"/>
        <v>0</v>
      </c>
      <c r="H445" s="10">
        <f t="shared" si="84"/>
        <v>0</v>
      </c>
      <c r="I445" s="10">
        <f t="shared" si="85"/>
        <v>0</v>
      </c>
      <c r="J445" s="10">
        <f t="shared" si="86"/>
        <v>0</v>
      </c>
      <c r="K445" s="10">
        <f t="shared" si="87"/>
        <v>0</v>
      </c>
      <c r="L445" s="10">
        <f t="shared" si="88"/>
        <v>0</v>
      </c>
      <c r="M445" s="10">
        <f t="shared" ca="1" si="93"/>
        <v>-1.6428652393274609E-2</v>
      </c>
      <c r="N445" s="10">
        <f t="shared" ca="1" si="89"/>
        <v>0</v>
      </c>
      <c r="O445" s="177">
        <f t="shared" ca="1" si="90"/>
        <v>0</v>
      </c>
      <c r="P445" s="10">
        <f t="shared" ca="1" si="91"/>
        <v>0</v>
      </c>
      <c r="Q445" s="10">
        <f t="shared" ca="1" si="92"/>
        <v>0</v>
      </c>
      <c r="R445">
        <f t="shared" ca="1" si="94"/>
        <v>1.6428652393274609E-2</v>
      </c>
    </row>
    <row r="446" spans="2:18" x14ac:dyDescent="0.2">
      <c r="B446"/>
      <c r="C446" s="174"/>
      <c r="D446" s="176">
        <f t="shared" si="82"/>
        <v>0</v>
      </c>
      <c r="E446" s="176">
        <f t="shared" si="82"/>
        <v>0</v>
      </c>
      <c r="F446" s="10">
        <f t="shared" si="83"/>
        <v>0</v>
      </c>
      <c r="G446" s="10">
        <f t="shared" si="83"/>
        <v>0</v>
      </c>
      <c r="H446" s="10">
        <f t="shared" si="84"/>
        <v>0</v>
      </c>
      <c r="I446" s="10">
        <f t="shared" si="85"/>
        <v>0</v>
      </c>
      <c r="J446" s="10">
        <f t="shared" si="86"/>
        <v>0</v>
      </c>
      <c r="K446" s="10">
        <f t="shared" si="87"/>
        <v>0</v>
      </c>
      <c r="L446" s="10">
        <f t="shared" si="88"/>
        <v>0</v>
      </c>
      <c r="M446" s="10">
        <f t="shared" ca="1" si="93"/>
        <v>-1.6428652393274609E-2</v>
      </c>
      <c r="N446" s="10">
        <f t="shared" ca="1" si="89"/>
        <v>0</v>
      </c>
      <c r="O446" s="177">
        <f t="shared" ca="1" si="90"/>
        <v>0</v>
      </c>
      <c r="P446" s="10">
        <f t="shared" ca="1" si="91"/>
        <v>0</v>
      </c>
      <c r="Q446" s="10">
        <f t="shared" ca="1" si="92"/>
        <v>0</v>
      </c>
      <c r="R446">
        <f t="shared" ca="1" si="94"/>
        <v>1.6428652393274609E-2</v>
      </c>
    </row>
    <row r="447" spans="2:18" x14ac:dyDescent="0.2">
      <c r="B447"/>
      <c r="C447" s="174"/>
      <c r="D447" s="176">
        <f t="shared" si="82"/>
        <v>0</v>
      </c>
      <c r="E447" s="176">
        <f t="shared" si="82"/>
        <v>0</v>
      </c>
      <c r="F447" s="10">
        <f t="shared" si="83"/>
        <v>0</v>
      </c>
      <c r="G447" s="10">
        <f t="shared" si="83"/>
        <v>0</v>
      </c>
      <c r="H447" s="10">
        <f t="shared" si="84"/>
        <v>0</v>
      </c>
      <c r="I447" s="10">
        <f t="shared" si="85"/>
        <v>0</v>
      </c>
      <c r="J447" s="10">
        <f t="shared" si="86"/>
        <v>0</v>
      </c>
      <c r="K447" s="10">
        <f t="shared" si="87"/>
        <v>0</v>
      </c>
      <c r="L447" s="10">
        <f t="shared" si="88"/>
        <v>0</v>
      </c>
      <c r="M447" s="10">
        <f t="shared" ca="1" si="93"/>
        <v>-1.6428652393274609E-2</v>
      </c>
      <c r="N447" s="10">
        <f t="shared" ca="1" si="89"/>
        <v>0</v>
      </c>
      <c r="O447" s="177">
        <f t="shared" ca="1" si="90"/>
        <v>0</v>
      </c>
      <c r="P447" s="10">
        <f t="shared" ca="1" si="91"/>
        <v>0</v>
      </c>
      <c r="Q447" s="10">
        <f t="shared" ca="1" si="92"/>
        <v>0</v>
      </c>
      <c r="R447">
        <f t="shared" ca="1" si="94"/>
        <v>1.6428652393274609E-2</v>
      </c>
    </row>
    <row r="448" spans="2:18" x14ac:dyDescent="0.2">
      <c r="B448"/>
      <c r="C448" s="174"/>
      <c r="D448" s="176">
        <f t="shared" si="82"/>
        <v>0</v>
      </c>
      <c r="E448" s="176">
        <f t="shared" si="82"/>
        <v>0</v>
      </c>
      <c r="F448" s="10">
        <f t="shared" si="83"/>
        <v>0</v>
      </c>
      <c r="G448" s="10">
        <f t="shared" si="83"/>
        <v>0</v>
      </c>
      <c r="H448" s="10">
        <f t="shared" si="84"/>
        <v>0</v>
      </c>
      <c r="I448" s="10">
        <f t="shared" si="85"/>
        <v>0</v>
      </c>
      <c r="J448" s="10">
        <f t="shared" si="86"/>
        <v>0</v>
      </c>
      <c r="K448" s="10">
        <f t="shared" si="87"/>
        <v>0</v>
      </c>
      <c r="L448" s="10">
        <f t="shared" si="88"/>
        <v>0</v>
      </c>
      <c r="M448" s="10">
        <f t="shared" ca="1" si="93"/>
        <v>-1.6428652393274609E-2</v>
      </c>
      <c r="N448" s="10">
        <f t="shared" ca="1" si="89"/>
        <v>0</v>
      </c>
      <c r="O448" s="177">
        <f t="shared" ca="1" si="90"/>
        <v>0</v>
      </c>
      <c r="P448" s="10">
        <f t="shared" ca="1" si="91"/>
        <v>0</v>
      </c>
      <c r="Q448" s="10">
        <f t="shared" ca="1" si="92"/>
        <v>0</v>
      </c>
      <c r="R448">
        <f t="shared" ca="1" si="94"/>
        <v>1.6428652393274609E-2</v>
      </c>
    </row>
    <row r="449" spans="2:18" x14ac:dyDescent="0.2">
      <c r="B449"/>
      <c r="C449" s="174"/>
      <c r="D449" s="176">
        <f t="shared" si="82"/>
        <v>0</v>
      </c>
      <c r="E449" s="176">
        <f t="shared" si="82"/>
        <v>0</v>
      </c>
      <c r="F449" s="10">
        <f t="shared" si="83"/>
        <v>0</v>
      </c>
      <c r="G449" s="10">
        <f t="shared" si="83"/>
        <v>0</v>
      </c>
      <c r="H449" s="10">
        <f t="shared" si="84"/>
        <v>0</v>
      </c>
      <c r="I449" s="10">
        <f t="shared" si="85"/>
        <v>0</v>
      </c>
      <c r="J449" s="10">
        <f t="shared" si="86"/>
        <v>0</v>
      </c>
      <c r="K449" s="10">
        <f t="shared" si="87"/>
        <v>0</v>
      </c>
      <c r="L449" s="10">
        <f t="shared" si="88"/>
        <v>0</v>
      </c>
      <c r="M449" s="10">
        <f t="shared" ca="1" si="93"/>
        <v>-1.6428652393274609E-2</v>
      </c>
      <c r="N449" s="10">
        <f t="shared" ca="1" si="89"/>
        <v>0</v>
      </c>
      <c r="O449" s="177">
        <f t="shared" ca="1" si="90"/>
        <v>0</v>
      </c>
      <c r="P449" s="10">
        <f t="shared" ca="1" si="91"/>
        <v>0</v>
      </c>
      <c r="Q449" s="10">
        <f t="shared" ca="1" si="92"/>
        <v>0</v>
      </c>
      <c r="R449">
        <f t="shared" ca="1" si="94"/>
        <v>1.6428652393274609E-2</v>
      </c>
    </row>
    <row r="450" spans="2:18" x14ac:dyDescent="0.2">
      <c r="B450"/>
      <c r="C450" s="174"/>
      <c r="D450" s="176">
        <f t="shared" si="82"/>
        <v>0</v>
      </c>
      <c r="E450" s="176">
        <f t="shared" si="82"/>
        <v>0</v>
      </c>
      <c r="F450" s="10">
        <f t="shared" si="83"/>
        <v>0</v>
      </c>
      <c r="G450" s="10">
        <f t="shared" si="83"/>
        <v>0</v>
      </c>
      <c r="H450" s="10">
        <f t="shared" si="84"/>
        <v>0</v>
      </c>
      <c r="I450" s="10">
        <f t="shared" si="85"/>
        <v>0</v>
      </c>
      <c r="J450" s="10">
        <f t="shared" si="86"/>
        <v>0</v>
      </c>
      <c r="K450" s="10">
        <f t="shared" si="87"/>
        <v>0</v>
      </c>
      <c r="L450" s="10">
        <f t="shared" si="88"/>
        <v>0</v>
      </c>
      <c r="M450" s="10">
        <f t="shared" ca="1" si="93"/>
        <v>-1.6428652393274609E-2</v>
      </c>
      <c r="N450" s="10">
        <f t="shared" ca="1" si="89"/>
        <v>0</v>
      </c>
      <c r="O450" s="177">
        <f t="shared" ca="1" si="90"/>
        <v>0</v>
      </c>
      <c r="P450" s="10">
        <f t="shared" ca="1" si="91"/>
        <v>0</v>
      </c>
      <c r="Q450" s="10">
        <f t="shared" ca="1" si="92"/>
        <v>0</v>
      </c>
      <c r="R450">
        <f t="shared" ca="1" si="94"/>
        <v>1.6428652393274609E-2</v>
      </c>
    </row>
    <row r="451" spans="2:18" x14ac:dyDescent="0.2">
      <c r="B451"/>
      <c r="C451" s="174"/>
      <c r="D451" s="176">
        <f t="shared" si="82"/>
        <v>0</v>
      </c>
      <c r="E451" s="176">
        <f t="shared" si="82"/>
        <v>0</v>
      </c>
      <c r="F451" s="10">
        <f t="shared" si="83"/>
        <v>0</v>
      </c>
      <c r="G451" s="10">
        <f t="shared" si="83"/>
        <v>0</v>
      </c>
      <c r="H451" s="10">
        <f t="shared" si="84"/>
        <v>0</v>
      </c>
      <c r="I451" s="10">
        <f t="shared" si="85"/>
        <v>0</v>
      </c>
      <c r="J451" s="10">
        <f t="shared" si="86"/>
        <v>0</v>
      </c>
      <c r="K451" s="10">
        <f t="shared" si="87"/>
        <v>0</v>
      </c>
      <c r="L451" s="10">
        <f t="shared" si="88"/>
        <v>0</v>
      </c>
      <c r="M451" s="10">
        <f t="shared" ca="1" si="93"/>
        <v>-1.6428652393274609E-2</v>
      </c>
      <c r="N451" s="10">
        <f t="shared" ca="1" si="89"/>
        <v>0</v>
      </c>
      <c r="O451" s="177">
        <f t="shared" ca="1" si="90"/>
        <v>0</v>
      </c>
      <c r="P451" s="10">
        <f t="shared" ca="1" si="91"/>
        <v>0</v>
      </c>
      <c r="Q451" s="10">
        <f t="shared" ca="1" si="92"/>
        <v>0</v>
      </c>
      <c r="R451">
        <f t="shared" ca="1" si="94"/>
        <v>1.6428652393274609E-2</v>
      </c>
    </row>
    <row r="452" spans="2:18" x14ac:dyDescent="0.2">
      <c r="B452"/>
      <c r="C452" s="174"/>
      <c r="D452" s="176">
        <f t="shared" si="82"/>
        <v>0</v>
      </c>
      <c r="E452" s="176">
        <f t="shared" si="82"/>
        <v>0</v>
      </c>
      <c r="F452" s="10">
        <f t="shared" si="83"/>
        <v>0</v>
      </c>
      <c r="G452" s="10">
        <f t="shared" si="83"/>
        <v>0</v>
      </c>
      <c r="H452" s="10">
        <f t="shared" si="84"/>
        <v>0</v>
      </c>
      <c r="I452" s="10">
        <f t="shared" si="85"/>
        <v>0</v>
      </c>
      <c r="J452" s="10">
        <f t="shared" si="86"/>
        <v>0</v>
      </c>
      <c r="K452" s="10">
        <f t="shared" si="87"/>
        <v>0</v>
      </c>
      <c r="L452" s="10">
        <f t="shared" si="88"/>
        <v>0</v>
      </c>
      <c r="M452" s="10">
        <f t="shared" ca="1" si="93"/>
        <v>-1.6428652393274609E-2</v>
      </c>
      <c r="N452" s="10">
        <f t="shared" ca="1" si="89"/>
        <v>0</v>
      </c>
      <c r="O452" s="177">
        <f t="shared" ca="1" si="90"/>
        <v>0</v>
      </c>
      <c r="P452" s="10">
        <f t="shared" ca="1" si="91"/>
        <v>0</v>
      </c>
      <c r="Q452" s="10">
        <f t="shared" ca="1" si="92"/>
        <v>0</v>
      </c>
      <c r="R452">
        <f t="shared" ca="1" si="94"/>
        <v>1.6428652393274609E-2</v>
      </c>
    </row>
    <row r="453" spans="2:18" x14ac:dyDescent="0.2">
      <c r="B453"/>
      <c r="C453" s="174"/>
      <c r="D453" s="176">
        <f t="shared" si="82"/>
        <v>0</v>
      </c>
      <c r="E453" s="176">
        <f t="shared" si="82"/>
        <v>0</v>
      </c>
      <c r="F453" s="10">
        <f t="shared" si="83"/>
        <v>0</v>
      </c>
      <c r="G453" s="10">
        <f t="shared" si="83"/>
        <v>0</v>
      </c>
      <c r="H453" s="10">
        <f t="shared" si="84"/>
        <v>0</v>
      </c>
      <c r="I453" s="10">
        <f t="shared" si="85"/>
        <v>0</v>
      </c>
      <c r="J453" s="10">
        <f t="shared" si="86"/>
        <v>0</v>
      </c>
      <c r="K453" s="10">
        <f t="shared" si="87"/>
        <v>0</v>
      </c>
      <c r="L453" s="10">
        <f t="shared" si="88"/>
        <v>0</v>
      </c>
      <c r="M453" s="10">
        <f t="shared" ca="1" si="93"/>
        <v>-1.6428652393274609E-2</v>
      </c>
      <c r="N453" s="10">
        <f t="shared" ca="1" si="89"/>
        <v>0</v>
      </c>
      <c r="O453" s="177">
        <f t="shared" ca="1" si="90"/>
        <v>0</v>
      </c>
      <c r="P453" s="10">
        <f t="shared" ca="1" si="91"/>
        <v>0</v>
      </c>
      <c r="Q453" s="10">
        <f t="shared" ca="1" si="92"/>
        <v>0</v>
      </c>
      <c r="R453">
        <f t="shared" ca="1" si="94"/>
        <v>1.6428652393274609E-2</v>
      </c>
    </row>
    <row r="454" spans="2:18" x14ac:dyDescent="0.2">
      <c r="B454"/>
      <c r="C454" s="174"/>
      <c r="D454" s="176">
        <f t="shared" si="82"/>
        <v>0</v>
      </c>
      <c r="E454" s="176">
        <f t="shared" si="82"/>
        <v>0</v>
      </c>
      <c r="F454" s="10">
        <f t="shared" si="83"/>
        <v>0</v>
      </c>
      <c r="G454" s="10">
        <f t="shared" si="83"/>
        <v>0</v>
      </c>
      <c r="H454" s="10">
        <f t="shared" si="84"/>
        <v>0</v>
      </c>
      <c r="I454" s="10">
        <f t="shared" si="85"/>
        <v>0</v>
      </c>
      <c r="J454" s="10">
        <f t="shared" si="86"/>
        <v>0</v>
      </c>
      <c r="K454" s="10">
        <f t="shared" si="87"/>
        <v>0</v>
      </c>
      <c r="L454" s="10">
        <f t="shared" si="88"/>
        <v>0</v>
      </c>
      <c r="M454" s="10">
        <f t="shared" ca="1" si="93"/>
        <v>-1.6428652393274609E-2</v>
      </c>
      <c r="N454" s="10">
        <f t="shared" ca="1" si="89"/>
        <v>0</v>
      </c>
      <c r="O454" s="177">
        <f t="shared" ca="1" si="90"/>
        <v>0</v>
      </c>
      <c r="P454" s="10">
        <f t="shared" ca="1" si="91"/>
        <v>0</v>
      </c>
      <c r="Q454" s="10">
        <f t="shared" ca="1" si="92"/>
        <v>0</v>
      </c>
      <c r="R454">
        <f t="shared" ca="1" si="94"/>
        <v>1.6428652393274609E-2</v>
      </c>
    </row>
    <row r="455" spans="2:18" x14ac:dyDescent="0.2">
      <c r="B455"/>
      <c r="C455" s="174"/>
      <c r="D455" s="176">
        <f t="shared" si="82"/>
        <v>0</v>
      </c>
      <c r="E455" s="176">
        <f t="shared" si="82"/>
        <v>0</v>
      </c>
      <c r="F455" s="10">
        <f t="shared" si="83"/>
        <v>0</v>
      </c>
      <c r="G455" s="10">
        <f t="shared" si="83"/>
        <v>0</v>
      </c>
      <c r="H455" s="10">
        <f t="shared" si="84"/>
        <v>0</v>
      </c>
      <c r="I455" s="10">
        <f t="shared" si="85"/>
        <v>0</v>
      </c>
      <c r="J455" s="10">
        <f t="shared" si="86"/>
        <v>0</v>
      </c>
      <c r="K455" s="10">
        <f t="shared" si="87"/>
        <v>0</v>
      </c>
      <c r="L455" s="10">
        <f t="shared" si="88"/>
        <v>0</v>
      </c>
      <c r="M455" s="10">
        <f t="shared" ca="1" si="93"/>
        <v>-1.6428652393274609E-2</v>
      </c>
      <c r="N455" s="10">
        <f t="shared" ca="1" si="89"/>
        <v>0</v>
      </c>
      <c r="O455" s="177">
        <f t="shared" ca="1" si="90"/>
        <v>0</v>
      </c>
      <c r="P455" s="10">
        <f t="shared" ca="1" si="91"/>
        <v>0</v>
      </c>
      <c r="Q455" s="10">
        <f t="shared" ca="1" si="92"/>
        <v>0</v>
      </c>
      <c r="R455">
        <f t="shared" ca="1" si="94"/>
        <v>1.6428652393274609E-2</v>
      </c>
    </row>
    <row r="456" spans="2:18" x14ac:dyDescent="0.2">
      <c r="B456"/>
      <c r="C456" s="174"/>
      <c r="D456" s="176">
        <f t="shared" si="82"/>
        <v>0</v>
      </c>
      <c r="E456" s="176">
        <f t="shared" si="82"/>
        <v>0</v>
      </c>
      <c r="F456" s="10">
        <f t="shared" si="83"/>
        <v>0</v>
      </c>
      <c r="G456" s="10">
        <f t="shared" si="83"/>
        <v>0</v>
      </c>
      <c r="H456" s="10">
        <f t="shared" si="84"/>
        <v>0</v>
      </c>
      <c r="I456" s="10">
        <f t="shared" si="85"/>
        <v>0</v>
      </c>
      <c r="J456" s="10">
        <f t="shared" si="86"/>
        <v>0</v>
      </c>
      <c r="K456" s="10">
        <f t="shared" si="87"/>
        <v>0</v>
      </c>
      <c r="L456" s="10">
        <f t="shared" si="88"/>
        <v>0</v>
      </c>
      <c r="M456" s="10">
        <f t="shared" ca="1" si="93"/>
        <v>-1.6428652393274609E-2</v>
      </c>
      <c r="N456" s="10">
        <f t="shared" ca="1" si="89"/>
        <v>0</v>
      </c>
      <c r="O456" s="177">
        <f t="shared" ca="1" si="90"/>
        <v>0</v>
      </c>
      <c r="P456" s="10">
        <f t="shared" ca="1" si="91"/>
        <v>0</v>
      </c>
      <c r="Q456" s="10">
        <f t="shared" ca="1" si="92"/>
        <v>0</v>
      </c>
      <c r="R456">
        <f t="shared" ca="1" si="94"/>
        <v>1.6428652393274609E-2</v>
      </c>
    </row>
    <row r="457" spans="2:18" x14ac:dyDescent="0.2">
      <c r="B457"/>
      <c r="C457" s="174"/>
      <c r="D457" s="176">
        <f t="shared" si="82"/>
        <v>0</v>
      </c>
      <c r="E457" s="176">
        <f t="shared" si="82"/>
        <v>0</v>
      </c>
      <c r="F457" s="10">
        <f t="shared" si="83"/>
        <v>0</v>
      </c>
      <c r="G457" s="10">
        <f t="shared" si="83"/>
        <v>0</v>
      </c>
      <c r="H457" s="10">
        <f t="shared" si="84"/>
        <v>0</v>
      </c>
      <c r="I457" s="10">
        <f t="shared" si="85"/>
        <v>0</v>
      </c>
      <c r="J457" s="10">
        <f t="shared" si="86"/>
        <v>0</v>
      </c>
      <c r="K457" s="10">
        <f t="shared" si="87"/>
        <v>0</v>
      </c>
      <c r="L457" s="10">
        <f t="shared" si="88"/>
        <v>0</v>
      </c>
      <c r="M457" s="10">
        <f t="shared" ca="1" si="93"/>
        <v>-1.6428652393274609E-2</v>
      </c>
      <c r="N457" s="10">
        <f t="shared" ca="1" si="89"/>
        <v>0</v>
      </c>
      <c r="O457" s="177">
        <f t="shared" ca="1" si="90"/>
        <v>0</v>
      </c>
      <c r="P457" s="10">
        <f t="shared" ca="1" si="91"/>
        <v>0</v>
      </c>
      <c r="Q457" s="10">
        <f t="shared" ca="1" si="92"/>
        <v>0</v>
      </c>
      <c r="R457">
        <f t="shared" ca="1" si="94"/>
        <v>1.6428652393274609E-2</v>
      </c>
    </row>
    <row r="458" spans="2:18" x14ac:dyDescent="0.2">
      <c r="B458"/>
      <c r="C458" s="174"/>
      <c r="D458" s="176">
        <f t="shared" si="82"/>
        <v>0</v>
      </c>
      <c r="E458" s="176">
        <f t="shared" si="82"/>
        <v>0</v>
      </c>
      <c r="F458" s="10">
        <f t="shared" si="83"/>
        <v>0</v>
      </c>
      <c r="G458" s="10">
        <f t="shared" si="83"/>
        <v>0</v>
      </c>
      <c r="H458" s="10">
        <f t="shared" si="84"/>
        <v>0</v>
      </c>
      <c r="I458" s="10">
        <f t="shared" si="85"/>
        <v>0</v>
      </c>
      <c r="J458" s="10">
        <f t="shared" si="86"/>
        <v>0</v>
      </c>
      <c r="K458" s="10">
        <f t="shared" si="87"/>
        <v>0</v>
      </c>
      <c r="L458" s="10">
        <f t="shared" si="88"/>
        <v>0</v>
      </c>
      <c r="M458" s="10">
        <f t="shared" ca="1" si="93"/>
        <v>-1.6428652393274609E-2</v>
      </c>
      <c r="N458" s="10">
        <f t="shared" ca="1" si="89"/>
        <v>0</v>
      </c>
      <c r="O458" s="177">
        <f t="shared" ca="1" si="90"/>
        <v>0</v>
      </c>
      <c r="P458" s="10">
        <f t="shared" ca="1" si="91"/>
        <v>0</v>
      </c>
      <c r="Q458" s="10">
        <f t="shared" ca="1" si="92"/>
        <v>0</v>
      </c>
      <c r="R458">
        <f t="shared" ca="1" si="94"/>
        <v>1.6428652393274609E-2</v>
      </c>
    </row>
    <row r="459" spans="2:18" x14ac:dyDescent="0.2">
      <c r="B459"/>
      <c r="C459" s="174"/>
      <c r="D459" s="176">
        <f t="shared" si="82"/>
        <v>0</v>
      </c>
      <c r="E459" s="176">
        <f t="shared" si="82"/>
        <v>0</v>
      </c>
      <c r="F459" s="10">
        <f t="shared" si="83"/>
        <v>0</v>
      </c>
      <c r="G459" s="10">
        <f t="shared" si="83"/>
        <v>0</v>
      </c>
      <c r="H459" s="10">
        <f t="shared" si="84"/>
        <v>0</v>
      </c>
      <c r="I459" s="10">
        <f t="shared" si="85"/>
        <v>0</v>
      </c>
      <c r="J459" s="10">
        <f t="shared" si="86"/>
        <v>0</v>
      </c>
      <c r="K459" s="10">
        <f t="shared" si="87"/>
        <v>0</v>
      </c>
      <c r="L459" s="10">
        <f t="shared" si="88"/>
        <v>0</v>
      </c>
      <c r="M459" s="10">
        <f t="shared" ca="1" si="93"/>
        <v>-1.6428652393274609E-2</v>
      </c>
      <c r="N459" s="10">
        <f t="shared" ca="1" si="89"/>
        <v>0</v>
      </c>
      <c r="O459" s="177">
        <f t="shared" ca="1" si="90"/>
        <v>0</v>
      </c>
      <c r="P459" s="10">
        <f t="shared" ca="1" si="91"/>
        <v>0</v>
      </c>
      <c r="Q459" s="10">
        <f t="shared" ca="1" si="92"/>
        <v>0</v>
      </c>
      <c r="R459">
        <f t="shared" ca="1" si="94"/>
        <v>1.6428652393274609E-2</v>
      </c>
    </row>
    <row r="460" spans="2:18" x14ac:dyDescent="0.2">
      <c r="B460"/>
      <c r="C460" s="174"/>
      <c r="D460" s="176">
        <f t="shared" si="82"/>
        <v>0</v>
      </c>
      <c r="E460" s="176">
        <f t="shared" si="82"/>
        <v>0</v>
      </c>
      <c r="F460" s="10">
        <f t="shared" si="83"/>
        <v>0</v>
      </c>
      <c r="G460" s="10">
        <f t="shared" si="83"/>
        <v>0</v>
      </c>
      <c r="H460" s="10">
        <f t="shared" si="84"/>
        <v>0</v>
      </c>
      <c r="I460" s="10">
        <f t="shared" si="85"/>
        <v>0</v>
      </c>
      <c r="J460" s="10">
        <f t="shared" si="86"/>
        <v>0</v>
      </c>
      <c r="K460" s="10">
        <f t="shared" si="87"/>
        <v>0</v>
      </c>
      <c r="L460" s="10">
        <f t="shared" si="88"/>
        <v>0</v>
      </c>
      <c r="M460" s="10">
        <f t="shared" ca="1" si="93"/>
        <v>-1.6428652393274609E-2</v>
      </c>
      <c r="N460" s="10">
        <f t="shared" ca="1" si="89"/>
        <v>0</v>
      </c>
      <c r="O460" s="177">
        <f t="shared" ca="1" si="90"/>
        <v>0</v>
      </c>
      <c r="P460" s="10">
        <f t="shared" ca="1" si="91"/>
        <v>0</v>
      </c>
      <c r="Q460" s="10">
        <f t="shared" ca="1" si="92"/>
        <v>0</v>
      </c>
      <c r="R460">
        <f t="shared" ca="1" si="94"/>
        <v>1.6428652393274609E-2</v>
      </c>
    </row>
    <row r="461" spans="2:18" x14ac:dyDescent="0.2">
      <c r="B461"/>
      <c r="C461" s="174"/>
      <c r="D461" s="176">
        <f t="shared" si="82"/>
        <v>0</v>
      </c>
      <c r="E461" s="176">
        <f t="shared" si="82"/>
        <v>0</v>
      </c>
      <c r="F461" s="10">
        <f t="shared" si="83"/>
        <v>0</v>
      </c>
      <c r="G461" s="10">
        <f t="shared" si="83"/>
        <v>0</v>
      </c>
      <c r="H461" s="10">
        <f t="shared" si="84"/>
        <v>0</v>
      </c>
      <c r="I461" s="10">
        <f t="shared" si="85"/>
        <v>0</v>
      </c>
      <c r="J461" s="10">
        <f t="shared" si="86"/>
        <v>0</v>
      </c>
      <c r="K461" s="10">
        <f t="shared" si="87"/>
        <v>0</v>
      </c>
      <c r="L461" s="10">
        <f t="shared" si="88"/>
        <v>0</v>
      </c>
      <c r="M461" s="10">
        <f t="shared" ca="1" si="93"/>
        <v>-1.6428652393274609E-2</v>
      </c>
      <c r="N461" s="10">
        <f t="shared" ca="1" si="89"/>
        <v>0</v>
      </c>
      <c r="O461" s="177">
        <f t="shared" ca="1" si="90"/>
        <v>0</v>
      </c>
      <c r="P461" s="10">
        <f t="shared" ca="1" si="91"/>
        <v>0</v>
      </c>
      <c r="Q461" s="10">
        <f t="shared" ca="1" si="92"/>
        <v>0</v>
      </c>
      <c r="R461">
        <f t="shared" ca="1" si="94"/>
        <v>1.6428652393274609E-2</v>
      </c>
    </row>
    <row r="462" spans="2:18" x14ac:dyDescent="0.2">
      <c r="B462"/>
      <c r="C462" s="174"/>
      <c r="D462" s="176">
        <f t="shared" si="82"/>
        <v>0</v>
      </c>
      <c r="E462" s="176">
        <f t="shared" si="82"/>
        <v>0</v>
      </c>
      <c r="F462" s="10">
        <f t="shared" si="83"/>
        <v>0</v>
      </c>
      <c r="G462" s="10">
        <f t="shared" si="83"/>
        <v>0</v>
      </c>
      <c r="H462" s="10">
        <f t="shared" si="84"/>
        <v>0</v>
      </c>
      <c r="I462" s="10">
        <f t="shared" si="85"/>
        <v>0</v>
      </c>
      <c r="J462" s="10">
        <f t="shared" si="86"/>
        <v>0</v>
      </c>
      <c r="K462" s="10">
        <f t="shared" si="87"/>
        <v>0</v>
      </c>
      <c r="L462" s="10">
        <f t="shared" si="88"/>
        <v>0</v>
      </c>
      <c r="M462" s="10">
        <f t="shared" ca="1" si="93"/>
        <v>-1.6428652393274609E-2</v>
      </c>
      <c r="N462" s="10">
        <f t="shared" ca="1" si="89"/>
        <v>0</v>
      </c>
      <c r="O462" s="177">
        <f t="shared" ca="1" si="90"/>
        <v>0</v>
      </c>
      <c r="P462" s="10">
        <f t="shared" ca="1" si="91"/>
        <v>0</v>
      </c>
      <c r="Q462" s="10">
        <f t="shared" ca="1" si="92"/>
        <v>0</v>
      </c>
      <c r="R462">
        <f t="shared" ca="1" si="94"/>
        <v>1.6428652393274609E-2</v>
      </c>
    </row>
    <row r="463" spans="2:18" x14ac:dyDescent="0.2">
      <c r="B463"/>
      <c r="C463" s="174"/>
      <c r="D463" s="176">
        <f t="shared" ref="D463:E526" si="95">A463/A$18</f>
        <v>0</v>
      </c>
      <c r="E463" s="176">
        <f t="shared" si="95"/>
        <v>0</v>
      </c>
      <c r="F463" s="10">
        <f t="shared" ref="F463:G526" si="96">$C463*D463</f>
        <v>0</v>
      </c>
      <c r="G463" s="10">
        <f t="shared" si="96"/>
        <v>0</v>
      </c>
      <c r="H463" s="10">
        <f t="shared" si="84"/>
        <v>0</v>
      </c>
      <c r="I463" s="10">
        <f t="shared" si="85"/>
        <v>0</v>
      </c>
      <c r="J463" s="10">
        <f t="shared" si="86"/>
        <v>0</v>
      </c>
      <c r="K463" s="10">
        <f t="shared" si="87"/>
        <v>0</v>
      </c>
      <c r="L463" s="10">
        <f t="shared" si="88"/>
        <v>0</v>
      </c>
      <c r="M463" s="10">
        <f t="shared" ca="1" si="93"/>
        <v>-1.6428652393274609E-2</v>
      </c>
      <c r="N463" s="10">
        <f t="shared" ca="1" si="89"/>
        <v>0</v>
      </c>
      <c r="O463" s="177">
        <f t="shared" ca="1" si="90"/>
        <v>0</v>
      </c>
      <c r="P463" s="10">
        <f t="shared" ca="1" si="91"/>
        <v>0</v>
      </c>
      <c r="Q463" s="10">
        <f t="shared" ca="1" si="92"/>
        <v>0</v>
      </c>
      <c r="R463">
        <f t="shared" ca="1" si="94"/>
        <v>1.6428652393274609E-2</v>
      </c>
    </row>
    <row r="464" spans="2:18" x14ac:dyDescent="0.2">
      <c r="B464"/>
      <c r="C464" s="174"/>
      <c r="D464" s="176">
        <f t="shared" si="95"/>
        <v>0</v>
      </c>
      <c r="E464" s="176">
        <f t="shared" si="95"/>
        <v>0</v>
      </c>
      <c r="F464" s="10">
        <f t="shared" si="96"/>
        <v>0</v>
      </c>
      <c r="G464" s="10">
        <f t="shared" si="96"/>
        <v>0</v>
      </c>
      <c r="H464" s="10">
        <f t="shared" ref="H464:H527" si="97">C464*D464*D464</f>
        <v>0</v>
      </c>
      <c r="I464" s="10">
        <f t="shared" ref="I464:I527" si="98">C464*D464*D464*D464</f>
        <v>0</v>
      </c>
      <c r="J464" s="10">
        <f t="shared" ref="J464:J527" si="99">C464*D464*D464*D464*D464</f>
        <v>0</v>
      </c>
      <c r="K464" s="10">
        <f t="shared" ref="K464:K527" si="100">C464*E464*D464</f>
        <v>0</v>
      </c>
      <c r="L464" s="10">
        <f t="shared" ref="L464:L527" si="101">C464*E464*D464*D464</f>
        <v>0</v>
      </c>
      <c r="M464" s="10">
        <f t="shared" ca="1" si="93"/>
        <v>-1.6428652393274609E-2</v>
      </c>
      <c r="N464" s="10">
        <f t="shared" ref="N464:N527" ca="1" si="102">C464*(M464-E464)^2</f>
        <v>0</v>
      </c>
      <c r="O464" s="177">
        <f t="shared" ref="O464:O527" ca="1" si="103">(C464*O$1-O$2*F464+O$3*H464)^2</f>
        <v>0</v>
      </c>
      <c r="P464" s="10">
        <f t="shared" ref="P464:P527" ca="1" si="104">(-C464*O$2+O$4*F464-O$5*H464)^2</f>
        <v>0</v>
      </c>
      <c r="Q464" s="10">
        <f t="shared" ref="Q464:Q527" ca="1" si="105">+(C464*O$3-F464*O$5+H464*O$6)^2</f>
        <v>0</v>
      </c>
      <c r="R464">
        <f t="shared" ca="1" si="94"/>
        <v>1.6428652393274609E-2</v>
      </c>
    </row>
    <row r="465" spans="2:18" x14ac:dyDescent="0.2">
      <c r="B465"/>
      <c r="C465" s="174"/>
      <c r="D465" s="176">
        <f t="shared" si="95"/>
        <v>0</v>
      </c>
      <c r="E465" s="176">
        <f t="shared" si="95"/>
        <v>0</v>
      </c>
      <c r="F465" s="10">
        <f t="shared" si="96"/>
        <v>0</v>
      </c>
      <c r="G465" s="10">
        <f t="shared" si="96"/>
        <v>0</v>
      </c>
      <c r="H465" s="10">
        <f t="shared" si="97"/>
        <v>0</v>
      </c>
      <c r="I465" s="10">
        <f t="shared" si="98"/>
        <v>0</v>
      </c>
      <c r="J465" s="10">
        <f t="shared" si="99"/>
        <v>0</v>
      </c>
      <c r="K465" s="10">
        <f t="shared" si="100"/>
        <v>0</v>
      </c>
      <c r="L465" s="10">
        <f t="shared" si="101"/>
        <v>0</v>
      </c>
      <c r="M465" s="10">
        <f t="shared" ca="1" si="93"/>
        <v>-1.6428652393274609E-2</v>
      </c>
      <c r="N465" s="10">
        <f t="shared" ca="1" si="102"/>
        <v>0</v>
      </c>
      <c r="O465" s="177">
        <f t="shared" ca="1" si="103"/>
        <v>0</v>
      </c>
      <c r="P465" s="10">
        <f t="shared" ca="1" si="104"/>
        <v>0</v>
      </c>
      <c r="Q465" s="10">
        <f t="shared" ca="1" si="105"/>
        <v>0</v>
      </c>
      <c r="R465">
        <f t="shared" ca="1" si="94"/>
        <v>1.6428652393274609E-2</v>
      </c>
    </row>
    <row r="466" spans="2:18" x14ac:dyDescent="0.2">
      <c r="B466"/>
      <c r="C466" s="174"/>
      <c r="D466" s="176">
        <f t="shared" si="95"/>
        <v>0</v>
      </c>
      <c r="E466" s="176">
        <f t="shared" si="95"/>
        <v>0</v>
      </c>
      <c r="F466" s="10">
        <f t="shared" si="96"/>
        <v>0</v>
      </c>
      <c r="G466" s="10">
        <f t="shared" si="96"/>
        <v>0</v>
      </c>
      <c r="H466" s="10">
        <f t="shared" si="97"/>
        <v>0</v>
      </c>
      <c r="I466" s="10">
        <f t="shared" si="98"/>
        <v>0</v>
      </c>
      <c r="J466" s="10">
        <f t="shared" si="99"/>
        <v>0</v>
      </c>
      <c r="K466" s="10">
        <f t="shared" si="100"/>
        <v>0</v>
      </c>
      <c r="L466" s="10">
        <f t="shared" si="101"/>
        <v>0</v>
      </c>
      <c r="M466" s="10">
        <f t="shared" ca="1" si="93"/>
        <v>-1.6428652393274609E-2</v>
      </c>
      <c r="N466" s="10">
        <f t="shared" ca="1" si="102"/>
        <v>0</v>
      </c>
      <c r="O466" s="177">
        <f t="shared" ca="1" si="103"/>
        <v>0</v>
      </c>
      <c r="P466" s="10">
        <f t="shared" ca="1" si="104"/>
        <v>0</v>
      </c>
      <c r="Q466" s="10">
        <f t="shared" ca="1" si="105"/>
        <v>0</v>
      </c>
      <c r="R466">
        <f t="shared" ca="1" si="94"/>
        <v>1.6428652393274609E-2</v>
      </c>
    </row>
    <row r="467" spans="2:18" x14ac:dyDescent="0.2">
      <c r="B467"/>
      <c r="C467" s="174"/>
      <c r="D467" s="176">
        <f t="shared" si="95"/>
        <v>0</v>
      </c>
      <c r="E467" s="176">
        <f t="shared" si="95"/>
        <v>0</v>
      </c>
      <c r="F467" s="10">
        <f t="shared" si="96"/>
        <v>0</v>
      </c>
      <c r="G467" s="10">
        <f t="shared" si="96"/>
        <v>0</v>
      </c>
      <c r="H467" s="10">
        <f t="shared" si="97"/>
        <v>0</v>
      </c>
      <c r="I467" s="10">
        <f t="shared" si="98"/>
        <v>0</v>
      </c>
      <c r="J467" s="10">
        <f t="shared" si="99"/>
        <v>0</v>
      </c>
      <c r="K467" s="10">
        <f t="shared" si="100"/>
        <v>0</v>
      </c>
      <c r="L467" s="10">
        <f t="shared" si="101"/>
        <v>0</v>
      </c>
      <c r="M467" s="10">
        <f t="shared" ca="1" si="93"/>
        <v>-1.6428652393274609E-2</v>
      </c>
      <c r="N467" s="10">
        <f t="shared" ca="1" si="102"/>
        <v>0</v>
      </c>
      <c r="O467" s="177">
        <f t="shared" ca="1" si="103"/>
        <v>0</v>
      </c>
      <c r="P467" s="10">
        <f t="shared" ca="1" si="104"/>
        <v>0</v>
      </c>
      <c r="Q467" s="10">
        <f t="shared" ca="1" si="105"/>
        <v>0</v>
      </c>
      <c r="R467">
        <f t="shared" ca="1" si="94"/>
        <v>1.6428652393274609E-2</v>
      </c>
    </row>
    <row r="468" spans="2:18" x14ac:dyDescent="0.2">
      <c r="B468"/>
      <c r="C468" s="174"/>
      <c r="D468" s="176">
        <f t="shared" si="95"/>
        <v>0</v>
      </c>
      <c r="E468" s="176">
        <f t="shared" si="95"/>
        <v>0</v>
      </c>
      <c r="F468" s="10">
        <f t="shared" si="96"/>
        <v>0</v>
      </c>
      <c r="G468" s="10">
        <f t="shared" si="96"/>
        <v>0</v>
      </c>
      <c r="H468" s="10">
        <f t="shared" si="97"/>
        <v>0</v>
      </c>
      <c r="I468" s="10">
        <f t="shared" si="98"/>
        <v>0</v>
      </c>
      <c r="J468" s="10">
        <f t="shared" si="99"/>
        <v>0</v>
      </c>
      <c r="K468" s="10">
        <f t="shared" si="100"/>
        <v>0</v>
      </c>
      <c r="L468" s="10">
        <f t="shared" si="101"/>
        <v>0</v>
      </c>
      <c r="M468" s="10">
        <f t="shared" ca="1" si="93"/>
        <v>-1.6428652393274609E-2</v>
      </c>
      <c r="N468" s="10">
        <f t="shared" ca="1" si="102"/>
        <v>0</v>
      </c>
      <c r="O468" s="177">
        <f t="shared" ca="1" si="103"/>
        <v>0</v>
      </c>
      <c r="P468" s="10">
        <f t="shared" ca="1" si="104"/>
        <v>0</v>
      </c>
      <c r="Q468" s="10">
        <f t="shared" ca="1" si="105"/>
        <v>0</v>
      </c>
      <c r="R468">
        <f t="shared" ca="1" si="94"/>
        <v>1.6428652393274609E-2</v>
      </c>
    </row>
    <row r="469" spans="2:18" x14ac:dyDescent="0.2">
      <c r="B469"/>
      <c r="C469" s="174"/>
      <c r="D469" s="176">
        <f t="shared" si="95"/>
        <v>0</v>
      </c>
      <c r="E469" s="176">
        <f t="shared" si="95"/>
        <v>0</v>
      </c>
      <c r="F469" s="10">
        <f t="shared" si="96"/>
        <v>0</v>
      </c>
      <c r="G469" s="10">
        <f t="shared" si="96"/>
        <v>0</v>
      </c>
      <c r="H469" s="10">
        <f t="shared" si="97"/>
        <v>0</v>
      </c>
      <c r="I469" s="10">
        <f t="shared" si="98"/>
        <v>0</v>
      </c>
      <c r="J469" s="10">
        <f t="shared" si="99"/>
        <v>0</v>
      </c>
      <c r="K469" s="10">
        <f t="shared" si="100"/>
        <v>0</v>
      </c>
      <c r="L469" s="10">
        <f t="shared" si="101"/>
        <v>0</v>
      </c>
      <c r="M469" s="10">
        <f t="shared" ref="M469:M532" ca="1" si="106">+E$4+E$5*D469+E$6*D469^2</f>
        <v>-1.6428652393274609E-2</v>
      </c>
      <c r="N469" s="10">
        <f t="shared" ca="1" si="102"/>
        <v>0</v>
      </c>
      <c r="O469" s="177">
        <f t="shared" ca="1" si="103"/>
        <v>0</v>
      </c>
      <c r="P469" s="10">
        <f t="shared" ca="1" si="104"/>
        <v>0</v>
      </c>
      <c r="Q469" s="10">
        <f t="shared" ca="1" si="105"/>
        <v>0</v>
      </c>
      <c r="R469">
        <f t="shared" ref="R469:R532" ca="1" si="107">+E469-M469</f>
        <v>1.6428652393274609E-2</v>
      </c>
    </row>
    <row r="470" spans="2:18" x14ac:dyDescent="0.2">
      <c r="B470"/>
      <c r="C470" s="174"/>
      <c r="D470" s="176">
        <f t="shared" si="95"/>
        <v>0</v>
      </c>
      <c r="E470" s="176">
        <f t="shared" si="95"/>
        <v>0</v>
      </c>
      <c r="F470" s="10">
        <f t="shared" si="96"/>
        <v>0</v>
      </c>
      <c r="G470" s="10">
        <f t="shared" si="96"/>
        <v>0</v>
      </c>
      <c r="H470" s="10">
        <f t="shared" si="97"/>
        <v>0</v>
      </c>
      <c r="I470" s="10">
        <f t="shared" si="98"/>
        <v>0</v>
      </c>
      <c r="J470" s="10">
        <f t="shared" si="99"/>
        <v>0</v>
      </c>
      <c r="K470" s="10">
        <f t="shared" si="100"/>
        <v>0</v>
      </c>
      <c r="L470" s="10">
        <f t="shared" si="101"/>
        <v>0</v>
      </c>
      <c r="M470" s="10">
        <f t="shared" ca="1" si="106"/>
        <v>-1.6428652393274609E-2</v>
      </c>
      <c r="N470" s="10">
        <f t="shared" ca="1" si="102"/>
        <v>0</v>
      </c>
      <c r="O470" s="177">
        <f t="shared" ca="1" si="103"/>
        <v>0</v>
      </c>
      <c r="P470" s="10">
        <f t="shared" ca="1" si="104"/>
        <v>0</v>
      </c>
      <c r="Q470" s="10">
        <f t="shared" ca="1" si="105"/>
        <v>0</v>
      </c>
      <c r="R470">
        <f t="shared" ca="1" si="107"/>
        <v>1.6428652393274609E-2</v>
      </c>
    </row>
    <row r="471" spans="2:18" x14ac:dyDescent="0.2">
      <c r="B471"/>
      <c r="C471" s="174"/>
      <c r="D471" s="176">
        <f t="shared" si="95"/>
        <v>0</v>
      </c>
      <c r="E471" s="176">
        <f t="shared" si="95"/>
        <v>0</v>
      </c>
      <c r="F471" s="10">
        <f t="shared" si="96"/>
        <v>0</v>
      </c>
      <c r="G471" s="10">
        <f t="shared" si="96"/>
        <v>0</v>
      </c>
      <c r="H471" s="10">
        <f t="shared" si="97"/>
        <v>0</v>
      </c>
      <c r="I471" s="10">
        <f t="shared" si="98"/>
        <v>0</v>
      </c>
      <c r="J471" s="10">
        <f t="shared" si="99"/>
        <v>0</v>
      </c>
      <c r="K471" s="10">
        <f t="shared" si="100"/>
        <v>0</v>
      </c>
      <c r="L471" s="10">
        <f t="shared" si="101"/>
        <v>0</v>
      </c>
      <c r="M471" s="10">
        <f t="shared" ca="1" si="106"/>
        <v>-1.6428652393274609E-2</v>
      </c>
      <c r="N471" s="10">
        <f t="shared" ca="1" si="102"/>
        <v>0</v>
      </c>
      <c r="O471" s="177">
        <f t="shared" ca="1" si="103"/>
        <v>0</v>
      </c>
      <c r="P471" s="10">
        <f t="shared" ca="1" si="104"/>
        <v>0</v>
      </c>
      <c r="Q471" s="10">
        <f t="shared" ca="1" si="105"/>
        <v>0</v>
      </c>
      <c r="R471">
        <f t="shared" ca="1" si="107"/>
        <v>1.6428652393274609E-2</v>
      </c>
    </row>
    <row r="472" spans="2:18" x14ac:dyDescent="0.2">
      <c r="B472"/>
      <c r="C472" s="174"/>
      <c r="D472" s="176">
        <f t="shared" si="95"/>
        <v>0</v>
      </c>
      <c r="E472" s="176">
        <f t="shared" si="95"/>
        <v>0</v>
      </c>
      <c r="F472" s="10">
        <f t="shared" si="96"/>
        <v>0</v>
      </c>
      <c r="G472" s="10">
        <f t="shared" si="96"/>
        <v>0</v>
      </c>
      <c r="H472" s="10">
        <f t="shared" si="97"/>
        <v>0</v>
      </c>
      <c r="I472" s="10">
        <f t="shared" si="98"/>
        <v>0</v>
      </c>
      <c r="J472" s="10">
        <f t="shared" si="99"/>
        <v>0</v>
      </c>
      <c r="K472" s="10">
        <f t="shared" si="100"/>
        <v>0</v>
      </c>
      <c r="L472" s="10">
        <f t="shared" si="101"/>
        <v>0</v>
      </c>
      <c r="M472" s="10">
        <f t="shared" ca="1" si="106"/>
        <v>-1.6428652393274609E-2</v>
      </c>
      <c r="N472" s="10">
        <f t="shared" ca="1" si="102"/>
        <v>0</v>
      </c>
      <c r="O472" s="177">
        <f t="shared" ca="1" si="103"/>
        <v>0</v>
      </c>
      <c r="P472" s="10">
        <f t="shared" ca="1" si="104"/>
        <v>0</v>
      </c>
      <c r="Q472" s="10">
        <f t="shared" ca="1" si="105"/>
        <v>0</v>
      </c>
      <c r="R472">
        <f t="shared" ca="1" si="107"/>
        <v>1.6428652393274609E-2</v>
      </c>
    </row>
    <row r="473" spans="2:18" x14ac:dyDescent="0.2">
      <c r="B473"/>
      <c r="C473" s="174"/>
      <c r="D473" s="176">
        <f t="shared" si="95"/>
        <v>0</v>
      </c>
      <c r="E473" s="176">
        <f t="shared" si="95"/>
        <v>0</v>
      </c>
      <c r="F473" s="10">
        <f t="shared" si="96"/>
        <v>0</v>
      </c>
      <c r="G473" s="10">
        <f t="shared" si="96"/>
        <v>0</v>
      </c>
      <c r="H473" s="10">
        <f t="shared" si="97"/>
        <v>0</v>
      </c>
      <c r="I473" s="10">
        <f t="shared" si="98"/>
        <v>0</v>
      </c>
      <c r="J473" s="10">
        <f t="shared" si="99"/>
        <v>0</v>
      </c>
      <c r="K473" s="10">
        <f t="shared" si="100"/>
        <v>0</v>
      </c>
      <c r="L473" s="10">
        <f t="shared" si="101"/>
        <v>0</v>
      </c>
      <c r="M473" s="10">
        <f t="shared" ca="1" si="106"/>
        <v>-1.6428652393274609E-2</v>
      </c>
      <c r="N473" s="10">
        <f t="shared" ca="1" si="102"/>
        <v>0</v>
      </c>
      <c r="O473" s="177">
        <f t="shared" ca="1" si="103"/>
        <v>0</v>
      </c>
      <c r="P473" s="10">
        <f t="shared" ca="1" si="104"/>
        <v>0</v>
      </c>
      <c r="Q473" s="10">
        <f t="shared" ca="1" si="105"/>
        <v>0</v>
      </c>
      <c r="R473">
        <f t="shared" ca="1" si="107"/>
        <v>1.6428652393274609E-2</v>
      </c>
    </row>
    <row r="474" spans="2:18" x14ac:dyDescent="0.2">
      <c r="B474"/>
      <c r="C474" s="174"/>
      <c r="D474" s="176">
        <f t="shared" si="95"/>
        <v>0</v>
      </c>
      <c r="E474" s="176">
        <f t="shared" si="95"/>
        <v>0</v>
      </c>
      <c r="F474" s="10">
        <f t="shared" si="96"/>
        <v>0</v>
      </c>
      <c r="G474" s="10">
        <f t="shared" si="96"/>
        <v>0</v>
      </c>
      <c r="H474" s="10">
        <f t="shared" si="97"/>
        <v>0</v>
      </c>
      <c r="I474" s="10">
        <f t="shared" si="98"/>
        <v>0</v>
      </c>
      <c r="J474" s="10">
        <f t="shared" si="99"/>
        <v>0</v>
      </c>
      <c r="K474" s="10">
        <f t="shared" si="100"/>
        <v>0</v>
      </c>
      <c r="L474" s="10">
        <f t="shared" si="101"/>
        <v>0</v>
      </c>
      <c r="M474" s="10">
        <f t="shared" ca="1" si="106"/>
        <v>-1.6428652393274609E-2</v>
      </c>
      <c r="N474" s="10">
        <f t="shared" ca="1" si="102"/>
        <v>0</v>
      </c>
      <c r="O474" s="177">
        <f t="shared" ca="1" si="103"/>
        <v>0</v>
      </c>
      <c r="P474" s="10">
        <f t="shared" ca="1" si="104"/>
        <v>0</v>
      </c>
      <c r="Q474" s="10">
        <f t="shared" ca="1" si="105"/>
        <v>0</v>
      </c>
      <c r="R474">
        <f t="shared" ca="1" si="107"/>
        <v>1.6428652393274609E-2</v>
      </c>
    </row>
    <row r="475" spans="2:18" x14ac:dyDescent="0.2">
      <c r="B475"/>
      <c r="C475" s="174"/>
      <c r="D475" s="176">
        <f t="shared" si="95"/>
        <v>0</v>
      </c>
      <c r="E475" s="176">
        <f t="shared" si="95"/>
        <v>0</v>
      </c>
      <c r="F475" s="10">
        <f t="shared" si="96"/>
        <v>0</v>
      </c>
      <c r="G475" s="10">
        <f t="shared" si="96"/>
        <v>0</v>
      </c>
      <c r="H475" s="10">
        <f t="shared" si="97"/>
        <v>0</v>
      </c>
      <c r="I475" s="10">
        <f t="shared" si="98"/>
        <v>0</v>
      </c>
      <c r="J475" s="10">
        <f t="shared" si="99"/>
        <v>0</v>
      </c>
      <c r="K475" s="10">
        <f t="shared" si="100"/>
        <v>0</v>
      </c>
      <c r="L475" s="10">
        <f t="shared" si="101"/>
        <v>0</v>
      </c>
      <c r="M475" s="10">
        <f t="shared" ca="1" si="106"/>
        <v>-1.6428652393274609E-2</v>
      </c>
      <c r="N475" s="10">
        <f t="shared" ca="1" si="102"/>
        <v>0</v>
      </c>
      <c r="O475" s="177">
        <f t="shared" ca="1" si="103"/>
        <v>0</v>
      </c>
      <c r="P475" s="10">
        <f t="shared" ca="1" si="104"/>
        <v>0</v>
      </c>
      <c r="Q475" s="10">
        <f t="shared" ca="1" si="105"/>
        <v>0</v>
      </c>
      <c r="R475">
        <f t="shared" ca="1" si="107"/>
        <v>1.6428652393274609E-2</v>
      </c>
    </row>
    <row r="476" spans="2:18" x14ac:dyDescent="0.2">
      <c r="B476"/>
      <c r="C476" s="174"/>
      <c r="D476" s="176">
        <f t="shared" si="95"/>
        <v>0</v>
      </c>
      <c r="E476" s="176">
        <f t="shared" si="95"/>
        <v>0</v>
      </c>
      <c r="F476" s="10">
        <f t="shared" si="96"/>
        <v>0</v>
      </c>
      <c r="G476" s="10">
        <f t="shared" si="96"/>
        <v>0</v>
      </c>
      <c r="H476" s="10">
        <f t="shared" si="97"/>
        <v>0</v>
      </c>
      <c r="I476" s="10">
        <f t="shared" si="98"/>
        <v>0</v>
      </c>
      <c r="J476" s="10">
        <f t="shared" si="99"/>
        <v>0</v>
      </c>
      <c r="K476" s="10">
        <f t="shared" si="100"/>
        <v>0</v>
      </c>
      <c r="L476" s="10">
        <f t="shared" si="101"/>
        <v>0</v>
      </c>
      <c r="M476" s="10">
        <f t="shared" ca="1" si="106"/>
        <v>-1.6428652393274609E-2</v>
      </c>
      <c r="N476" s="10">
        <f t="shared" ca="1" si="102"/>
        <v>0</v>
      </c>
      <c r="O476" s="177">
        <f t="shared" ca="1" si="103"/>
        <v>0</v>
      </c>
      <c r="P476" s="10">
        <f t="shared" ca="1" si="104"/>
        <v>0</v>
      </c>
      <c r="Q476" s="10">
        <f t="shared" ca="1" si="105"/>
        <v>0</v>
      </c>
      <c r="R476">
        <f t="shared" ca="1" si="107"/>
        <v>1.6428652393274609E-2</v>
      </c>
    </row>
    <row r="477" spans="2:18" x14ac:dyDescent="0.2">
      <c r="B477"/>
      <c r="C477" s="174"/>
      <c r="D477" s="176">
        <f t="shared" si="95"/>
        <v>0</v>
      </c>
      <c r="E477" s="176">
        <f t="shared" si="95"/>
        <v>0</v>
      </c>
      <c r="F477" s="10">
        <f t="shared" si="96"/>
        <v>0</v>
      </c>
      <c r="G477" s="10">
        <f t="shared" si="96"/>
        <v>0</v>
      </c>
      <c r="H477" s="10">
        <f t="shared" si="97"/>
        <v>0</v>
      </c>
      <c r="I477" s="10">
        <f t="shared" si="98"/>
        <v>0</v>
      </c>
      <c r="J477" s="10">
        <f t="shared" si="99"/>
        <v>0</v>
      </c>
      <c r="K477" s="10">
        <f t="shared" si="100"/>
        <v>0</v>
      </c>
      <c r="L477" s="10">
        <f t="shared" si="101"/>
        <v>0</v>
      </c>
      <c r="M477" s="10">
        <f t="shared" ca="1" si="106"/>
        <v>-1.6428652393274609E-2</v>
      </c>
      <c r="N477" s="10">
        <f t="shared" ca="1" si="102"/>
        <v>0</v>
      </c>
      <c r="O477" s="177">
        <f t="shared" ca="1" si="103"/>
        <v>0</v>
      </c>
      <c r="P477" s="10">
        <f t="shared" ca="1" si="104"/>
        <v>0</v>
      </c>
      <c r="Q477" s="10">
        <f t="shared" ca="1" si="105"/>
        <v>0</v>
      </c>
      <c r="R477">
        <f t="shared" ca="1" si="107"/>
        <v>1.6428652393274609E-2</v>
      </c>
    </row>
    <row r="478" spans="2:18" x14ac:dyDescent="0.2">
      <c r="B478"/>
      <c r="C478" s="174"/>
      <c r="D478" s="176">
        <f t="shared" si="95"/>
        <v>0</v>
      </c>
      <c r="E478" s="176">
        <f t="shared" si="95"/>
        <v>0</v>
      </c>
      <c r="F478" s="10">
        <f t="shared" si="96"/>
        <v>0</v>
      </c>
      <c r="G478" s="10">
        <f t="shared" si="96"/>
        <v>0</v>
      </c>
      <c r="H478" s="10">
        <f t="shared" si="97"/>
        <v>0</v>
      </c>
      <c r="I478" s="10">
        <f t="shared" si="98"/>
        <v>0</v>
      </c>
      <c r="J478" s="10">
        <f t="shared" si="99"/>
        <v>0</v>
      </c>
      <c r="K478" s="10">
        <f t="shared" si="100"/>
        <v>0</v>
      </c>
      <c r="L478" s="10">
        <f t="shared" si="101"/>
        <v>0</v>
      </c>
      <c r="M478" s="10">
        <f t="shared" ca="1" si="106"/>
        <v>-1.6428652393274609E-2</v>
      </c>
      <c r="N478" s="10">
        <f t="shared" ca="1" si="102"/>
        <v>0</v>
      </c>
      <c r="O478" s="177">
        <f t="shared" ca="1" si="103"/>
        <v>0</v>
      </c>
      <c r="P478" s="10">
        <f t="shared" ca="1" si="104"/>
        <v>0</v>
      </c>
      <c r="Q478" s="10">
        <f t="shared" ca="1" si="105"/>
        <v>0</v>
      </c>
      <c r="R478">
        <f t="shared" ca="1" si="107"/>
        <v>1.6428652393274609E-2</v>
      </c>
    </row>
    <row r="479" spans="2:18" x14ac:dyDescent="0.2">
      <c r="B479"/>
      <c r="C479" s="174"/>
      <c r="D479" s="176">
        <f t="shared" si="95"/>
        <v>0</v>
      </c>
      <c r="E479" s="176">
        <f t="shared" si="95"/>
        <v>0</v>
      </c>
      <c r="F479" s="10">
        <f t="shared" si="96"/>
        <v>0</v>
      </c>
      <c r="G479" s="10">
        <f t="shared" si="96"/>
        <v>0</v>
      </c>
      <c r="H479" s="10">
        <f t="shared" si="97"/>
        <v>0</v>
      </c>
      <c r="I479" s="10">
        <f t="shared" si="98"/>
        <v>0</v>
      </c>
      <c r="J479" s="10">
        <f t="shared" si="99"/>
        <v>0</v>
      </c>
      <c r="K479" s="10">
        <f t="shared" si="100"/>
        <v>0</v>
      </c>
      <c r="L479" s="10">
        <f t="shared" si="101"/>
        <v>0</v>
      </c>
      <c r="M479" s="10">
        <f t="shared" ca="1" si="106"/>
        <v>-1.6428652393274609E-2</v>
      </c>
      <c r="N479" s="10">
        <f t="shared" ca="1" si="102"/>
        <v>0</v>
      </c>
      <c r="O479" s="177">
        <f t="shared" ca="1" si="103"/>
        <v>0</v>
      </c>
      <c r="P479" s="10">
        <f t="shared" ca="1" si="104"/>
        <v>0</v>
      </c>
      <c r="Q479" s="10">
        <f t="shared" ca="1" si="105"/>
        <v>0</v>
      </c>
      <c r="R479">
        <f t="shared" ca="1" si="107"/>
        <v>1.6428652393274609E-2</v>
      </c>
    </row>
    <row r="480" spans="2:18" x14ac:dyDescent="0.2">
      <c r="B480"/>
      <c r="C480" s="174"/>
      <c r="D480" s="176">
        <f t="shared" si="95"/>
        <v>0</v>
      </c>
      <c r="E480" s="176">
        <f t="shared" si="95"/>
        <v>0</v>
      </c>
      <c r="F480" s="10">
        <f t="shared" si="96"/>
        <v>0</v>
      </c>
      <c r="G480" s="10">
        <f t="shared" si="96"/>
        <v>0</v>
      </c>
      <c r="H480" s="10">
        <f t="shared" si="97"/>
        <v>0</v>
      </c>
      <c r="I480" s="10">
        <f t="shared" si="98"/>
        <v>0</v>
      </c>
      <c r="J480" s="10">
        <f t="shared" si="99"/>
        <v>0</v>
      </c>
      <c r="K480" s="10">
        <f t="shared" si="100"/>
        <v>0</v>
      </c>
      <c r="L480" s="10">
        <f t="shared" si="101"/>
        <v>0</v>
      </c>
      <c r="M480" s="10">
        <f t="shared" ca="1" si="106"/>
        <v>-1.6428652393274609E-2</v>
      </c>
      <c r="N480" s="10">
        <f t="shared" ca="1" si="102"/>
        <v>0</v>
      </c>
      <c r="O480" s="177">
        <f t="shared" ca="1" si="103"/>
        <v>0</v>
      </c>
      <c r="P480" s="10">
        <f t="shared" ca="1" si="104"/>
        <v>0</v>
      </c>
      <c r="Q480" s="10">
        <f t="shared" ca="1" si="105"/>
        <v>0</v>
      </c>
      <c r="R480">
        <f t="shared" ca="1" si="107"/>
        <v>1.6428652393274609E-2</v>
      </c>
    </row>
    <row r="481" spans="2:18" x14ac:dyDescent="0.2">
      <c r="B481"/>
      <c r="C481" s="174"/>
      <c r="D481" s="176">
        <f t="shared" si="95"/>
        <v>0</v>
      </c>
      <c r="E481" s="176">
        <f t="shared" si="95"/>
        <v>0</v>
      </c>
      <c r="F481" s="10">
        <f t="shared" si="96"/>
        <v>0</v>
      </c>
      <c r="G481" s="10">
        <f t="shared" si="96"/>
        <v>0</v>
      </c>
      <c r="H481" s="10">
        <f t="shared" si="97"/>
        <v>0</v>
      </c>
      <c r="I481" s="10">
        <f t="shared" si="98"/>
        <v>0</v>
      </c>
      <c r="J481" s="10">
        <f t="shared" si="99"/>
        <v>0</v>
      </c>
      <c r="K481" s="10">
        <f t="shared" si="100"/>
        <v>0</v>
      </c>
      <c r="L481" s="10">
        <f t="shared" si="101"/>
        <v>0</v>
      </c>
      <c r="M481" s="10">
        <f t="shared" ca="1" si="106"/>
        <v>-1.6428652393274609E-2</v>
      </c>
      <c r="N481" s="10">
        <f t="shared" ca="1" si="102"/>
        <v>0</v>
      </c>
      <c r="O481" s="177">
        <f t="shared" ca="1" si="103"/>
        <v>0</v>
      </c>
      <c r="P481" s="10">
        <f t="shared" ca="1" si="104"/>
        <v>0</v>
      </c>
      <c r="Q481" s="10">
        <f t="shared" ca="1" si="105"/>
        <v>0</v>
      </c>
      <c r="R481">
        <f t="shared" ca="1" si="107"/>
        <v>1.6428652393274609E-2</v>
      </c>
    </row>
    <row r="482" spans="2:18" x14ac:dyDescent="0.2">
      <c r="B482"/>
      <c r="C482" s="174"/>
      <c r="D482" s="176">
        <f t="shared" si="95"/>
        <v>0</v>
      </c>
      <c r="E482" s="176">
        <f t="shared" si="95"/>
        <v>0</v>
      </c>
      <c r="F482" s="10">
        <f t="shared" si="96"/>
        <v>0</v>
      </c>
      <c r="G482" s="10">
        <f t="shared" si="96"/>
        <v>0</v>
      </c>
      <c r="H482" s="10">
        <f t="shared" si="97"/>
        <v>0</v>
      </c>
      <c r="I482" s="10">
        <f t="shared" si="98"/>
        <v>0</v>
      </c>
      <c r="J482" s="10">
        <f t="shared" si="99"/>
        <v>0</v>
      </c>
      <c r="K482" s="10">
        <f t="shared" si="100"/>
        <v>0</v>
      </c>
      <c r="L482" s="10">
        <f t="shared" si="101"/>
        <v>0</v>
      </c>
      <c r="M482" s="10">
        <f t="shared" ca="1" si="106"/>
        <v>-1.6428652393274609E-2</v>
      </c>
      <c r="N482" s="10">
        <f t="shared" ca="1" si="102"/>
        <v>0</v>
      </c>
      <c r="O482" s="177">
        <f t="shared" ca="1" si="103"/>
        <v>0</v>
      </c>
      <c r="P482" s="10">
        <f t="shared" ca="1" si="104"/>
        <v>0</v>
      </c>
      <c r="Q482" s="10">
        <f t="shared" ca="1" si="105"/>
        <v>0</v>
      </c>
      <c r="R482">
        <f t="shared" ca="1" si="107"/>
        <v>1.6428652393274609E-2</v>
      </c>
    </row>
    <row r="483" spans="2:18" x14ac:dyDescent="0.2">
      <c r="B483"/>
      <c r="C483" s="174"/>
      <c r="D483" s="176">
        <f t="shared" si="95"/>
        <v>0</v>
      </c>
      <c r="E483" s="176">
        <f t="shared" si="95"/>
        <v>0</v>
      </c>
      <c r="F483" s="10">
        <f t="shared" si="96"/>
        <v>0</v>
      </c>
      <c r="G483" s="10">
        <f t="shared" si="96"/>
        <v>0</v>
      </c>
      <c r="H483" s="10">
        <f t="shared" si="97"/>
        <v>0</v>
      </c>
      <c r="I483" s="10">
        <f t="shared" si="98"/>
        <v>0</v>
      </c>
      <c r="J483" s="10">
        <f t="shared" si="99"/>
        <v>0</v>
      </c>
      <c r="K483" s="10">
        <f t="shared" si="100"/>
        <v>0</v>
      </c>
      <c r="L483" s="10">
        <f t="shared" si="101"/>
        <v>0</v>
      </c>
      <c r="M483" s="10">
        <f t="shared" ca="1" si="106"/>
        <v>-1.6428652393274609E-2</v>
      </c>
      <c r="N483" s="10">
        <f t="shared" ca="1" si="102"/>
        <v>0</v>
      </c>
      <c r="O483" s="177">
        <f t="shared" ca="1" si="103"/>
        <v>0</v>
      </c>
      <c r="P483" s="10">
        <f t="shared" ca="1" si="104"/>
        <v>0</v>
      </c>
      <c r="Q483" s="10">
        <f t="shared" ca="1" si="105"/>
        <v>0</v>
      </c>
      <c r="R483">
        <f t="shared" ca="1" si="107"/>
        <v>1.6428652393274609E-2</v>
      </c>
    </row>
    <row r="484" spans="2:18" x14ac:dyDescent="0.2">
      <c r="B484"/>
      <c r="C484" s="174"/>
      <c r="D484" s="176">
        <f t="shared" si="95"/>
        <v>0</v>
      </c>
      <c r="E484" s="176">
        <f t="shared" si="95"/>
        <v>0</v>
      </c>
      <c r="F484" s="10">
        <f t="shared" si="96"/>
        <v>0</v>
      </c>
      <c r="G484" s="10">
        <f t="shared" si="96"/>
        <v>0</v>
      </c>
      <c r="H484" s="10">
        <f t="shared" si="97"/>
        <v>0</v>
      </c>
      <c r="I484" s="10">
        <f t="shared" si="98"/>
        <v>0</v>
      </c>
      <c r="J484" s="10">
        <f t="shared" si="99"/>
        <v>0</v>
      </c>
      <c r="K484" s="10">
        <f t="shared" si="100"/>
        <v>0</v>
      </c>
      <c r="L484" s="10">
        <f t="shared" si="101"/>
        <v>0</v>
      </c>
      <c r="M484" s="10">
        <f t="shared" ca="1" si="106"/>
        <v>-1.6428652393274609E-2</v>
      </c>
      <c r="N484" s="10">
        <f t="shared" ca="1" si="102"/>
        <v>0</v>
      </c>
      <c r="O484" s="177">
        <f t="shared" ca="1" si="103"/>
        <v>0</v>
      </c>
      <c r="P484" s="10">
        <f t="shared" ca="1" si="104"/>
        <v>0</v>
      </c>
      <c r="Q484" s="10">
        <f t="shared" ca="1" si="105"/>
        <v>0</v>
      </c>
      <c r="R484">
        <f t="shared" ca="1" si="107"/>
        <v>1.6428652393274609E-2</v>
      </c>
    </row>
    <row r="485" spans="2:18" x14ac:dyDescent="0.2">
      <c r="B485"/>
      <c r="C485" s="174"/>
      <c r="D485" s="176">
        <f t="shared" si="95"/>
        <v>0</v>
      </c>
      <c r="E485" s="176">
        <f t="shared" si="95"/>
        <v>0</v>
      </c>
      <c r="F485" s="10">
        <f t="shared" si="96"/>
        <v>0</v>
      </c>
      <c r="G485" s="10">
        <f t="shared" si="96"/>
        <v>0</v>
      </c>
      <c r="H485" s="10">
        <f t="shared" si="97"/>
        <v>0</v>
      </c>
      <c r="I485" s="10">
        <f t="shared" si="98"/>
        <v>0</v>
      </c>
      <c r="J485" s="10">
        <f t="shared" si="99"/>
        <v>0</v>
      </c>
      <c r="K485" s="10">
        <f t="shared" si="100"/>
        <v>0</v>
      </c>
      <c r="L485" s="10">
        <f t="shared" si="101"/>
        <v>0</v>
      </c>
      <c r="M485" s="10">
        <f t="shared" ca="1" si="106"/>
        <v>-1.6428652393274609E-2</v>
      </c>
      <c r="N485" s="10">
        <f t="shared" ca="1" si="102"/>
        <v>0</v>
      </c>
      <c r="O485" s="177">
        <f t="shared" ca="1" si="103"/>
        <v>0</v>
      </c>
      <c r="P485" s="10">
        <f t="shared" ca="1" si="104"/>
        <v>0</v>
      </c>
      <c r="Q485" s="10">
        <f t="shared" ca="1" si="105"/>
        <v>0</v>
      </c>
      <c r="R485">
        <f t="shared" ca="1" si="107"/>
        <v>1.6428652393274609E-2</v>
      </c>
    </row>
    <row r="486" spans="2:18" x14ac:dyDescent="0.2">
      <c r="B486"/>
      <c r="C486" s="174"/>
      <c r="D486" s="176">
        <f t="shared" si="95"/>
        <v>0</v>
      </c>
      <c r="E486" s="176">
        <f t="shared" si="95"/>
        <v>0</v>
      </c>
      <c r="F486" s="10">
        <f t="shared" si="96"/>
        <v>0</v>
      </c>
      <c r="G486" s="10">
        <f t="shared" si="96"/>
        <v>0</v>
      </c>
      <c r="H486" s="10">
        <f t="shared" si="97"/>
        <v>0</v>
      </c>
      <c r="I486" s="10">
        <f t="shared" si="98"/>
        <v>0</v>
      </c>
      <c r="J486" s="10">
        <f t="shared" si="99"/>
        <v>0</v>
      </c>
      <c r="K486" s="10">
        <f t="shared" si="100"/>
        <v>0</v>
      </c>
      <c r="L486" s="10">
        <f t="shared" si="101"/>
        <v>0</v>
      </c>
      <c r="M486" s="10">
        <f t="shared" ca="1" si="106"/>
        <v>-1.6428652393274609E-2</v>
      </c>
      <c r="N486" s="10">
        <f t="shared" ca="1" si="102"/>
        <v>0</v>
      </c>
      <c r="O486" s="177">
        <f t="shared" ca="1" si="103"/>
        <v>0</v>
      </c>
      <c r="P486" s="10">
        <f t="shared" ca="1" si="104"/>
        <v>0</v>
      </c>
      <c r="Q486" s="10">
        <f t="shared" ca="1" si="105"/>
        <v>0</v>
      </c>
      <c r="R486">
        <f t="shared" ca="1" si="107"/>
        <v>1.6428652393274609E-2</v>
      </c>
    </row>
    <row r="487" spans="2:18" x14ac:dyDescent="0.2">
      <c r="B487"/>
      <c r="C487" s="174"/>
      <c r="D487" s="176">
        <f t="shared" si="95"/>
        <v>0</v>
      </c>
      <c r="E487" s="176">
        <f t="shared" si="95"/>
        <v>0</v>
      </c>
      <c r="F487" s="10">
        <f t="shared" si="96"/>
        <v>0</v>
      </c>
      <c r="G487" s="10">
        <f t="shared" si="96"/>
        <v>0</v>
      </c>
      <c r="H487" s="10">
        <f t="shared" si="97"/>
        <v>0</v>
      </c>
      <c r="I487" s="10">
        <f t="shared" si="98"/>
        <v>0</v>
      </c>
      <c r="J487" s="10">
        <f t="shared" si="99"/>
        <v>0</v>
      </c>
      <c r="K487" s="10">
        <f t="shared" si="100"/>
        <v>0</v>
      </c>
      <c r="L487" s="10">
        <f t="shared" si="101"/>
        <v>0</v>
      </c>
      <c r="M487" s="10">
        <f t="shared" ca="1" si="106"/>
        <v>-1.6428652393274609E-2</v>
      </c>
      <c r="N487" s="10">
        <f t="shared" ca="1" si="102"/>
        <v>0</v>
      </c>
      <c r="O487" s="177">
        <f t="shared" ca="1" si="103"/>
        <v>0</v>
      </c>
      <c r="P487" s="10">
        <f t="shared" ca="1" si="104"/>
        <v>0</v>
      </c>
      <c r="Q487" s="10">
        <f t="shared" ca="1" si="105"/>
        <v>0</v>
      </c>
      <c r="R487">
        <f t="shared" ca="1" si="107"/>
        <v>1.6428652393274609E-2</v>
      </c>
    </row>
    <row r="488" spans="2:18" x14ac:dyDescent="0.2">
      <c r="B488"/>
      <c r="C488" s="174"/>
      <c r="D488" s="176">
        <f t="shared" si="95"/>
        <v>0</v>
      </c>
      <c r="E488" s="176">
        <f t="shared" si="95"/>
        <v>0</v>
      </c>
      <c r="F488" s="10">
        <f t="shared" si="96"/>
        <v>0</v>
      </c>
      <c r="G488" s="10">
        <f t="shared" si="96"/>
        <v>0</v>
      </c>
      <c r="H488" s="10">
        <f t="shared" si="97"/>
        <v>0</v>
      </c>
      <c r="I488" s="10">
        <f t="shared" si="98"/>
        <v>0</v>
      </c>
      <c r="J488" s="10">
        <f t="shared" si="99"/>
        <v>0</v>
      </c>
      <c r="K488" s="10">
        <f t="shared" si="100"/>
        <v>0</v>
      </c>
      <c r="L488" s="10">
        <f t="shared" si="101"/>
        <v>0</v>
      </c>
      <c r="M488" s="10">
        <f t="shared" ca="1" si="106"/>
        <v>-1.6428652393274609E-2</v>
      </c>
      <c r="N488" s="10">
        <f t="shared" ca="1" si="102"/>
        <v>0</v>
      </c>
      <c r="O488" s="177">
        <f t="shared" ca="1" si="103"/>
        <v>0</v>
      </c>
      <c r="P488" s="10">
        <f t="shared" ca="1" si="104"/>
        <v>0</v>
      </c>
      <c r="Q488" s="10">
        <f t="shared" ca="1" si="105"/>
        <v>0</v>
      </c>
      <c r="R488">
        <f t="shared" ca="1" si="107"/>
        <v>1.6428652393274609E-2</v>
      </c>
    </row>
    <row r="489" spans="2:18" x14ac:dyDescent="0.2">
      <c r="B489"/>
      <c r="C489" s="174"/>
      <c r="D489" s="176">
        <f t="shared" si="95"/>
        <v>0</v>
      </c>
      <c r="E489" s="176">
        <f t="shared" si="95"/>
        <v>0</v>
      </c>
      <c r="F489" s="10">
        <f t="shared" si="96"/>
        <v>0</v>
      </c>
      <c r="G489" s="10">
        <f t="shared" si="96"/>
        <v>0</v>
      </c>
      <c r="H489" s="10">
        <f t="shared" si="97"/>
        <v>0</v>
      </c>
      <c r="I489" s="10">
        <f t="shared" si="98"/>
        <v>0</v>
      </c>
      <c r="J489" s="10">
        <f t="shared" si="99"/>
        <v>0</v>
      </c>
      <c r="K489" s="10">
        <f t="shared" si="100"/>
        <v>0</v>
      </c>
      <c r="L489" s="10">
        <f t="shared" si="101"/>
        <v>0</v>
      </c>
      <c r="M489" s="10">
        <f t="shared" ca="1" si="106"/>
        <v>-1.6428652393274609E-2</v>
      </c>
      <c r="N489" s="10">
        <f t="shared" ca="1" si="102"/>
        <v>0</v>
      </c>
      <c r="O489" s="177">
        <f t="shared" ca="1" si="103"/>
        <v>0</v>
      </c>
      <c r="P489" s="10">
        <f t="shared" ca="1" si="104"/>
        <v>0</v>
      </c>
      <c r="Q489" s="10">
        <f t="shared" ca="1" si="105"/>
        <v>0</v>
      </c>
      <c r="R489">
        <f t="shared" ca="1" si="107"/>
        <v>1.6428652393274609E-2</v>
      </c>
    </row>
    <row r="490" spans="2:18" x14ac:dyDescent="0.2">
      <c r="B490"/>
      <c r="C490" s="174"/>
      <c r="D490" s="176">
        <f t="shared" si="95"/>
        <v>0</v>
      </c>
      <c r="E490" s="176">
        <f t="shared" si="95"/>
        <v>0</v>
      </c>
      <c r="F490" s="10">
        <f t="shared" si="96"/>
        <v>0</v>
      </c>
      <c r="G490" s="10">
        <f t="shared" si="96"/>
        <v>0</v>
      </c>
      <c r="H490" s="10">
        <f t="shared" si="97"/>
        <v>0</v>
      </c>
      <c r="I490" s="10">
        <f t="shared" si="98"/>
        <v>0</v>
      </c>
      <c r="J490" s="10">
        <f t="shared" si="99"/>
        <v>0</v>
      </c>
      <c r="K490" s="10">
        <f t="shared" si="100"/>
        <v>0</v>
      </c>
      <c r="L490" s="10">
        <f t="shared" si="101"/>
        <v>0</v>
      </c>
      <c r="M490" s="10">
        <f t="shared" ca="1" si="106"/>
        <v>-1.6428652393274609E-2</v>
      </c>
      <c r="N490" s="10">
        <f t="shared" ca="1" si="102"/>
        <v>0</v>
      </c>
      <c r="O490" s="177">
        <f t="shared" ca="1" si="103"/>
        <v>0</v>
      </c>
      <c r="P490" s="10">
        <f t="shared" ca="1" si="104"/>
        <v>0</v>
      </c>
      <c r="Q490" s="10">
        <f t="shared" ca="1" si="105"/>
        <v>0</v>
      </c>
      <c r="R490">
        <f t="shared" ca="1" si="107"/>
        <v>1.6428652393274609E-2</v>
      </c>
    </row>
    <row r="491" spans="2:18" x14ac:dyDescent="0.2">
      <c r="B491"/>
      <c r="C491" s="174"/>
      <c r="D491" s="176">
        <f t="shared" si="95"/>
        <v>0</v>
      </c>
      <c r="E491" s="176">
        <f t="shared" si="95"/>
        <v>0</v>
      </c>
      <c r="F491" s="10">
        <f t="shared" si="96"/>
        <v>0</v>
      </c>
      <c r="G491" s="10">
        <f t="shared" si="96"/>
        <v>0</v>
      </c>
      <c r="H491" s="10">
        <f t="shared" si="97"/>
        <v>0</v>
      </c>
      <c r="I491" s="10">
        <f t="shared" si="98"/>
        <v>0</v>
      </c>
      <c r="J491" s="10">
        <f t="shared" si="99"/>
        <v>0</v>
      </c>
      <c r="K491" s="10">
        <f t="shared" si="100"/>
        <v>0</v>
      </c>
      <c r="L491" s="10">
        <f t="shared" si="101"/>
        <v>0</v>
      </c>
      <c r="M491" s="10">
        <f t="shared" ca="1" si="106"/>
        <v>-1.6428652393274609E-2</v>
      </c>
      <c r="N491" s="10">
        <f t="shared" ca="1" si="102"/>
        <v>0</v>
      </c>
      <c r="O491" s="177">
        <f t="shared" ca="1" si="103"/>
        <v>0</v>
      </c>
      <c r="P491" s="10">
        <f t="shared" ca="1" si="104"/>
        <v>0</v>
      </c>
      <c r="Q491" s="10">
        <f t="shared" ca="1" si="105"/>
        <v>0</v>
      </c>
      <c r="R491">
        <f t="shared" ca="1" si="107"/>
        <v>1.6428652393274609E-2</v>
      </c>
    </row>
    <row r="492" spans="2:18" x14ac:dyDescent="0.2">
      <c r="B492"/>
      <c r="C492" s="174"/>
      <c r="D492" s="176">
        <f t="shared" si="95"/>
        <v>0</v>
      </c>
      <c r="E492" s="176">
        <f t="shared" si="95"/>
        <v>0</v>
      </c>
      <c r="F492" s="10">
        <f t="shared" si="96"/>
        <v>0</v>
      </c>
      <c r="G492" s="10">
        <f t="shared" si="96"/>
        <v>0</v>
      </c>
      <c r="H492" s="10">
        <f t="shared" si="97"/>
        <v>0</v>
      </c>
      <c r="I492" s="10">
        <f t="shared" si="98"/>
        <v>0</v>
      </c>
      <c r="J492" s="10">
        <f t="shared" si="99"/>
        <v>0</v>
      </c>
      <c r="K492" s="10">
        <f t="shared" si="100"/>
        <v>0</v>
      </c>
      <c r="L492" s="10">
        <f t="shared" si="101"/>
        <v>0</v>
      </c>
      <c r="M492" s="10">
        <f t="shared" ca="1" si="106"/>
        <v>-1.6428652393274609E-2</v>
      </c>
      <c r="N492" s="10">
        <f t="shared" ca="1" si="102"/>
        <v>0</v>
      </c>
      <c r="O492" s="177">
        <f t="shared" ca="1" si="103"/>
        <v>0</v>
      </c>
      <c r="P492" s="10">
        <f t="shared" ca="1" si="104"/>
        <v>0</v>
      </c>
      <c r="Q492" s="10">
        <f t="shared" ca="1" si="105"/>
        <v>0</v>
      </c>
      <c r="R492">
        <f t="shared" ca="1" si="107"/>
        <v>1.6428652393274609E-2</v>
      </c>
    </row>
    <row r="493" spans="2:18" x14ac:dyDescent="0.2">
      <c r="B493"/>
      <c r="C493" s="174"/>
      <c r="D493" s="176">
        <f t="shared" si="95"/>
        <v>0</v>
      </c>
      <c r="E493" s="176">
        <f t="shared" si="95"/>
        <v>0</v>
      </c>
      <c r="F493" s="10">
        <f t="shared" si="96"/>
        <v>0</v>
      </c>
      <c r="G493" s="10">
        <f t="shared" si="96"/>
        <v>0</v>
      </c>
      <c r="H493" s="10">
        <f t="shared" si="97"/>
        <v>0</v>
      </c>
      <c r="I493" s="10">
        <f t="shared" si="98"/>
        <v>0</v>
      </c>
      <c r="J493" s="10">
        <f t="shared" si="99"/>
        <v>0</v>
      </c>
      <c r="K493" s="10">
        <f t="shared" si="100"/>
        <v>0</v>
      </c>
      <c r="L493" s="10">
        <f t="shared" si="101"/>
        <v>0</v>
      </c>
      <c r="M493" s="10">
        <f t="shared" ca="1" si="106"/>
        <v>-1.6428652393274609E-2</v>
      </c>
      <c r="N493" s="10">
        <f t="shared" ca="1" si="102"/>
        <v>0</v>
      </c>
      <c r="O493" s="177">
        <f t="shared" ca="1" si="103"/>
        <v>0</v>
      </c>
      <c r="P493" s="10">
        <f t="shared" ca="1" si="104"/>
        <v>0</v>
      </c>
      <c r="Q493" s="10">
        <f t="shared" ca="1" si="105"/>
        <v>0</v>
      </c>
      <c r="R493">
        <f t="shared" ca="1" si="107"/>
        <v>1.6428652393274609E-2</v>
      </c>
    </row>
    <row r="494" spans="2:18" x14ac:dyDescent="0.2">
      <c r="B494"/>
      <c r="C494" s="174"/>
      <c r="D494" s="176">
        <f t="shared" si="95"/>
        <v>0</v>
      </c>
      <c r="E494" s="176">
        <f t="shared" si="95"/>
        <v>0</v>
      </c>
      <c r="F494" s="10">
        <f t="shared" si="96"/>
        <v>0</v>
      </c>
      <c r="G494" s="10">
        <f t="shared" si="96"/>
        <v>0</v>
      </c>
      <c r="H494" s="10">
        <f t="shared" si="97"/>
        <v>0</v>
      </c>
      <c r="I494" s="10">
        <f t="shared" si="98"/>
        <v>0</v>
      </c>
      <c r="J494" s="10">
        <f t="shared" si="99"/>
        <v>0</v>
      </c>
      <c r="K494" s="10">
        <f t="shared" si="100"/>
        <v>0</v>
      </c>
      <c r="L494" s="10">
        <f t="shared" si="101"/>
        <v>0</v>
      </c>
      <c r="M494" s="10">
        <f t="shared" ca="1" si="106"/>
        <v>-1.6428652393274609E-2</v>
      </c>
      <c r="N494" s="10">
        <f t="shared" ca="1" si="102"/>
        <v>0</v>
      </c>
      <c r="O494" s="177">
        <f t="shared" ca="1" si="103"/>
        <v>0</v>
      </c>
      <c r="P494" s="10">
        <f t="shared" ca="1" si="104"/>
        <v>0</v>
      </c>
      <c r="Q494" s="10">
        <f t="shared" ca="1" si="105"/>
        <v>0</v>
      </c>
      <c r="R494">
        <f t="shared" ca="1" si="107"/>
        <v>1.6428652393274609E-2</v>
      </c>
    </row>
    <row r="495" spans="2:18" x14ac:dyDescent="0.2">
      <c r="B495"/>
      <c r="C495" s="174"/>
      <c r="D495" s="176">
        <f t="shared" si="95"/>
        <v>0</v>
      </c>
      <c r="E495" s="176">
        <f t="shared" si="95"/>
        <v>0</v>
      </c>
      <c r="F495" s="10">
        <f t="shared" si="96"/>
        <v>0</v>
      </c>
      <c r="G495" s="10">
        <f t="shared" si="96"/>
        <v>0</v>
      </c>
      <c r="H495" s="10">
        <f t="shared" si="97"/>
        <v>0</v>
      </c>
      <c r="I495" s="10">
        <f t="shared" si="98"/>
        <v>0</v>
      </c>
      <c r="J495" s="10">
        <f t="shared" si="99"/>
        <v>0</v>
      </c>
      <c r="K495" s="10">
        <f t="shared" si="100"/>
        <v>0</v>
      </c>
      <c r="L495" s="10">
        <f t="shared" si="101"/>
        <v>0</v>
      </c>
      <c r="M495" s="10">
        <f t="shared" ca="1" si="106"/>
        <v>-1.6428652393274609E-2</v>
      </c>
      <c r="N495" s="10">
        <f t="shared" ca="1" si="102"/>
        <v>0</v>
      </c>
      <c r="O495" s="177">
        <f t="shared" ca="1" si="103"/>
        <v>0</v>
      </c>
      <c r="P495" s="10">
        <f t="shared" ca="1" si="104"/>
        <v>0</v>
      </c>
      <c r="Q495" s="10">
        <f t="shared" ca="1" si="105"/>
        <v>0</v>
      </c>
      <c r="R495">
        <f t="shared" ca="1" si="107"/>
        <v>1.6428652393274609E-2</v>
      </c>
    </row>
    <row r="496" spans="2:18" x14ac:dyDescent="0.2">
      <c r="B496"/>
      <c r="C496" s="174"/>
      <c r="D496" s="176">
        <f t="shared" si="95"/>
        <v>0</v>
      </c>
      <c r="E496" s="176">
        <f t="shared" si="95"/>
        <v>0</v>
      </c>
      <c r="F496" s="10">
        <f t="shared" si="96"/>
        <v>0</v>
      </c>
      <c r="G496" s="10">
        <f t="shared" si="96"/>
        <v>0</v>
      </c>
      <c r="H496" s="10">
        <f t="shared" si="97"/>
        <v>0</v>
      </c>
      <c r="I496" s="10">
        <f t="shared" si="98"/>
        <v>0</v>
      </c>
      <c r="J496" s="10">
        <f t="shared" si="99"/>
        <v>0</v>
      </c>
      <c r="K496" s="10">
        <f t="shared" si="100"/>
        <v>0</v>
      </c>
      <c r="L496" s="10">
        <f t="shared" si="101"/>
        <v>0</v>
      </c>
      <c r="M496" s="10">
        <f t="shared" ca="1" si="106"/>
        <v>-1.6428652393274609E-2</v>
      </c>
      <c r="N496" s="10">
        <f t="shared" ca="1" si="102"/>
        <v>0</v>
      </c>
      <c r="O496" s="177">
        <f t="shared" ca="1" si="103"/>
        <v>0</v>
      </c>
      <c r="P496" s="10">
        <f t="shared" ca="1" si="104"/>
        <v>0</v>
      </c>
      <c r="Q496" s="10">
        <f t="shared" ca="1" si="105"/>
        <v>0</v>
      </c>
      <c r="R496">
        <f t="shared" ca="1" si="107"/>
        <v>1.6428652393274609E-2</v>
      </c>
    </row>
    <row r="497" spans="2:18" x14ac:dyDescent="0.2">
      <c r="B497"/>
      <c r="C497" s="174"/>
      <c r="D497" s="176">
        <f t="shared" si="95"/>
        <v>0</v>
      </c>
      <c r="E497" s="176">
        <f t="shared" si="95"/>
        <v>0</v>
      </c>
      <c r="F497" s="10">
        <f t="shared" si="96"/>
        <v>0</v>
      </c>
      <c r="G497" s="10">
        <f t="shared" si="96"/>
        <v>0</v>
      </c>
      <c r="H497" s="10">
        <f t="shared" si="97"/>
        <v>0</v>
      </c>
      <c r="I497" s="10">
        <f t="shared" si="98"/>
        <v>0</v>
      </c>
      <c r="J497" s="10">
        <f t="shared" si="99"/>
        <v>0</v>
      </c>
      <c r="K497" s="10">
        <f t="shared" si="100"/>
        <v>0</v>
      </c>
      <c r="L497" s="10">
        <f t="shared" si="101"/>
        <v>0</v>
      </c>
      <c r="M497" s="10">
        <f t="shared" ca="1" si="106"/>
        <v>-1.6428652393274609E-2</v>
      </c>
      <c r="N497" s="10">
        <f t="shared" ca="1" si="102"/>
        <v>0</v>
      </c>
      <c r="O497" s="177">
        <f t="shared" ca="1" si="103"/>
        <v>0</v>
      </c>
      <c r="P497" s="10">
        <f t="shared" ca="1" si="104"/>
        <v>0</v>
      </c>
      <c r="Q497" s="10">
        <f t="shared" ca="1" si="105"/>
        <v>0</v>
      </c>
      <c r="R497">
        <f t="shared" ca="1" si="107"/>
        <v>1.6428652393274609E-2</v>
      </c>
    </row>
    <row r="498" spans="2:18" x14ac:dyDescent="0.2">
      <c r="B498"/>
      <c r="C498" s="174"/>
      <c r="D498" s="176">
        <f t="shared" si="95"/>
        <v>0</v>
      </c>
      <c r="E498" s="176">
        <f t="shared" si="95"/>
        <v>0</v>
      </c>
      <c r="F498" s="10">
        <f t="shared" si="96"/>
        <v>0</v>
      </c>
      <c r="G498" s="10">
        <f t="shared" si="96"/>
        <v>0</v>
      </c>
      <c r="H498" s="10">
        <f t="shared" si="97"/>
        <v>0</v>
      </c>
      <c r="I498" s="10">
        <f t="shared" si="98"/>
        <v>0</v>
      </c>
      <c r="J498" s="10">
        <f t="shared" si="99"/>
        <v>0</v>
      </c>
      <c r="K498" s="10">
        <f t="shared" si="100"/>
        <v>0</v>
      </c>
      <c r="L498" s="10">
        <f t="shared" si="101"/>
        <v>0</v>
      </c>
      <c r="M498" s="10">
        <f t="shared" ca="1" si="106"/>
        <v>-1.6428652393274609E-2</v>
      </c>
      <c r="N498" s="10">
        <f t="shared" ca="1" si="102"/>
        <v>0</v>
      </c>
      <c r="O498" s="177">
        <f t="shared" ca="1" si="103"/>
        <v>0</v>
      </c>
      <c r="P498" s="10">
        <f t="shared" ca="1" si="104"/>
        <v>0</v>
      </c>
      <c r="Q498" s="10">
        <f t="shared" ca="1" si="105"/>
        <v>0</v>
      </c>
      <c r="R498">
        <f t="shared" ca="1" si="107"/>
        <v>1.6428652393274609E-2</v>
      </c>
    </row>
    <row r="499" spans="2:18" x14ac:dyDescent="0.2">
      <c r="B499"/>
      <c r="C499" s="174"/>
      <c r="D499" s="176">
        <f t="shared" si="95"/>
        <v>0</v>
      </c>
      <c r="E499" s="176">
        <f t="shared" si="95"/>
        <v>0</v>
      </c>
      <c r="F499" s="10">
        <f t="shared" si="96"/>
        <v>0</v>
      </c>
      <c r="G499" s="10">
        <f t="shared" si="96"/>
        <v>0</v>
      </c>
      <c r="H499" s="10">
        <f t="shared" si="97"/>
        <v>0</v>
      </c>
      <c r="I499" s="10">
        <f t="shared" si="98"/>
        <v>0</v>
      </c>
      <c r="J499" s="10">
        <f t="shared" si="99"/>
        <v>0</v>
      </c>
      <c r="K499" s="10">
        <f t="shared" si="100"/>
        <v>0</v>
      </c>
      <c r="L499" s="10">
        <f t="shared" si="101"/>
        <v>0</v>
      </c>
      <c r="M499" s="10">
        <f t="shared" ca="1" si="106"/>
        <v>-1.6428652393274609E-2</v>
      </c>
      <c r="N499" s="10">
        <f t="shared" ca="1" si="102"/>
        <v>0</v>
      </c>
      <c r="O499" s="177">
        <f t="shared" ca="1" si="103"/>
        <v>0</v>
      </c>
      <c r="P499" s="10">
        <f t="shared" ca="1" si="104"/>
        <v>0</v>
      </c>
      <c r="Q499" s="10">
        <f t="shared" ca="1" si="105"/>
        <v>0</v>
      </c>
      <c r="R499">
        <f t="shared" ca="1" si="107"/>
        <v>1.6428652393274609E-2</v>
      </c>
    </row>
    <row r="500" spans="2:18" x14ac:dyDescent="0.2">
      <c r="B500"/>
      <c r="C500" s="174"/>
      <c r="D500" s="176">
        <f t="shared" si="95"/>
        <v>0</v>
      </c>
      <c r="E500" s="176">
        <f t="shared" si="95"/>
        <v>0</v>
      </c>
      <c r="F500" s="10">
        <f t="shared" si="96"/>
        <v>0</v>
      </c>
      <c r="G500" s="10">
        <f t="shared" si="96"/>
        <v>0</v>
      </c>
      <c r="H500" s="10">
        <f t="shared" si="97"/>
        <v>0</v>
      </c>
      <c r="I500" s="10">
        <f t="shared" si="98"/>
        <v>0</v>
      </c>
      <c r="J500" s="10">
        <f t="shared" si="99"/>
        <v>0</v>
      </c>
      <c r="K500" s="10">
        <f t="shared" si="100"/>
        <v>0</v>
      </c>
      <c r="L500" s="10">
        <f t="shared" si="101"/>
        <v>0</v>
      </c>
      <c r="M500" s="10">
        <f t="shared" ca="1" si="106"/>
        <v>-1.6428652393274609E-2</v>
      </c>
      <c r="N500" s="10">
        <f t="shared" ca="1" si="102"/>
        <v>0</v>
      </c>
      <c r="O500" s="177">
        <f t="shared" ca="1" si="103"/>
        <v>0</v>
      </c>
      <c r="P500" s="10">
        <f t="shared" ca="1" si="104"/>
        <v>0</v>
      </c>
      <c r="Q500" s="10">
        <f t="shared" ca="1" si="105"/>
        <v>0</v>
      </c>
      <c r="R500">
        <f t="shared" ca="1" si="107"/>
        <v>1.6428652393274609E-2</v>
      </c>
    </row>
    <row r="501" spans="2:18" x14ac:dyDescent="0.2">
      <c r="B501"/>
      <c r="C501" s="174"/>
      <c r="D501" s="176">
        <f t="shared" si="95"/>
        <v>0</v>
      </c>
      <c r="E501" s="176">
        <f t="shared" si="95"/>
        <v>0</v>
      </c>
      <c r="F501" s="10">
        <f t="shared" si="96"/>
        <v>0</v>
      </c>
      <c r="G501" s="10">
        <f t="shared" si="96"/>
        <v>0</v>
      </c>
      <c r="H501" s="10">
        <f t="shared" si="97"/>
        <v>0</v>
      </c>
      <c r="I501" s="10">
        <f t="shared" si="98"/>
        <v>0</v>
      </c>
      <c r="J501" s="10">
        <f t="shared" si="99"/>
        <v>0</v>
      </c>
      <c r="K501" s="10">
        <f t="shared" si="100"/>
        <v>0</v>
      </c>
      <c r="L501" s="10">
        <f t="shared" si="101"/>
        <v>0</v>
      </c>
      <c r="M501" s="10">
        <f t="shared" ca="1" si="106"/>
        <v>-1.6428652393274609E-2</v>
      </c>
      <c r="N501" s="10">
        <f t="shared" ca="1" si="102"/>
        <v>0</v>
      </c>
      <c r="O501" s="177">
        <f t="shared" ca="1" si="103"/>
        <v>0</v>
      </c>
      <c r="P501" s="10">
        <f t="shared" ca="1" si="104"/>
        <v>0</v>
      </c>
      <c r="Q501" s="10">
        <f t="shared" ca="1" si="105"/>
        <v>0</v>
      </c>
      <c r="R501">
        <f t="shared" ca="1" si="107"/>
        <v>1.6428652393274609E-2</v>
      </c>
    </row>
    <row r="502" spans="2:18" x14ac:dyDescent="0.2">
      <c r="B502"/>
      <c r="C502" s="174"/>
      <c r="D502" s="176">
        <f t="shared" si="95"/>
        <v>0</v>
      </c>
      <c r="E502" s="176">
        <f t="shared" si="95"/>
        <v>0</v>
      </c>
      <c r="F502" s="10">
        <f t="shared" si="96"/>
        <v>0</v>
      </c>
      <c r="G502" s="10">
        <f t="shared" si="96"/>
        <v>0</v>
      </c>
      <c r="H502" s="10">
        <f t="shared" si="97"/>
        <v>0</v>
      </c>
      <c r="I502" s="10">
        <f t="shared" si="98"/>
        <v>0</v>
      </c>
      <c r="J502" s="10">
        <f t="shared" si="99"/>
        <v>0</v>
      </c>
      <c r="K502" s="10">
        <f t="shared" si="100"/>
        <v>0</v>
      </c>
      <c r="L502" s="10">
        <f t="shared" si="101"/>
        <v>0</v>
      </c>
      <c r="M502" s="10">
        <f t="shared" ca="1" si="106"/>
        <v>-1.6428652393274609E-2</v>
      </c>
      <c r="N502" s="10">
        <f t="shared" ca="1" si="102"/>
        <v>0</v>
      </c>
      <c r="O502" s="177">
        <f t="shared" ca="1" si="103"/>
        <v>0</v>
      </c>
      <c r="P502" s="10">
        <f t="shared" ca="1" si="104"/>
        <v>0</v>
      </c>
      <c r="Q502" s="10">
        <f t="shared" ca="1" si="105"/>
        <v>0</v>
      </c>
      <c r="R502">
        <f t="shared" ca="1" si="107"/>
        <v>1.6428652393274609E-2</v>
      </c>
    </row>
    <row r="503" spans="2:18" x14ac:dyDescent="0.2">
      <c r="B503"/>
      <c r="C503" s="174"/>
      <c r="D503" s="176">
        <f t="shared" si="95"/>
        <v>0</v>
      </c>
      <c r="E503" s="176">
        <f t="shared" si="95"/>
        <v>0</v>
      </c>
      <c r="F503" s="10">
        <f t="shared" si="96"/>
        <v>0</v>
      </c>
      <c r="G503" s="10">
        <f t="shared" si="96"/>
        <v>0</v>
      </c>
      <c r="H503" s="10">
        <f t="shared" si="97"/>
        <v>0</v>
      </c>
      <c r="I503" s="10">
        <f t="shared" si="98"/>
        <v>0</v>
      </c>
      <c r="J503" s="10">
        <f t="shared" si="99"/>
        <v>0</v>
      </c>
      <c r="K503" s="10">
        <f t="shared" si="100"/>
        <v>0</v>
      </c>
      <c r="L503" s="10">
        <f t="shared" si="101"/>
        <v>0</v>
      </c>
      <c r="M503" s="10">
        <f t="shared" ca="1" si="106"/>
        <v>-1.6428652393274609E-2</v>
      </c>
      <c r="N503" s="10">
        <f t="shared" ca="1" si="102"/>
        <v>0</v>
      </c>
      <c r="O503" s="177">
        <f t="shared" ca="1" si="103"/>
        <v>0</v>
      </c>
      <c r="P503" s="10">
        <f t="shared" ca="1" si="104"/>
        <v>0</v>
      </c>
      <c r="Q503" s="10">
        <f t="shared" ca="1" si="105"/>
        <v>0</v>
      </c>
      <c r="R503">
        <f t="shared" ca="1" si="107"/>
        <v>1.6428652393274609E-2</v>
      </c>
    </row>
    <row r="504" spans="2:18" x14ac:dyDescent="0.2">
      <c r="B504"/>
      <c r="C504" s="174"/>
      <c r="D504" s="176">
        <f t="shared" si="95"/>
        <v>0</v>
      </c>
      <c r="E504" s="176">
        <f t="shared" si="95"/>
        <v>0</v>
      </c>
      <c r="F504" s="10">
        <f t="shared" si="96"/>
        <v>0</v>
      </c>
      <c r="G504" s="10">
        <f t="shared" si="96"/>
        <v>0</v>
      </c>
      <c r="H504" s="10">
        <f t="shared" si="97"/>
        <v>0</v>
      </c>
      <c r="I504" s="10">
        <f t="shared" si="98"/>
        <v>0</v>
      </c>
      <c r="J504" s="10">
        <f t="shared" si="99"/>
        <v>0</v>
      </c>
      <c r="K504" s="10">
        <f t="shared" si="100"/>
        <v>0</v>
      </c>
      <c r="L504" s="10">
        <f t="shared" si="101"/>
        <v>0</v>
      </c>
      <c r="M504" s="10">
        <f t="shared" ca="1" si="106"/>
        <v>-1.6428652393274609E-2</v>
      </c>
      <c r="N504" s="10">
        <f t="shared" ca="1" si="102"/>
        <v>0</v>
      </c>
      <c r="O504" s="177">
        <f t="shared" ca="1" si="103"/>
        <v>0</v>
      </c>
      <c r="P504" s="10">
        <f t="shared" ca="1" si="104"/>
        <v>0</v>
      </c>
      <c r="Q504" s="10">
        <f t="shared" ca="1" si="105"/>
        <v>0</v>
      </c>
      <c r="R504">
        <f t="shared" ca="1" si="107"/>
        <v>1.6428652393274609E-2</v>
      </c>
    </row>
    <row r="505" spans="2:18" x14ac:dyDescent="0.2">
      <c r="B505"/>
      <c r="C505" s="174"/>
      <c r="D505" s="176">
        <f t="shared" si="95"/>
        <v>0</v>
      </c>
      <c r="E505" s="176">
        <f t="shared" si="95"/>
        <v>0</v>
      </c>
      <c r="F505" s="10">
        <f t="shared" si="96"/>
        <v>0</v>
      </c>
      <c r="G505" s="10">
        <f t="shared" si="96"/>
        <v>0</v>
      </c>
      <c r="H505" s="10">
        <f t="shared" si="97"/>
        <v>0</v>
      </c>
      <c r="I505" s="10">
        <f t="shared" si="98"/>
        <v>0</v>
      </c>
      <c r="J505" s="10">
        <f t="shared" si="99"/>
        <v>0</v>
      </c>
      <c r="K505" s="10">
        <f t="shared" si="100"/>
        <v>0</v>
      </c>
      <c r="L505" s="10">
        <f t="shared" si="101"/>
        <v>0</v>
      </c>
      <c r="M505" s="10">
        <f t="shared" ca="1" si="106"/>
        <v>-1.6428652393274609E-2</v>
      </c>
      <c r="N505" s="10">
        <f t="shared" ca="1" si="102"/>
        <v>0</v>
      </c>
      <c r="O505" s="177">
        <f t="shared" ca="1" si="103"/>
        <v>0</v>
      </c>
      <c r="P505" s="10">
        <f t="shared" ca="1" si="104"/>
        <v>0</v>
      </c>
      <c r="Q505" s="10">
        <f t="shared" ca="1" si="105"/>
        <v>0</v>
      </c>
      <c r="R505">
        <f t="shared" ca="1" si="107"/>
        <v>1.6428652393274609E-2</v>
      </c>
    </row>
    <row r="506" spans="2:18" x14ac:dyDescent="0.2">
      <c r="B506"/>
      <c r="C506" s="174"/>
      <c r="D506" s="176">
        <f t="shared" si="95"/>
        <v>0</v>
      </c>
      <c r="E506" s="176">
        <f t="shared" si="95"/>
        <v>0</v>
      </c>
      <c r="F506" s="10">
        <f t="shared" si="96"/>
        <v>0</v>
      </c>
      <c r="G506" s="10">
        <f t="shared" si="96"/>
        <v>0</v>
      </c>
      <c r="H506" s="10">
        <f t="shared" si="97"/>
        <v>0</v>
      </c>
      <c r="I506" s="10">
        <f t="shared" si="98"/>
        <v>0</v>
      </c>
      <c r="J506" s="10">
        <f t="shared" si="99"/>
        <v>0</v>
      </c>
      <c r="K506" s="10">
        <f t="shared" si="100"/>
        <v>0</v>
      </c>
      <c r="L506" s="10">
        <f t="shared" si="101"/>
        <v>0</v>
      </c>
      <c r="M506" s="10">
        <f t="shared" ca="1" si="106"/>
        <v>-1.6428652393274609E-2</v>
      </c>
      <c r="N506" s="10">
        <f t="shared" ca="1" si="102"/>
        <v>0</v>
      </c>
      <c r="O506" s="177">
        <f t="shared" ca="1" si="103"/>
        <v>0</v>
      </c>
      <c r="P506" s="10">
        <f t="shared" ca="1" si="104"/>
        <v>0</v>
      </c>
      <c r="Q506" s="10">
        <f t="shared" ca="1" si="105"/>
        <v>0</v>
      </c>
      <c r="R506">
        <f t="shared" ca="1" si="107"/>
        <v>1.6428652393274609E-2</v>
      </c>
    </row>
    <row r="507" spans="2:18" x14ac:dyDescent="0.2">
      <c r="B507"/>
      <c r="C507" s="174"/>
      <c r="D507" s="176">
        <f t="shared" si="95"/>
        <v>0</v>
      </c>
      <c r="E507" s="176">
        <f t="shared" si="95"/>
        <v>0</v>
      </c>
      <c r="F507" s="10">
        <f t="shared" si="96"/>
        <v>0</v>
      </c>
      <c r="G507" s="10">
        <f t="shared" si="96"/>
        <v>0</v>
      </c>
      <c r="H507" s="10">
        <f t="shared" si="97"/>
        <v>0</v>
      </c>
      <c r="I507" s="10">
        <f t="shared" si="98"/>
        <v>0</v>
      </c>
      <c r="J507" s="10">
        <f t="shared" si="99"/>
        <v>0</v>
      </c>
      <c r="K507" s="10">
        <f t="shared" si="100"/>
        <v>0</v>
      </c>
      <c r="L507" s="10">
        <f t="shared" si="101"/>
        <v>0</v>
      </c>
      <c r="M507" s="10">
        <f t="shared" ca="1" si="106"/>
        <v>-1.6428652393274609E-2</v>
      </c>
      <c r="N507" s="10">
        <f t="shared" ca="1" si="102"/>
        <v>0</v>
      </c>
      <c r="O507" s="177">
        <f t="shared" ca="1" si="103"/>
        <v>0</v>
      </c>
      <c r="P507" s="10">
        <f t="shared" ca="1" si="104"/>
        <v>0</v>
      </c>
      <c r="Q507" s="10">
        <f t="shared" ca="1" si="105"/>
        <v>0</v>
      </c>
      <c r="R507">
        <f t="shared" ca="1" si="107"/>
        <v>1.6428652393274609E-2</v>
      </c>
    </row>
    <row r="508" spans="2:18" x14ac:dyDescent="0.2">
      <c r="B508"/>
      <c r="C508" s="174"/>
      <c r="D508" s="176">
        <f t="shared" si="95"/>
        <v>0</v>
      </c>
      <c r="E508" s="176">
        <f t="shared" si="95"/>
        <v>0</v>
      </c>
      <c r="F508" s="10">
        <f t="shared" si="96"/>
        <v>0</v>
      </c>
      <c r="G508" s="10">
        <f t="shared" si="96"/>
        <v>0</v>
      </c>
      <c r="H508" s="10">
        <f t="shared" si="97"/>
        <v>0</v>
      </c>
      <c r="I508" s="10">
        <f t="shared" si="98"/>
        <v>0</v>
      </c>
      <c r="J508" s="10">
        <f t="shared" si="99"/>
        <v>0</v>
      </c>
      <c r="K508" s="10">
        <f t="shared" si="100"/>
        <v>0</v>
      </c>
      <c r="L508" s="10">
        <f t="shared" si="101"/>
        <v>0</v>
      </c>
      <c r="M508" s="10">
        <f t="shared" ca="1" si="106"/>
        <v>-1.6428652393274609E-2</v>
      </c>
      <c r="N508" s="10">
        <f t="shared" ca="1" si="102"/>
        <v>0</v>
      </c>
      <c r="O508" s="177">
        <f t="shared" ca="1" si="103"/>
        <v>0</v>
      </c>
      <c r="P508" s="10">
        <f t="shared" ca="1" si="104"/>
        <v>0</v>
      </c>
      <c r="Q508" s="10">
        <f t="shared" ca="1" si="105"/>
        <v>0</v>
      </c>
      <c r="R508">
        <f t="shared" ca="1" si="107"/>
        <v>1.6428652393274609E-2</v>
      </c>
    </row>
    <row r="509" spans="2:18" x14ac:dyDescent="0.2">
      <c r="B509"/>
      <c r="C509" s="174"/>
      <c r="D509" s="176">
        <f t="shared" si="95"/>
        <v>0</v>
      </c>
      <c r="E509" s="176">
        <f t="shared" si="95"/>
        <v>0</v>
      </c>
      <c r="F509" s="10">
        <f t="shared" si="96"/>
        <v>0</v>
      </c>
      <c r="G509" s="10">
        <f t="shared" si="96"/>
        <v>0</v>
      </c>
      <c r="H509" s="10">
        <f t="shared" si="97"/>
        <v>0</v>
      </c>
      <c r="I509" s="10">
        <f t="shared" si="98"/>
        <v>0</v>
      </c>
      <c r="J509" s="10">
        <f t="shared" si="99"/>
        <v>0</v>
      </c>
      <c r="K509" s="10">
        <f t="shared" si="100"/>
        <v>0</v>
      </c>
      <c r="L509" s="10">
        <f t="shared" si="101"/>
        <v>0</v>
      </c>
      <c r="M509" s="10">
        <f t="shared" ca="1" si="106"/>
        <v>-1.6428652393274609E-2</v>
      </c>
      <c r="N509" s="10">
        <f t="shared" ca="1" si="102"/>
        <v>0</v>
      </c>
      <c r="O509" s="177">
        <f t="shared" ca="1" si="103"/>
        <v>0</v>
      </c>
      <c r="P509" s="10">
        <f t="shared" ca="1" si="104"/>
        <v>0</v>
      </c>
      <c r="Q509" s="10">
        <f t="shared" ca="1" si="105"/>
        <v>0</v>
      </c>
      <c r="R509">
        <f t="shared" ca="1" si="107"/>
        <v>1.6428652393274609E-2</v>
      </c>
    </row>
    <row r="510" spans="2:18" x14ac:dyDescent="0.2">
      <c r="B510"/>
      <c r="C510" s="174"/>
      <c r="D510" s="176">
        <f t="shared" si="95"/>
        <v>0</v>
      </c>
      <c r="E510" s="176">
        <f t="shared" si="95"/>
        <v>0</v>
      </c>
      <c r="F510" s="10">
        <f t="shared" si="96"/>
        <v>0</v>
      </c>
      <c r="G510" s="10">
        <f t="shared" si="96"/>
        <v>0</v>
      </c>
      <c r="H510" s="10">
        <f t="shared" si="97"/>
        <v>0</v>
      </c>
      <c r="I510" s="10">
        <f t="shared" si="98"/>
        <v>0</v>
      </c>
      <c r="J510" s="10">
        <f t="shared" si="99"/>
        <v>0</v>
      </c>
      <c r="K510" s="10">
        <f t="shared" si="100"/>
        <v>0</v>
      </c>
      <c r="L510" s="10">
        <f t="shared" si="101"/>
        <v>0</v>
      </c>
      <c r="M510" s="10">
        <f t="shared" ca="1" si="106"/>
        <v>-1.6428652393274609E-2</v>
      </c>
      <c r="N510" s="10">
        <f t="shared" ca="1" si="102"/>
        <v>0</v>
      </c>
      <c r="O510" s="177">
        <f t="shared" ca="1" si="103"/>
        <v>0</v>
      </c>
      <c r="P510" s="10">
        <f t="shared" ca="1" si="104"/>
        <v>0</v>
      </c>
      <c r="Q510" s="10">
        <f t="shared" ca="1" si="105"/>
        <v>0</v>
      </c>
      <c r="R510">
        <f t="shared" ca="1" si="107"/>
        <v>1.6428652393274609E-2</v>
      </c>
    </row>
    <row r="511" spans="2:18" x14ac:dyDescent="0.2">
      <c r="B511"/>
      <c r="C511" s="174"/>
      <c r="D511" s="176">
        <f t="shared" si="95"/>
        <v>0</v>
      </c>
      <c r="E511" s="176">
        <f t="shared" si="95"/>
        <v>0</v>
      </c>
      <c r="F511" s="10">
        <f t="shared" si="96"/>
        <v>0</v>
      </c>
      <c r="G511" s="10">
        <f t="shared" si="96"/>
        <v>0</v>
      </c>
      <c r="H511" s="10">
        <f t="shared" si="97"/>
        <v>0</v>
      </c>
      <c r="I511" s="10">
        <f t="shared" si="98"/>
        <v>0</v>
      </c>
      <c r="J511" s="10">
        <f t="shared" si="99"/>
        <v>0</v>
      </c>
      <c r="K511" s="10">
        <f t="shared" si="100"/>
        <v>0</v>
      </c>
      <c r="L511" s="10">
        <f t="shared" si="101"/>
        <v>0</v>
      </c>
      <c r="M511" s="10">
        <f t="shared" ca="1" si="106"/>
        <v>-1.6428652393274609E-2</v>
      </c>
      <c r="N511" s="10">
        <f t="shared" ca="1" si="102"/>
        <v>0</v>
      </c>
      <c r="O511" s="177">
        <f t="shared" ca="1" si="103"/>
        <v>0</v>
      </c>
      <c r="P511" s="10">
        <f t="shared" ca="1" si="104"/>
        <v>0</v>
      </c>
      <c r="Q511" s="10">
        <f t="shared" ca="1" si="105"/>
        <v>0</v>
      </c>
      <c r="R511">
        <f t="shared" ca="1" si="107"/>
        <v>1.6428652393274609E-2</v>
      </c>
    </row>
    <row r="512" spans="2:18" x14ac:dyDescent="0.2">
      <c r="B512"/>
      <c r="C512" s="174"/>
      <c r="D512" s="176">
        <f t="shared" si="95"/>
        <v>0</v>
      </c>
      <c r="E512" s="176">
        <f t="shared" si="95"/>
        <v>0</v>
      </c>
      <c r="F512" s="10">
        <f t="shared" si="96"/>
        <v>0</v>
      </c>
      <c r="G512" s="10">
        <f t="shared" si="96"/>
        <v>0</v>
      </c>
      <c r="H512" s="10">
        <f t="shared" si="97"/>
        <v>0</v>
      </c>
      <c r="I512" s="10">
        <f t="shared" si="98"/>
        <v>0</v>
      </c>
      <c r="J512" s="10">
        <f t="shared" si="99"/>
        <v>0</v>
      </c>
      <c r="K512" s="10">
        <f t="shared" si="100"/>
        <v>0</v>
      </c>
      <c r="L512" s="10">
        <f t="shared" si="101"/>
        <v>0</v>
      </c>
      <c r="M512" s="10">
        <f t="shared" ca="1" si="106"/>
        <v>-1.6428652393274609E-2</v>
      </c>
      <c r="N512" s="10">
        <f t="shared" ca="1" si="102"/>
        <v>0</v>
      </c>
      <c r="O512" s="177">
        <f t="shared" ca="1" si="103"/>
        <v>0</v>
      </c>
      <c r="P512" s="10">
        <f t="shared" ca="1" si="104"/>
        <v>0</v>
      </c>
      <c r="Q512" s="10">
        <f t="shared" ca="1" si="105"/>
        <v>0</v>
      </c>
      <c r="R512">
        <f t="shared" ca="1" si="107"/>
        <v>1.6428652393274609E-2</v>
      </c>
    </row>
    <row r="513" spans="2:18" x14ac:dyDescent="0.2">
      <c r="B513"/>
      <c r="C513" s="174"/>
      <c r="D513" s="176">
        <f t="shared" si="95"/>
        <v>0</v>
      </c>
      <c r="E513" s="176">
        <f t="shared" si="95"/>
        <v>0</v>
      </c>
      <c r="F513" s="10">
        <f t="shared" si="96"/>
        <v>0</v>
      </c>
      <c r="G513" s="10">
        <f t="shared" si="96"/>
        <v>0</v>
      </c>
      <c r="H513" s="10">
        <f t="shared" si="97"/>
        <v>0</v>
      </c>
      <c r="I513" s="10">
        <f t="shared" si="98"/>
        <v>0</v>
      </c>
      <c r="J513" s="10">
        <f t="shared" si="99"/>
        <v>0</v>
      </c>
      <c r="K513" s="10">
        <f t="shared" si="100"/>
        <v>0</v>
      </c>
      <c r="L513" s="10">
        <f t="shared" si="101"/>
        <v>0</v>
      </c>
      <c r="M513" s="10">
        <f t="shared" ca="1" si="106"/>
        <v>-1.6428652393274609E-2</v>
      </c>
      <c r="N513" s="10">
        <f t="shared" ca="1" si="102"/>
        <v>0</v>
      </c>
      <c r="O513" s="177">
        <f t="shared" ca="1" si="103"/>
        <v>0</v>
      </c>
      <c r="P513" s="10">
        <f t="shared" ca="1" si="104"/>
        <v>0</v>
      </c>
      <c r="Q513" s="10">
        <f t="shared" ca="1" si="105"/>
        <v>0</v>
      </c>
      <c r="R513">
        <f t="shared" ca="1" si="107"/>
        <v>1.6428652393274609E-2</v>
      </c>
    </row>
    <row r="514" spans="2:18" x14ac:dyDescent="0.2">
      <c r="B514"/>
      <c r="C514" s="174"/>
      <c r="D514" s="176">
        <f t="shared" si="95"/>
        <v>0</v>
      </c>
      <c r="E514" s="176">
        <f t="shared" si="95"/>
        <v>0</v>
      </c>
      <c r="F514" s="10">
        <f t="shared" si="96"/>
        <v>0</v>
      </c>
      <c r="G514" s="10">
        <f t="shared" si="96"/>
        <v>0</v>
      </c>
      <c r="H514" s="10">
        <f t="shared" si="97"/>
        <v>0</v>
      </c>
      <c r="I514" s="10">
        <f t="shared" si="98"/>
        <v>0</v>
      </c>
      <c r="J514" s="10">
        <f t="shared" si="99"/>
        <v>0</v>
      </c>
      <c r="K514" s="10">
        <f t="shared" si="100"/>
        <v>0</v>
      </c>
      <c r="L514" s="10">
        <f t="shared" si="101"/>
        <v>0</v>
      </c>
      <c r="M514" s="10">
        <f t="shared" ca="1" si="106"/>
        <v>-1.6428652393274609E-2</v>
      </c>
      <c r="N514" s="10">
        <f t="shared" ca="1" si="102"/>
        <v>0</v>
      </c>
      <c r="O514" s="177">
        <f t="shared" ca="1" si="103"/>
        <v>0</v>
      </c>
      <c r="P514" s="10">
        <f t="shared" ca="1" si="104"/>
        <v>0</v>
      </c>
      <c r="Q514" s="10">
        <f t="shared" ca="1" si="105"/>
        <v>0</v>
      </c>
      <c r="R514">
        <f t="shared" ca="1" si="107"/>
        <v>1.6428652393274609E-2</v>
      </c>
    </row>
    <row r="515" spans="2:18" x14ac:dyDescent="0.2">
      <c r="B515"/>
      <c r="C515" s="174"/>
      <c r="D515" s="176">
        <f t="shared" si="95"/>
        <v>0</v>
      </c>
      <c r="E515" s="176">
        <f t="shared" si="95"/>
        <v>0</v>
      </c>
      <c r="F515" s="10">
        <f t="shared" si="96"/>
        <v>0</v>
      </c>
      <c r="G515" s="10">
        <f t="shared" si="96"/>
        <v>0</v>
      </c>
      <c r="H515" s="10">
        <f t="shared" si="97"/>
        <v>0</v>
      </c>
      <c r="I515" s="10">
        <f t="shared" si="98"/>
        <v>0</v>
      </c>
      <c r="J515" s="10">
        <f t="shared" si="99"/>
        <v>0</v>
      </c>
      <c r="K515" s="10">
        <f t="shared" si="100"/>
        <v>0</v>
      </c>
      <c r="L515" s="10">
        <f t="shared" si="101"/>
        <v>0</v>
      </c>
      <c r="M515" s="10">
        <f t="shared" ca="1" si="106"/>
        <v>-1.6428652393274609E-2</v>
      </c>
      <c r="N515" s="10">
        <f t="shared" ca="1" si="102"/>
        <v>0</v>
      </c>
      <c r="O515" s="177">
        <f t="shared" ca="1" si="103"/>
        <v>0</v>
      </c>
      <c r="P515" s="10">
        <f t="shared" ca="1" si="104"/>
        <v>0</v>
      </c>
      <c r="Q515" s="10">
        <f t="shared" ca="1" si="105"/>
        <v>0</v>
      </c>
      <c r="R515">
        <f t="shared" ca="1" si="107"/>
        <v>1.6428652393274609E-2</v>
      </c>
    </row>
    <row r="516" spans="2:18" x14ac:dyDescent="0.2">
      <c r="B516"/>
      <c r="C516" s="174"/>
      <c r="D516" s="176">
        <f t="shared" si="95"/>
        <v>0</v>
      </c>
      <c r="E516" s="176">
        <f t="shared" si="95"/>
        <v>0</v>
      </c>
      <c r="F516" s="10">
        <f t="shared" si="96"/>
        <v>0</v>
      </c>
      <c r="G516" s="10">
        <f t="shared" si="96"/>
        <v>0</v>
      </c>
      <c r="H516" s="10">
        <f t="shared" si="97"/>
        <v>0</v>
      </c>
      <c r="I516" s="10">
        <f t="shared" si="98"/>
        <v>0</v>
      </c>
      <c r="J516" s="10">
        <f t="shared" si="99"/>
        <v>0</v>
      </c>
      <c r="K516" s="10">
        <f t="shared" si="100"/>
        <v>0</v>
      </c>
      <c r="L516" s="10">
        <f t="shared" si="101"/>
        <v>0</v>
      </c>
      <c r="M516" s="10">
        <f t="shared" ca="1" si="106"/>
        <v>-1.6428652393274609E-2</v>
      </c>
      <c r="N516" s="10">
        <f t="shared" ca="1" si="102"/>
        <v>0</v>
      </c>
      <c r="O516" s="177">
        <f t="shared" ca="1" si="103"/>
        <v>0</v>
      </c>
      <c r="P516" s="10">
        <f t="shared" ca="1" si="104"/>
        <v>0</v>
      </c>
      <c r="Q516" s="10">
        <f t="shared" ca="1" si="105"/>
        <v>0</v>
      </c>
      <c r="R516">
        <f t="shared" ca="1" si="107"/>
        <v>1.6428652393274609E-2</v>
      </c>
    </row>
    <row r="517" spans="2:18" x14ac:dyDescent="0.2">
      <c r="B517"/>
      <c r="C517" s="174"/>
      <c r="D517" s="176">
        <f t="shared" si="95"/>
        <v>0</v>
      </c>
      <c r="E517" s="176">
        <f t="shared" si="95"/>
        <v>0</v>
      </c>
      <c r="F517" s="10">
        <f t="shared" si="96"/>
        <v>0</v>
      </c>
      <c r="G517" s="10">
        <f t="shared" si="96"/>
        <v>0</v>
      </c>
      <c r="H517" s="10">
        <f t="shared" si="97"/>
        <v>0</v>
      </c>
      <c r="I517" s="10">
        <f t="shared" si="98"/>
        <v>0</v>
      </c>
      <c r="J517" s="10">
        <f t="shared" si="99"/>
        <v>0</v>
      </c>
      <c r="K517" s="10">
        <f t="shared" si="100"/>
        <v>0</v>
      </c>
      <c r="L517" s="10">
        <f t="shared" si="101"/>
        <v>0</v>
      </c>
      <c r="M517" s="10">
        <f t="shared" ca="1" si="106"/>
        <v>-1.6428652393274609E-2</v>
      </c>
      <c r="N517" s="10">
        <f t="shared" ca="1" si="102"/>
        <v>0</v>
      </c>
      <c r="O517" s="177">
        <f t="shared" ca="1" si="103"/>
        <v>0</v>
      </c>
      <c r="P517" s="10">
        <f t="shared" ca="1" si="104"/>
        <v>0</v>
      </c>
      <c r="Q517" s="10">
        <f t="shared" ca="1" si="105"/>
        <v>0</v>
      </c>
      <c r="R517">
        <f t="shared" ca="1" si="107"/>
        <v>1.6428652393274609E-2</v>
      </c>
    </row>
    <row r="518" spans="2:18" x14ac:dyDescent="0.2">
      <c r="B518"/>
      <c r="C518" s="174"/>
      <c r="D518" s="176">
        <f t="shared" si="95"/>
        <v>0</v>
      </c>
      <c r="E518" s="176">
        <f t="shared" si="95"/>
        <v>0</v>
      </c>
      <c r="F518" s="10">
        <f t="shared" si="96"/>
        <v>0</v>
      </c>
      <c r="G518" s="10">
        <f t="shared" si="96"/>
        <v>0</v>
      </c>
      <c r="H518" s="10">
        <f t="shared" si="97"/>
        <v>0</v>
      </c>
      <c r="I518" s="10">
        <f t="shared" si="98"/>
        <v>0</v>
      </c>
      <c r="J518" s="10">
        <f t="shared" si="99"/>
        <v>0</v>
      </c>
      <c r="K518" s="10">
        <f t="shared" si="100"/>
        <v>0</v>
      </c>
      <c r="L518" s="10">
        <f t="shared" si="101"/>
        <v>0</v>
      </c>
      <c r="M518" s="10">
        <f t="shared" ca="1" si="106"/>
        <v>-1.6428652393274609E-2</v>
      </c>
      <c r="N518" s="10">
        <f t="shared" ca="1" si="102"/>
        <v>0</v>
      </c>
      <c r="O518" s="177">
        <f t="shared" ca="1" si="103"/>
        <v>0</v>
      </c>
      <c r="P518" s="10">
        <f t="shared" ca="1" si="104"/>
        <v>0</v>
      </c>
      <c r="Q518" s="10">
        <f t="shared" ca="1" si="105"/>
        <v>0</v>
      </c>
      <c r="R518">
        <f t="shared" ca="1" si="107"/>
        <v>1.6428652393274609E-2</v>
      </c>
    </row>
    <row r="519" spans="2:18" x14ac:dyDescent="0.2">
      <c r="B519"/>
      <c r="C519" s="174"/>
      <c r="D519" s="176">
        <f t="shared" si="95"/>
        <v>0</v>
      </c>
      <c r="E519" s="176">
        <f t="shared" si="95"/>
        <v>0</v>
      </c>
      <c r="F519" s="10">
        <f t="shared" si="96"/>
        <v>0</v>
      </c>
      <c r="G519" s="10">
        <f t="shared" si="96"/>
        <v>0</v>
      </c>
      <c r="H519" s="10">
        <f t="shared" si="97"/>
        <v>0</v>
      </c>
      <c r="I519" s="10">
        <f t="shared" si="98"/>
        <v>0</v>
      </c>
      <c r="J519" s="10">
        <f t="shared" si="99"/>
        <v>0</v>
      </c>
      <c r="K519" s="10">
        <f t="shared" si="100"/>
        <v>0</v>
      </c>
      <c r="L519" s="10">
        <f t="shared" si="101"/>
        <v>0</v>
      </c>
      <c r="M519" s="10">
        <f t="shared" ca="1" si="106"/>
        <v>-1.6428652393274609E-2</v>
      </c>
      <c r="N519" s="10">
        <f t="shared" ca="1" si="102"/>
        <v>0</v>
      </c>
      <c r="O519" s="177">
        <f t="shared" ca="1" si="103"/>
        <v>0</v>
      </c>
      <c r="P519" s="10">
        <f t="shared" ca="1" si="104"/>
        <v>0</v>
      </c>
      <c r="Q519" s="10">
        <f t="shared" ca="1" si="105"/>
        <v>0</v>
      </c>
      <c r="R519">
        <f t="shared" ca="1" si="107"/>
        <v>1.6428652393274609E-2</v>
      </c>
    </row>
    <row r="520" spans="2:18" x14ac:dyDescent="0.2">
      <c r="B520"/>
      <c r="C520" s="174"/>
      <c r="D520" s="176">
        <f t="shared" si="95"/>
        <v>0</v>
      </c>
      <c r="E520" s="176">
        <f t="shared" si="95"/>
        <v>0</v>
      </c>
      <c r="F520" s="10">
        <f t="shared" si="96"/>
        <v>0</v>
      </c>
      <c r="G520" s="10">
        <f t="shared" si="96"/>
        <v>0</v>
      </c>
      <c r="H520" s="10">
        <f t="shared" si="97"/>
        <v>0</v>
      </c>
      <c r="I520" s="10">
        <f t="shared" si="98"/>
        <v>0</v>
      </c>
      <c r="J520" s="10">
        <f t="shared" si="99"/>
        <v>0</v>
      </c>
      <c r="K520" s="10">
        <f t="shared" si="100"/>
        <v>0</v>
      </c>
      <c r="L520" s="10">
        <f t="shared" si="101"/>
        <v>0</v>
      </c>
      <c r="M520" s="10">
        <f t="shared" ca="1" si="106"/>
        <v>-1.6428652393274609E-2</v>
      </c>
      <c r="N520" s="10">
        <f t="shared" ca="1" si="102"/>
        <v>0</v>
      </c>
      <c r="O520" s="177">
        <f t="shared" ca="1" si="103"/>
        <v>0</v>
      </c>
      <c r="P520" s="10">
        <f t="shared" ca="1" si="104"/>
        <v>0</v>
      </c>
      <c r="Q520" s="10">
        <f t="shared" ca="1" si="105"/>
        <v>0</v>
      </c>
      <c r="R520">
        <f t="shared" ca="1" si="107"/>
        <v>1.6428652393274609E-2</v>
      </c>
    </row>
    <row r="521" spans="2:18" x14ac:dyDescent="0.2">
      <c r="B521"/>
      <c r="C521" s="174"/>
      <c r="D521" s="176">
        <f t="shared" si="95"/>
        <v>0</v>
      </c>
      <c r="E521" s="176">
        <f t="shared" si="95"/>
        <v>0</v>
      </c>
      <c r="F521" s="10">
        <f t="shared" si="96"/>
        <v>0</v>
      </c>
      <c r="G521" s="10">
        <f t="shared" si="96"/>
        <v>0</v>
      </c>
      <c r="H521" s="10">
        <f t="shared" si="97"/>
        <v>0</v>
      </c>
      <c r="I521" s="10">
        <f t="shared" si="98"/>
        <v>0</v>
      </c>
      <c r="J521" s="10">
        <f t="shared" si="99"/>
        <v>0</v>
      </c>
      <c r="K521" s="10">
        <f t="shared" si="100"/>
        <v>0</v>
      </c>
      <c r="L521" s="10">
        <f t="shared" si="101"/>
        <v>0</v>
      </c>
      <c r="M521" s="10">
        <f t="shared" ca="1" si="106"/>
        <v>-1.6428652393274609E-2</v>
      </c>
      <c r="N521" s="10">
        <f t="shared" ca="1" si="102"/>
        <v>0</v>
      </c>
      <c r="O521" s="177">
        <f t="shared" ca="1" si="103"/>
        <v>0</v>
      </c>
      <c r="P521" s="10">
        <f t="shared" ca="1" si="104"/>
        <v>0</v>
      </c>
      <c r="Q521" s="10">
        <f t="shared" ca="1" si="105"/>
        <v>0</v>
      </c>
      <c r="R521">
        <f t="shared" ca="1" si="107"/>
        <v>1.6428652393274609E-2</v>
      </c>
    </row>
    <row r="522" spans="2:18" x14ac:dyDescent="0.2">
      <c r="B522"/>
      <c r="C522" s="174"/>
      <c r="D522" s="176">
        <f t="shared" si="95"/>
        <v>0</v>
      </c>
      <c r="E522" s="176">
        <f t="shared" si="95"/>
        <v>0</v>
      </c>
      <c r="F522" s="10">
        <f t="shared" si="96"/>
        <v>0</v>
      </c>
      <c r="G522" s="10">
        <f t="shared" si="96"/>
        <v>0</v>
      </c>
      <c r="H522" s="10">
        <f t="shared" si="97"/>
        <v>0</v>
      </c>
      <c r="I522" s="10">
        <f t="shared" si="98"/>
        <v>0</v>
      </c>
      <c r="J522" s="10">
        <f t="shared" si="99"/>
        <v>0</v>
      </c>
      <c r="K522" s="10">
        <f t="shared" si="100"/>
        <v>0</v>
      </c>
      <c r="L522" s="10">
        <f t="shared" si="101"/>
        <v>0</v>
      </c>
      <c r="M522" s="10">
        <f t="shared" ca="1" si="106"/>
        <v>-1.6428652393274609E-2</v>
      </c>
      <c r="N522" s="10">
        <f t="shared" ca="1" si="102"/>
        <v>0</v>
      </c>
      <c r="O522" s="177">
        <f t="shared" ca="1" si="103"/>
        <v>0</v>
      </c>
      <c r="P522" s="10">
        <f t="shared" ca="1" si="104"/>
        <v>0</v>
      </c>
      <c r="Q522" s="10">
        <f t="shared" ca="1" si="105"/>
        <v>0</v>
      </c>
      <c r="R522">
        <f t="shared" ca="1" si="107"/>
        <v>1.6428652393274609E-2</v>
      </c>
    </row>
    <row r="523" spans="2:18" x14ac:dyDescent="0.2">
      <c r="B523"/>
      <c r="C523" s="174"/>
      <c r="D523" s="176">
        <f t="shared" si="95"/>
        <v>0</v>
      </c>
      <c r="E523" s="176">
        <f t="shared" si="95"/>
        <v>0</v>
      </c>
      <c r="F523" s="10">
        <f t="shared" si="96"/>
        <v>0</v>
      </c>
      <c r="G523" s="10">
        <f t="shared" si="96"/>
        <v>0</v>
      </c>
      <c r="H523" s="10">
        <f t="shared" si="97"/>
        <v>0</v>
      </c>
      <c r="I523" s="10">
        <f t="shared" si="98"/>
        <v>0</v>
      </c>
      <c r="J523" s="10">
        <f t="shared" si="99"/>
        <v>0</v>
      </c>
      <c r="K523" s="10">
        <f t="shared" si="100"/>
        <v>0</v>
      </c>
      <c r="L523" s="10">
        <f t="shared" si="101"/>
        <v>0</v>
      </c>
      <c r="M523" s="10">
        <f t="shared" ca="1" si="106"/>
        <v>-1.6428652393274609E-2</v>
      </c>
      <c r="N523" s="10">
        <f t="shared" ca="1" si="102"/>
        <v>0</v>
      </c>
      <c r="O523" s="177">
        <f t="shared" ca="1" si="103"/>
        <v>0</v>
      </c>
      <c r="P523" s="10">
        <f t="shared" ca="1" si="104"/>
        <v>0</v>
      </c>
      <c r="Q523" s="10">
        <f t="shared" ca="1" si="105"/>
        <v>0</v>
      </c>
      <c r="R523">
        <f t="shared" ca="1" si="107"/>
        <v>1.6428652393274609E-2</v>
      </c>
    </row>
    <row r="524" spans="2:18" x14ac:dyDescent="0.2">
      <c r="B524"/>
      <c r="C524" s="174"/>
      <c r="D524" s="176">
        <f t="shared" si="95"/>
        <v>0</v>
      </c>
      <c r="E524" s="176">
        <f t="shared" si="95"/>
        <v>0</v>
      </c>
      <c r="F524" s="10">
        <f t="shared" si="96"/>
        <v>0</v>
      </c>
      <c r="G524" s="10">
        <f t="shared" si="96"/>
        <v>0</v>
      </c>
      <c r="H524" s="10">
        <f t="shared" si="97"/>
        <v>0</v>
      </c>
      <c r="I524" s="10">
        <f t="shared" si="98"/>
        <v>0</v>
      </c>
      <c r="J524" s="10">
        <f t="shared" si="99"/>
        <v>0</v>
      </c>
      <c r="K524" s="10">
        <f t="shared" si="100"/>
        <v>0</v>
      </c>
      <c r="L524" s="10">
        <f t="shared" si="101"/>
        <v>0</v>
      </c>
      <c r="M524" s="10">
        <f t="shared" ca="1" si="106"/>
        <v>-1.6428652393274609E-2</v>
      </c>
      <c r="N524" s="10">
        <f t="shared" ca="1" si="102"/>
        <v>0</v>
      </c>
      <c r="O524" s="177">
        <f t="shared" ca="1" si="103"/>
        <v>0</v>
      </c>
      <c r="P524" s="10">
        <f t="shared" ca="1" si="104"/>
        <v>0</v>
      </c>
      <c r="Q524" s="10">
        <f t="shared" ca="1" si="105"/>
        <v>0</v>
      </c>
      <c r="R524">
        <f t="shared" ca="1" si="107"/>
        <v>1.6428652393274609E-2</v>
      </c>
    </row>
    <row r="525" spans="2:18" x14ac:dyDescent="0.2">
      <c r="B525"/>
      <c r="C525" s="174"/>
      <c r="D525" s="176">
        <f t="shared" si="95"/>
        <v>0</v>
      </c>
      <c r="E525" s="176">
        <f t="shared" si="95"/>
        <v>0</v>
      </c>
      <c r="F525" s="10">
        <f t="shared" si="96"/>
        <v>0</v>
      </c>
      <c r="G525" s="10">
        <f t="shared" si="96"/>
        <v>0</v>
      </c>
      <c r="H525" s="10">
        <f t="shared" si="97"/>
        <v>0</v>
      </c>
      <c r="I525" s="10">
        <f t="shared" si="98"/>
        <v>0</v>
      </c>
      <c r="J525" s="10">
        <f t="shared" si="99"/>
        <v>0</v>
      </c>
      <c r="K525" s="10">
        <f t="shared" si="100"/>
        <v>0</v>
      </c>
      <c r="L525" s="10">
        <f t="shared" si="101"/>
        <v>0</v>
      </c>
      <c r="M525" s="10">
        <f t="shared" ca="1" si="106"/>
        <v>-1.6428652393274609E-2</v>
      </c>
      <c r="N525" s="10">
        <f t="shared" ca="1" si="102"/>
        <v>0</v>
      </c>
      <c r="O525" s="177">
        <f t="shared" ca="1" si="103"/>
        <v>0</v>
      </c>
      <c r="P525" s="10">
        <f t="shared" ca="1" si="104"/>
        <v>0</v>
      </c>
      <c r="Q525" s="10">
        <f t="shared" ca="1" si="105"/>
        <v>0</v>
      </c>
      <c r="R525">
        <f t="shared" ca="1" si="107"/>
        <v>1.6428652393274609E-2</v>
      </c>
    </row>
    <row r="526" spans="2:18" x14ac:dyDescent="0.2">
      <c r="B526"/>
      <c r="C526" s="174"/>
      <c r="D526" s="176">
        <f t="shared" si="95"/>
        <v>0</v>
      </c>
      <c r="E526" s="176">
        <f t="shared" si="95"/>
        <v>0</v>
      </c>
      <c r="F526" s="10">
        <f t="shared" si="96"/>
        <v>0</v>
      </c>
      <c r="G526" s="10">
        <f t="shared" si="96"/>
        <v>0</v>
      </c>
      <c r="H526" s="10">
        <f t="shared" si="97"/>
        <v>0</v>
      </c>
      <c r="I526" s="10">
        <f t="shared" si="98"/>
        <v>0</v>
      </c>
      <c r="J526" s="10">
        <f t="shared" si="99"/>
        <v>0</v>
      </c>
      <c r="K526" s="10">
        <f t="shared" si="100"/>
        <v>0</v>
      </c>
      <c r="L526" s="10">
        <f t="shared" si="101"/>
        <v>0</v>
      </c>
      <c r="M526" s="10">
        <f t="shared" ca="1" si="106"/>
        <v>-1.6428652393274609E-2</v>
      </c>
      <c r="N526" s="10">
        <f t="shared" ca="1" si="102"/>
        <v>0</v>
      </c>
      <c r="O526" s="177">
        <f t="shared" ca="1" si="103"/>
        <v>0</v>
      </c>
      <c r="P526" s="10">
        <f t="shared" ca="1" si="104"/>
        <v>0</v>
      </c>
      <c r="Q526" s="10">
        <f t="shared" ca="1" si="105"/>
        <v>0</v>
      </c>
      <c r="R526">
        <f t="shared" ca="1" si="107"/>
        <v>1.6428652393274609E-2</v>
      </c>
    </row>
    <row r="527" spans="2:18" x14ac:dyDescent="0.2">
      <c r="B527"/>
      <c r="C527" s="174"/>
      <c r="D527" s="176">
        <f t="shared" ref="D527:E590" si="108">A527/A$18</f>
        <v>0</v>
      </c>
      <c r="E527" s="176">
        <f t="shared" si="108"/>
        <v>0</v>
      </c>
      <c r="F527" s="10">
        <f t="shared" ref="F527:G590" si="109">$C527*D527</f>
        <v>0</v>
      </c>
      <c r="G527" s="10">
        <f t="shared" si="109"/>
        <v>0</v>
      </c>
      <c r="H527" s="10">
        <f t="shared" si="97"/>
        <v>0</v>
      </c>
      <c r="I527" s="10">
        <f t="shared" si="98"/>
        <v>0</v>
      </c>
      <c r="J527" s="10">
        <f t="shared" si="99"/>
        <v>0</v>
      </c>
      <c r="K527" s="10">
        <f t="shared" si="100"/>
        <v>0</v>
      </c>
      <c r="L527" s="10">
        <f t="shared" si="101"/>
        <v>0</v>
      </c>
      <c r="M527" s="10">
        <f t="shared" ca="1" si="106"/>
        <v>-1.6428652393274609E-2</v>
      </c>
      <c r="N527" s="10">
        <f t="shared" ca="1" si="102"/>
        <v>0</v>
      </c>
      <c r="O527" s="177">
        <f t="shared" ca="1" si="103"/>
        <v>0</v>
      </c>
      <c r="P527" s="10">
        <f t="shared" ca="1" si="104"/>
        <v>0</v>
      </c>
      <c r="Q527" s="10">
        <f t="shared" ca="1" si="105"/>
        <v>0</v>
      </c>
      <c r="R527">
        <f t="shared" ca="1" si="107"/>
        <v>1.6428652393274609E-2</v>
      </c>
    </row>
    <row r="528" spans="2:18" x14ac:dyDescent="0.2">
      <c r="B528"/>
      <c r="C528" s="174"/>
      <c r="D528" s="176">
        <f t="shared" si="108"/>
        <v>0</v>
      </c>
      <c r="E528" s="176">
        <f t="shared" si="108"/>
        <v>0</v>
      </c>
      <c r="F528" s="10">
        <f t="shared" si="109"/>
        <v>0</v>
      </c>
      <c r="G528" s="10">
        <f t="shared" si="109"/>
        <v>0</v>
      </c>
      <c r="H528" s="10">
        <f t="shared" ref="H528:H591" si="110">C528*D528*D528</f>
        <v>0</v>
      </c>
      <c r="I528" s="10">
        <f t="shared" ref="I528:I591" si="111">C528*D528*D528*D528</f>
        <v>0</v>
      </c>
      <c r="J528" s="10">
        <f t="shared" ref="J528:J591" si="112">C528*D528*D528*D528*D528</f>
        <v>0</v>
      </c>
      <c r="K528" s="10">
        <f t="shared" ref="K528:K591" si="113">C528*E528*D528</f>
        <v>0</v>
      </c>
      <c r="L528" s="10">
        <f t="shared" ref="L528:L591" si="114">C528*E528*D528*D528</f>
        <v>0</v>
      </c>
      <c r="M528" s="10">
        <f t="shared" ca="1" si="106"/>
        <v>-1.6428652393274609E-2</v>
      </c>
      <c r="N528" s="10">
        <f t="shared" ref="N528:N591" ca="1" si="115">C528*(M528-E528)^2</f>
        <v>0</v>
      </c>
      <c r="O528" s="177">
        <f t="shared" ref="O528:O591" ca="1" si="116">(C528*O$1-O$2*F528+O$3*H528)^2</f>
        <v>0</v>
      </c>
      <c r="P528" s="10">
        <f t="shared" ref="P528:P591" ca="1" si="117">(-C528*O$2+O$4*F528-O$5*H528)^2</f>
        <v>0</v>
      </c>
      <c r="Q528" s="10">
        <f t="shared" ref="Q528:Q591" ca="1" si="118">+(C528*O$3-F528*O$5+H528*O$6)^2</f>
        <v>0</v>
      </c>
      <c r="R528">
        <f t="shared" ca="1" si="107"/>
        <v>1.6428652393274609E-2</v>
      </c>
    </row>
    <row r="529" spans="2:18" x14ac:dyDescent="0.2">
      <c r="B529"/>
      <c r="C529" s="174"/>
      <c r="D529" s="176">
        <f t="shared" si="108"/>
        <v>0</v>
      </c>
      <c r="E529" s="176">
        <f t="shared" si="108"/>
        <v>0</v>
      </c>
      <c r="F529" s="10">
        <f t="shared" si="109"/>
        <v>0</v>
      </c>
      <c r="G529" s="10">
        <f t="shared" si="109"/>
        <v>0</v>
      </c>
      <c r="H529" s="10">
        <f t="shared" si="110"/>
        <v>0</v>
      </c>
      <c r="I529" s="10">
        <f t="shared" si="111"/>
        <v>0</v>
      </c>
      <c r="J529" s="10">
        <f t="shared" si="112"/>
        <v>0</v>
      </c>
      <c r="K529" s="10">
        <f t="shared" si="113"/>
        <v>0</v>
      </c>
      <c r="L529" s="10">
        <f t="shared" si="114"/>
        <v>0</v>
      </c>
      <c r="M529" s="10">
        <f t="shared" ca="1" si="106"/>
        <v>-1.6428652393274609E-2</v>
      </c>
      <c r="N529" s="10">
        <f t="shared" ca="1" si="115"/>
        <v>0</v>
      </c>
      <c r="O529" s="177">
        <f t="shared" ca="1" si="116"/>
        <v>0</v>
      </c>
      <c r="P529" s="10">
        <f t="shared" ca="1" si="117"/>
        <v>0</v>
      </c>
      <c r="Q529" s="10">
        <f t="shared" ca="1" si="118"/>
        <v>0</v>
      </c>
      <c r="R529">
        <f t="shared" ca="1" si="107"/>
        <v>1.6428652393274609E-2</v>
      </c>
    </row>
    <row r="530" spans="2:18" x14ac:dyDescent="0.2">
      <c r="B530"/>
      <c r="C530" s="174"/>
      <c r="D530" s="176">
        <f t="shared" si="108"/>
        <v>0</v>
      </c>
      <c r="E530" s="176">
        <f t="shared" si="108"/>
        <v>0</v>
      </c>
      <c r="F530" s="10">
        <f t="shared" si="109"/>
        <v>0</v>
      </c>
      <c r="G530" s="10">
        <f t="shared" si="109"/>
        <v>0</v>
      </c>
      <c r="H530" s="10">
        <f t="shared" si="110"/>
        <v>0</v>
      </c>
      <c r="I530" s="10">
        <f t="shared" si="111"/>
        <v>0</v>
      </c>
      <c r="J530" s="10">
        <f t="shared" si="112"/>
        <v>0</v>
      </c>
      <c r="K530" s="10">
        <f t="shared" si="113"/>
        <v>0</v>
      </c>
      <c r="L530" s="10">
        <f t="shared" si="114"/>
        <v>0</v>
      </c>
      <c r="M530" s="10">
        <f t="shared" ca="1" si="106"/>
        <v>-1.6428652393274609E-2</v>
      </c>
      <c r="N530" s="10">
        <f t="shared" ca="1" si="115"/>
        <v>0</v>
      </c>
      <c r="O530" s="177">
        <f t="shared" ca="1" si="116"/>
        <v>0</v>
      </c>
      <c r="P530" s="10">
        <f t="shared" ca="1" si="117"/>
        <v>0</v>
      </c>
      <c r="Q530" s="10">
        <f t="shared" ca="1" si="118"/>
        <v>0</v>
      </c>
      <c r="R530">
        <f t="shared" ca="1" si="107"/>
        <v>1.6428652393274609E-2</v>
      </c>
    </row>
    <row r="531" spans="2:18" x14ac:dyDescent="0.2">
      <c r="B531"/>
      <c r="C531" s="174"/>
      <c r="D531" s="176">
        <f t="shared" si="108"/>
        <v>0</v>
      </c>
      <c r="E531" s="176">
        <f t="shared" si="108"/>
        <v>0</v>
      </c>
      <c r="F531" s="10">
        <f t="shared" si="109"/>
        <v>0</v>
      </c>
      <c r="G531" s="10">
        <f t="shared" si="109"/>
        <v>0</v>
      </c>
      <c r="H531" s="10">
        <f t="shared" si="110"/>
        <v>0</v>
      </c>
      <c r="I531" s="10">
        <f t="shared" si="111"/>
        <v>0</v>
      </c>
      <c r="J531" s="10">
        <f t="shared" si="112"/>
        <v>0</v>
      </c>
      <c r="K531" s="10">
        <f t="shared" si="113"/>
        <v>0</v>
      </c>
      <c r="L531" s="10">
        <f t="shared" si="114"/>
        <v>0</v>
      </c>
      <c r="M531" s="10">
        <f t="shared" ca="1" si="106"/>
        <v>-1.6428652393274609E-2</v>
      </c>
      <c r="N531" s="10">
        <f t="shared" ca="1" si="115"/>
        <v>0</v>
      </c>
      <c r="O531" s="177">
        <f t="shared" ca="1" si="116"/>
        <v>0</v>
      </c>
      <c r="P531" s="10">
        <f t="shared" ca="1" si="117"/>
        <v>0</v>
      </c>
      <c r="Q531" s="10">
        <f t="shared" ca="1" si="118"/>
        <v>0</v>
      </c>
      <c r="R531">
        <f t="shared" ca="1" si="107"/>
        <v>1.6428652393274609E-2</v>
      </c>
    </row>
    <row r="532" spans="2:18" x14ac:dyDescent="0.2">
      <c r="B532"/>
      <c r="C532" s="174"/>
      <c r="D532" s="176">
        <f t="shared" si="108"/>
        <v>0</v>
      </c>
      <c r="E532" s="176">
        <f t="shared" si="108"/>
        <v>0</v>
      </c>
      <c r="F532" s="10">
        <f t="shared" si="109"/>
        <v>0</v>
      </c>
      <c r="G532" s="10">
        <f t="shared" si="109"/>
        <v>0</v>
      </c>
      <c r="H532" s="10">
        <f t="shared" si="110"/>
        <v>0</v>
      </c>
      <c r="I532" s="10">
        <f t="shared" si="111"/>
        <v>0</v>
      </c>
      <c r="J532" s="10">
        <f t="shared" si="112"/>
        <v>0</v>
      </c>
      <c r="K532" s="10">
        <f t="shared" si="113"/>
        <v>0</v>
      </c>
      <c r="L532" s="10">
        <f t="shared" si="114"/>
        <v>0</v>
      </c>
      <c r="M532" s="10">
        <f t="shared" ca="1" si="106"/>
        <v>-1.6428652393274609E-2</v>
      </c>
      <c r="N532" s="10">
        <f t="shared" ca="1" si="115"/>
        <v>0</v>
      </c>
      <c r="O532" s="177">
        <f t="shared" ca="1" si="116"/>
        <v>0</v>
      </c>
      <c r="P532" s="10">
        <f t="shared" ca="1" si="117"/>
        <v>0</v>
      </c>
      <c r="Q532" s="10">
        <f t="shared" ca="1" si="118"/>
        <v>0</v>
      </c>
      <c r="R532">
        <f t="shared" ca="1" si="107"/>
        <v>1.6428652393274609E-2</v>
      </c>
    </row>
    <row r="533" spans="2:18" x14ac:dyDescent="0.2">
      <c r="B533"/>
      <c r="C533" s="174"/>
      <c r="D533" s="176">
        <f t="shared" si="108"/>
        <v>0</v>
      </c>
      <c r="E533" s="176">
        <f t="shared" si="108"/>
        <v>0</v>
      </c>
      <c r="F533" s="10">
        <f t="shared" si="109"/>
        <v>0</v>
      </c>
      <c r="G533" s="10">
        <f t="shared" si="109"/>
        <v>0</v>
      </c>
      <c r="H533" s="10">
        <f t="shared" si="110"/>
        <v>0</v>
      </c>
      <c r="I533" s="10">
        <f t="shared" si="111"/>
        <v>0</v>
      </c>
      <c r="J533" s="10">
        <f t="shared" si="112"/>
        <v>0</v>
      </c>
      <c r="K533" s="10">
        <f t="shared" si="113"/>
        <v>0</v>
      </c>
      <c r="L533" s="10">
        <f t="shared" si="114"/>
        <v>0</v>
      </c>
      <c r="M533" s="10">
        <f t="shared" ref="M533:M596" ca="1" si="119">+E$4+E$5*D533+E$6*D533^2</f>
        <v>-1.6428652393274609E-2</v>
      </c>
      <c r="N533" s="10">
        <f t="shared" ca="1" si="115"/>
        <v>0</v>
      </c>
      <c r="O533" s="177">
        <f t="shared" ca="1" si="116"/>
        <v>0</v>
      </c>
      <c r="P533" s="10">
        <f t="shared" ca="1" si="117"/>
        <v>0</v>
      </c>
      <c r="Q533" s="10">
        <f t="shared" ca="1" si="118"/>
        <v>0</v>
      </c>
      <c r="R533">
        <f t="shared" ref="R533:R596" ca="1" si="120">+E533-M533</f>
        <v>1.6428652393274609E-2</v>
      </c>
    </row>
    <row r="534" spans="2:18" x14ac:dyDescent="0.2">
      <c r="B534"/>
      <c r="C534" s="174"/>
      <c r="D534" s="176">
        <f t="shared" si="108"/>
        <v>0</v>
      </c>
      <c r="E534" s="176">
        <f t="shared" si="108"/>
        <v>0</v>
      </c>
      <c r="F534" s="10">
        <f t="shared" si="109"/>
        <v>0</v>
      </c>
      <c r="G534" s="10">
        <f t="shared" si="109"/>
        <v>0</v>
      </c>
      <c r="H534" s="10">
        <f t="shared" si="110"/>
        <v>0</v>
      </c>
      <c r="I534" s="10">
        <f t="shared" si="111"/>
        <v>0</v>
      </c>
      <c r="J534" s="10">
        <f t="shared" si="112"/>
        <v>0</v>
      </c>
      <c r="K534" s="10">
        <f t="shared" si="113"/>
        <v>0</v>
      </c>
      <c r="L534" s="10">
        <f t="shared" si="114"/>
        <v>0</v>
      </c>
      <c r="M534" s="10">
        <f t="shared" ca="1" si="119"/>
        <v>-1.6428652393274609E-2</v>
      </c>
      <c r="N534" s="10">
        <f t="shared" ca="1" si="115"/>
        <v>0</v>
      </c>
      <c r="O534" s="177">
        <f t="shared" ca="1" si="116"/>
        <v>0</v>
      </c>
      <c r="P534" s="10">
        <f t="shared" ca="1" si="117"/>
        <v>0</v>
      </c>
      <c r="Q534" s="10">
        <f t="shared" ca="1" si="118"/>
        <v>0</v>
      </c>
      <c r="R534">
        <f t="shared" ca="1" si="120"/>
        <v>1.6428652393274609E-2</v>
      </c>
    </row>
    <row r="535" spans="2:18" x14ac:dyDescent="0.2">
      <c r="B535"/>
      <c r="C535" s="174"/>
      <c r="D535" s="176">
        <f t="shared" si="108"/>
        <v>0</v>
      </c>
      <c r="E535" s="176">
        <f t="shared" si="108"/>
        <v>0</v>
      </c>
      <c r="F535" s="10">
        <f t="shared" si="109"/>
        <v>0</v>
      </c>
      <c r="G535" s="10">
        <f t="shared" si="109"/>
        <v>0</v>
      </c>
      <c r="H535" s="10">
        <f t="shared" si="110"/>
        <v>0</v>
      </c>
      <c r="I535" s="10">
        <f t="shared" si="111"/>
        <v>0</v>
      </c>
      <c r="J535" s="10">
        <f t="shared" si="112"/>
        <v>0</v>
      </c>
      <c r="K535" s="10">
        <f t="shared" si="113"/>
        <v>0</v>
      </c>
      <c r="L535" s="10">
        <f t="shared" si="114"/>
        <v>0</v>
      </c>
      <c r="M535" s="10">
        <f t="shared" ca="1" si="119"/>
        <v>-1.6428652393274609E-2</v>
      </c>
      <c r="N535" s="10">
        <f t="shared" ca="1" si="115"/>
        <v>0</v>
      </c>
      <c r="O535" s="177">
        <f t="shared" ca="1" si="116"/>
        <v>0</v>
      </c>
      <c r="P535" s="10">
        <f t="shared" ca="1" si="117"/>
        <v>0</v>
      </c>
      <c r="Q535" s="10">
        <f t="shared" ca="1" si="118"/>
        <v>0</v>
      </c>
      <c r="R535">
        <f t="shared" ca="1" si="120"/>
        <v>1.6428652393274609E-2</v>
      </c>
    </row>
    <row r="536" spans="2:18" x14ac:dyDescent="0.2">
      <c r="B536"/>
      <c r="C536" s="174"/>
      <c r="D536" s="176">
        <f t="shared" si="108"/>
        <v>0</v>
      </c>
      <c r="E536" s="176">
        <f t="shared" si="108"/>
        <v>0</v>
      </c>
      <c r="F536" s="10">
        <f t="shared" si="109"/>
        <v>0</v>
      </c>
      <c r="G536" s="10">
        <f t="shared" si="109"/>
        <v>0</v>
      </c>
      <c r="H536" s="10">
        <f t="shared" si="110"/>
        <v>0</v>
      </c>
      <c r="I536" s="10">
        <f t="shared" si="111"/>
        <v>0</v>
      </c>
      <c r="J536" s="10">
        <f t="shared" si="112"/>
        <v>0</v>
      </c>
      <c r="K536" s="10">
        <f t="shared" si="113"/>
        <v>0</v>
      </c>
      <c r="L536" s="10">
        <f t="shared" si="114"/>
        <v>0</v>
      </c>
      <c r="M536" s="10">
        <f t="shared" ca="1" si="119"/>
        <v>-1.6428652393274609E-2</v>
      </c>
      <c r="N536" s="10">
        <f t="shared" ca="1" si="115"/>
        <v>0</v>
      </c>
      <c r="O536" s="177">
        <f t="shared" ca="1" si="116"/>
        <v>0</v>
      </c>
      <c r="P536" s="10">
        <f t="shared" ca="1" si="117"/>
        <v>0</v>
      </c>
      <c r="Q536" s="10">
        <f t="shared" ca="1" si="118"/>
        <v>0</v>
      </c>
      <c r="R536">
        <f t="shared" ca="1" si="120"/>
        <v>1.6428652393274609E-2</v>
      </c>
    </row>
    <row r="537" spans="2:18" x14ac:dyDescent="0.2">
      <c r="B537"/>
      <c r="C537" s="174"/>
      <c r="D537" s="176">
        <f t="shared" si="108"/>
        <v>0</v>
      </c>
      <c r="E537" s="176">
        <f t="shared" si="108"/>
        <v>0</v>
      </c>
      <c r="F537" s="10">
        <f t="shared" si="109"/>
        <v>0</v>
      </c>
      <c r="G537" s="10">
        <f t="shared" si="109"/>
        <v>0</v>
      </c>
      <c r="H537" s="10">
        <f t="shared" si="110"/>
        <v>0</v>
      </c>
      <c r="I537" s="10">
        <f t="shared" si="111"/>
        <v>0</v>
      </c>
      <c r="J537" s="10">
        <f t="shared" si="112"/>
        <v>0</v>
      </c>
      <c r="K537" s="10">
        <f t="shared" si="113"/>
        <v>0</v>
      </c>
      <c r="L537" s="10">
        <f t="shared" si="114"/>
        <v>0</v>
      </c>
      <c r="M537" s="10">
        <f t="shared" ca="1" si="119"/>
        <v>-1.6428652393274609E-2</v>
      </c>
      <c r="N537" s="10">
        <f t="shared" ca="1" si="115"/>
        <v>0</v>
      </c>
      <c r="O537" s="177">
        <f t="shared" ca="1" si="116"/>
        <v>0</v>
      </c>
      <c r="P537" s="10">
        <f t="shared" ca="1" si="117"/>
        <v>0</v>
      </c>
      <c r="Q537" s="10">
        <f t="shared" ca="1" si="118"/>
        <v>0</v>
      </c>
      <c r="R537">
        <f t="shared" ca="1" si="120"/>
        <v>1.6428652393274609E-2</v>
      </c>
    </row>
    <row r="538" spans="2:18" x14ac:dyDescent="0.2">
      <c r="B538"/>
      <c r="C538" s="174"/>
      <c r="D538" s="176">
        <f t="shared" si="108"/>
        <v>0</v>
      </c>
      <c r="E538" s="176">
        <f t="shared" si="108"/>
        <v>0</v>
      </c>
      <c r="F538" s="10">
        <f t="shared" si="109"/>
        <v>0</v>
      </c>
      <c r="G538" s="10">
        <f t="shared" si="109"/>
        <v>0</v>
      </c>
      <c r="H538" s="10">
        <f t="shared" si="110"/>
        <v>0</v>
      </c>
      <c r="I538" s="10">
        <f t="shared" si="111"/>
        <v>0</v>
      </c>
      <c r="J538" s="10">
        <f t="shared" si="112"/>
        <v>0</v>
      </c>
      <c r="K538" s="10">
        <f t="shared" si="113"/>
        <v>0</v>
      </c>
      <c r="L538" s="10">
        <f t="shared" si="114"/>
        <v>0</v>
      </c>
      <c r="M538" s="10">
        <f t="shared" ca="1" si="119"/>
        <v>-1.6428652393274609E-2</v>
      </c>
      <c r="N538" s="10">
        <f t="shared" ca="1" si="115"/>
        <v>0</v>
      </c>
      <c r="O538" s="177">
        <f t="shared" ca="1" si="116"/>
        <v>0</v>
      </c>
      <c r="P538" s="10">
        <f t="shared" ca="1" si="117"/>
        <v>0</v>
      </c>
      <c r="Q538" s="10">
        <f t="shared" ca="1" si="118"/>
        <v>0</v>
      </c>
      <c r="R538">
        <f t="shared" ca="1" si="120"/>
        <v>1.6428652393274609E-2</v>
      </c>
    </row>
    <row r="539" spans="2:18" x14ac:dyDescent="0.2">
      <c r="B539"/>
      <c r="C539" s="174"/>
      <c r="D539" s="176">
        <f t="shared" si="108"/>
        <v>0</v>
      </c>
      <c r="E539" s="176">
        <f t="shared" si="108"/>
        <v>0</v>
      </c>
      <c r="F539" s="10">
        <f t="shared" si="109"/>
        <v>0</v>
      </c>
      <c r="G539" s="10">
        <f t="shared" si="109"/>
        <v>0</v>
      </c>
      <c r="H539" s="10">
        <f t="shared" si="110"/>
        <v>0</v>
      </c>
      <c r="I539" s="10">
        <f t="shared" si="111"/>
        <v>0</v>
      </c>
      <c r="J539" s="10">
        <f t="shared" si="112"/>
        <v>0</v>
      </c>
      <c r="K539" s="10">
        <f t="shared" si="113"/>
        <v>0</v>
      </c>
      <c r="L539" s="10">
        <f t="shared" si="114"/>
        <v>0</v>
      </c>
      <c r="M539" s="10">
        <f t="shared" ca="1" si="119"/>
        <v>-1.6428652393274609E-2</v>
      </c>
      <c r="N539" s="10">
        <f t="shared" ca="1" si="115"/>
        <v>0</v>
      </c>
      <c r="O539" s="177">
        <f t="shared" ca="1" si="116"/>
        <v>0</v>
      </c>
      <c r="P539" s="10">
        <f t="shared" ca="1" si="117"/>
        <v>0</v>
      </c>
      <c r="Q539" s="10">
        <f t="shared" ca="1" si="118"/>
        <v>0</v>
      </c>
      <c r="R539">
        <f t="shared" ca="1" si="120"/>
        <v>1.6428652393274609E-2</v>
      </c>
    </row>
    <row r="540" spans="2:18" x14ac:dyDescent="0.2">
      <c r="B540"/>
      <c r="C540" s="174"/>
      <c r="D540" s="176">
        <f t="shared" si="108"/>
        <v>0</v>
      </c>
      <c r="E540" s="176">
        <f t="shared" si="108"/>
        <v>0</v>
      </c>
      <c r="F540" s="10">
        <f t="shared" si="109"/>
        <v>0</v>
      </c>
      <c r="G540" s="10">
        <f t="shared" si="109"/>
        <v>0</v>
      </c>
      <c r="H540" s="10">
        <f t="shared" si="110"/>
        <v>0</v>
      </c>
      <c r="I540" s="10">
        <f t="shared" si="111"/>
        <v>0</v>
      </c>
      <c r="J540" s="10">
        <f t="shared" si="112"/>
        <v>0</v>
      </c>
      <c r="K540" s="10">
        <f t="shared" si="113"/>
        <v>0</v>
      </c>
      <c r="L540" s="10">
        <f t="shared" si="114"/>
        <v>0</v>
      </c>
      <c r="M540" s="10">
        <f t="shared" ca="1" si="119"/>
        <v>-1.6428652393274609E-2</v>
      </c>
      <c r="N540" s="10">
        <f t="shared" ca="1" si="115"/>
        <v>0</v>
      </c>
      <c r="O540" s="177">
        <f t="shared" ca="1" si="116"/>
        <v>0</v>
      </c>
      <c r="P540" s="10">
        <f t="shared" ca="1" si="117"/>
        <v>0</v>
      </c>
      <c r="Q540" s="10">
        <f t="shared" ca="1" si="118"/>
        <v>0</v>
      </c>
      <c r="R540">
        <f t="shared" ca="1" si="120"/>
        <v>1.6428652393274609E-2</v>
      </c>
    </row>
    <row r="541" spans="2:18" x14ac:dyDescent="0.2">
      <c r="B541"/>
      <c r="C541" s="174"/>
      <c r="D541" s="176">
        <f t="shared" si="108"/>
        <v>0</v>
      </c>
      <c r="E541" s="176">
        <f t="shared" si="108"/>
        <v>0</v>
      </c>
      <c r="F541" s="10">
        <f t="shared" si="109"/>
        <v>0</v>
      </c>
      <c r="G541" s="10">
        <f t="shared" si="109"/>
        <v>0</v>
      </c>
      <c r="H541" s="10">
        <f t="shared" si="110"/>
        <v>0</v>
      </c>
      <c r="I541" s="10">
        <f t="shared" si="111"/>
        <v>0</v>
      </c>
      <c r="J541" s="10">
        <f t="shared" si="112"/>
        <v>0</v>
      </c>
      <c r="K541" s="10">
        <f t="shared" si="113"/>
        <v>0</v>
      </c>
      <c r="L541" s="10">
        <f t="shared" si="114"/>
        <v>0</v>
      </c>
      <c r="M541" s="10">
        <f t="shared" ca="1" si="119"/>
        <v>-1.6428652393274609E-2</v>
      </c>
      <c r="N541" s="10">
        <f t="shared" ca="1" si="115"/>
        <v>0</v>
      </c>
      <c r="O541" s="177">
        <f t="shared" ca="1" si="116"/>
        <v>0</v>
      </c>
      <c r="P541" s="10">
        <f t="shared" ca="1" si="117"/>
        <v>0</v>
      </c>
      <c r="Q541" s="10">
        <f t="shared" ca="1" si="118"/>
        <v>0</v>
      </c>
      <c r="R541">
        <f t="shared" ca="1" si="120"/>
        <v>1.6428652393274609E-2</v>
      </c>
    </row>
    <row r="542" spans="2:18" x14ac:dyDescent="0.2">
      <c r="B542"/>
      <c r="C542" s="174"/>
      <c r="D542" s="176">
        <f t="shared" si="108"/>
        <v>0</v>
      </c>
      <c r="E542" s="176">
        <f t="shared" si="108"/>
        <v>0</v>
      </c>
      <c r="F542" s="10">
        <f t="shared" si="109"/>
        <v>0</v>
      </c>
      <c r="G542" s="10">
        <f t="shared" si="109"/>
        <v>0</v>
      </c>
      <c r="H542" s="10">
        <f t="shared" si="110"/>
        <v>0</v>
      </c>
      <c r="I542" s="10">
        <f t="shared" si="111"/>
        <v>0</v>
      </c>
      <c r="J542" s="10">
        <f t="shared" si="112"/>
        <v>0</v>
      </c>
      <c r="K542" s="10">
        <f t="shared" si="113"/>
        <v>0</v>
      </c>
      <c r="L542" s="10">
        <f t="shared" si="114"/>
        <v>0</v>
      </c>
      <c r="M542" s="10">
        <f t="shared" ca="1" si="119"/>
        <v>-1.6428652393274609E-2</v>
      </c>
      <c r="N542" s="10">
        <f t="shared" ca="1" si="115"/>
        <v>0</v>
      </c>
      <c r="O542" s="177">
        <f t="shared" ca="1" si="116"/>
        <v>0</v>
      </c>
      <c r="P542" s="10">
        <f t="shared" ca="1" si="117"/>
        <v>0</v>
      </c>
      <c r="Q542" s="10">
        <f t="shared" ca="1" si="118"/>
        <v>0</v>
      </c>
      <c r="R542">
        <f t="shared" ca="1" si="120"/>
        <v>1.6428652393274609E-2</v>
      </c>
    </row>
    <row r="543" spans="2:18" x14ac:dyDescent="0.2">
      <c r="B543"/>
      <c r="C543" s="174"/>
      <c r="D543" s="176">
        <f t="shared" si="108"/>
        <v>0</v>
      </c>
      <c r="E543" s="176">
        <f t="shared" si="108"/>
        <v>0</v>
      </c>
      <c r="F543" s="10">
        <f t="shared" si="109"/>
        <v>0</v>
      </c>
      <c r="G543" s="10">
        <f t="shared" si="109"/>
        <v>0</v>
      </c>
      <c r="H543" s="10">
        <f t="shared" si="110"/>
        <v>0</v>
      </c>
      <c r="I543" s="10">
        <f t="shared" si="111"/>
        <v>0</v>
      </c>
      <c r="J543" s="10">
        <f t="shared" si="112"/>
        <v>0</v>
      </c>
      <c r="K543" s="10">
        <f t="shared" si="113"/>
        <v>0</v>
      </c>
      <c r="L543" s="10">
        <f t="shared" si="114"/>
        <v>0</v>
      </c>
      <c r="M543" s="10">
        <f t="shared" ca="1" si="119"/>
        <v>-1.6428652393274609E-2</v>
      </c>
      <c r="N543" s="10">
        <f t="shared" ca="1" si="115"/>
        <v>0</v>
      </c>
      <c r="O543" s="177">
        <f t="shared" ca="1" si="116"/>
        <v>0</v>
      </c>
      <c r="P543" s="10">
        <f t="shared" ca="1" si="117"/>
        <v>0</v>
      </c>
      <c r="Q543" s="10">
        <f t="shared" ca="1" si="118"/>
        <v>0</v>
      </c>
      <c r="R543">
        <f t="shared" ca="1" si="120"/>
        <v>1.6428652393274609E-2</v>
      </c>
    </row>
    <row r="544" spans="2:18" x14ac:dyDescent="0.2">
      <c r="B544"/>
      <c r="C544" s="174"/>
      <c r="D544" s="176">
        <f t="shared" si="108"/>
        <v>0</v>
      </c>
      <c r="E544" s="176">
        <f t="shared" si="108"/>
        <v>0</v>
      </c>
      <c r="F544" s="10">
        <f t="shared" si="109"/>
        <v>0</v>
      </c>
      <c r="G544" s="10">
        <f t="shared" si="109"/>
        <v>0</v>
      </c>
      <c r="H544" s="10">
        <f t="shared" si="110"/>
        <v>0</v>
      </c>
      <c r="I544" s="10">
        <f t="shared" si="111"/>
        <v>0</v>
      </c>
      <c r="J544" s="10">
        <f t="shared" si="112"/>
        <v>0</v>
      </c>
      <c r="K544" s="10">
        <f t="shared" si="113"/>
        <v>0</v>
      </c>
      <c r="L544" s="10">
        <f t="shared" si="114"/>
        <v>0</v>
      </c>
      <c r="M544" s="10">
        <f t="shared" ca="1" si="119"/>
        <v>-1.6428652393274609E-2</v>
      </c>
      <c r="N544" s="10">
        <f t="shared" ca="1" si="115"/>
        <v>0</v>
      </c>
      <c r="O544" s="177">
        <f t="shared" ca="1" si="116"/>
        <v>0</v>
      </c>
      <c r="P544" s="10">
        <f t="shared" ca="1" si="117"/>
        <v>0</v>
      </c>
      <c r="Q544" s="10">
        <f t="shared" ca="1" si="118"/>
        <v>0</v>
      </c>
      <c r="R544">
        <f t="shared" ca="1" si="120"/>
        <v>1.6428652393274609E-2</v>
      </c>
    </row>
    <row r="545" spans="2:18" x14ac:dyDescent="0.2">
      <c r="B545"/>
      <c r="C545" s="174"/>
      <c r="D545" s="176">
        <f t="shared" si="108"/>
        <v>0</v>
      </c>
      <c r="E545" s="176">
        <f t="shared" si="108"/>
        <v>0</v>
      </c>
      <c r="F545" s="10">
        <f t="shared" si="109"/>
        <v>0</v>
      </c>
      <c r="G545" s="10">
        <f t="shared" si="109"/>
        <v>0</v>
      </c>
      <c r="H545" s="10">
        <f t="shared" si="110"/>
        <v>0</v>
      </c>
      <c r="I545" s="10">
        <f t="shared" si="111"/>
        <v>0</v>
      </c>
      <c r="J545" s="10">
        <f t="shared" si="112"/>
        <v>0</v>
      </c>
      <c r="K545" s="10">
        <f t="shared" si="113"/>
        <v>0</v>
      </c>
      <c r="L545" s="10">
        <f t="shared" si="114"/>
        <v>0</v>
      </c>
      <c r="M545" s="10">
        <f t="shared" ca="1" si="119"/>
        <v>-1.6428652393274609E-2</v>
      </c>
      <c r="N545" s="10">
        <f t="shared" ca="1" si="115"/>
        <v>0</v>
      </c>
      <c r="O545" s="177">
        <f t="shared" ca="1" si="116"/>
        <v>0</v>
      </c>
      <c r="P545" s="10">
        <f t="shared" ca="1" si="117"/>
        <v>0</v>
      </c>
      <c r="Q545" s="10">
        <f t="shared" ca="1" si="118"/>
        <v>0</v>
      </c>
      <c r="R545">
        <f t="shared" ca="1" si="120"/>
        <v>1.6428652393274609E-2</v>
      </c>
    </row>
    <row r="546" spans="2:18" x14ac:dyDescent="0.2">
      <c r="B546"/>
      <c r="C546" s="174"/>
      <c r="D546" s="176">
        <f t="shared" si="108"/>
        <v>0</v>
      </c>
      <c r="E546" s="176">
        <f t="shared" si="108"/>
        <v>0</v>
      </c>
      <c r="F546" s="10">
        <f t="shared" si="109"/>
        <v>0</v>
      </c>
      <c r="G546" s="10">
        <f t="shared" si="109"/>
        <v>0</v>
      </c>
      <c r="H546" s="10">
        <f t="shared" si="110"/>
        <v>0</v>
      </c>
      <c r="I546" s="10">
        <f t="shared" si="111"/>
        <v>0</v>
      </c>
      <c r="J546" s="10">
        <f t="shared" si="112"/>
        <v>0</v>
      </c>
      <c r="K546" s="10">
        <f t="shared" si="113"/>
        <v>0</v>
      </c>
      <c r="L546" s="10">
        <f t="shared" si="114"/>
        <v>0</v>
      </c>
      <c r="M546" s="10">
        <f t="shared" ca="1" si="119"/>
        <v>-1.6428652393274609E-2</v>
      </c>
      <c r="N546" s="10">
        <f t="shared" ca="1" si="115"/>
        <v>0</v>
      </c>
      <c r="O546" s="177">
        <f t="shared" ca="1" si="116"/>
        <v>0</v>
      </c>
      <c r="P546" s="10">
        <f t="shared" ca="1" si="117"/>
        <v>0</v>
      </c>
      <c r="Q546" s="10">
        <f t="shared" ca="1" si="118"/>
        <v>0</v>
      </c>
      <c r="R546">
        <f t="shared" ca="1" si="120"/>
        <v>1.6428652393274609E-2</v>
      </c>
    </row>
    <row r="547" spans="2:18" x14ac:dyDescent="0.2">
      <c r="B547"/>
      <c r="C547" s="174"/>
      <c r="D547" s="176">
        <f t="shared" si="108"/>
        <v>0</v>
      </c>
      <c r="E547" s="176">
        <f t="shared" si="108"/>
        <v>0</v>
      </c>
      <c r="F547" s="10">
        <f t="shared" si="109"/>
        <v>0</v>
      </c>
      <c r="G547" s="10">
        <f t="shared" si="109"/>
        <v>0</v>
      </c>
      <c r="H547" s="10">
        <f t="shared" si="110"/>
        <v>0</v>
      </c>
      <c r="I547" s="10">
        <f t="shared" si="111"/>
        <v>0</v>
      </c>
      <c r="J547" s="10">
        <f t="shared" si="112"/>
        <v>0</v>
      </c>
      <c r="K547" s="10">
        <f t="shared" si="113"/>
        <v>0</v>
      </c>
      <c r="L547" s="10">
        <f t="shared" si="114"/>
        <v>0</v>
      </c>
      <c r="M547" s="10">
        <f t="shared" ca="1" si="119"/>
        <v>-1.6428652393274609E-2</v>
      </c>
      <c r="N547" s="10">
        <f t="shared" ca="1" si="115"/>
        <v>0</v>
      </c>
      <c r="O547" s="177">
        <f t="shared" ca="1" si="116"/>
        <v>0</v>
      </c>
      <c r="P547" s="10">
        <f t="shared" ca="1" si="117"/>
        <v>0</v>
      </c>
      <c r="Q547" s="10">
        <f t="shared" ca="1" si="118"/>
        <v>0</v>
      </c>
      <c r="R547">
        <f t="shared" ca="1" si="120"/>
        <v>1.6428652393274609E-2</v>
      </c>
    </row>
    <row r="548" spans="2:18" x14ac:dyDescent="0.2">
      <c r="B548"/>
      <c r="C548" s="174"/>
      <c r="D548" s="176">
        <f t="shared" si="108"/>
        <v>0</v>
      </c>
      <c r="E548" s="176">
        <f t="shared" si="108"/>
        <v>0</v>
      </c>
      <c r="F548" s="10">
        <f t="shared" si="109"/>
        <v>0</v>
      </c>
      <c r="G548" s="10">
        <f t="shared" si="109"/>
        <v>0</v>
      </c>
      <c r="H548" s="10">
        <f t="shared" si="110"/>
        <v>0</v>
      </c>
      <c r="I548" s="10">
        <f t="shared" si="111"/>
        <v>0</v>
      </c>
      <c r="J548" s="10">
        <f t="shared" si="112"/>
        <v>0</v>
      </c>
      <c r="K548" s="10">
        <f t="shared" si="113"/>
        <v>0</v>
      </c>
      <c r="L548" s="10">
        <f t="shared" si="114"/>
        <v>0</v>
      </c>
      <c r="M548" s="10">
        <f t="shared" ca="1" si="119"/>
        <v>-1.6428652393274609E-2</v>
      </c>
      <c r="N548" s="10">
        <f t="shared" ca="1" si="115"/>
        <v>0</v>
      </c>
      <c r="O548" s="177">
        <f t="shared" ca="1" si="116"/>
        <v>0</v>
      </c>
      <c r="P548" s="10">
        <f t="shared" ca="1" si="117"/>
        <v>0</v>
      </c>
      <c r="Q548" s="10">
        <f t="shared" ca="1" si="118"/>
        <v>0</v>
      </c>
      <c r="R548">
        <f t="shared" ca="1" si="120"/>
        <v>1.6428652393274609E-2</v>
      </c>
    </row>
    <row r="549" spans="2:18" x14ac:dyDescent="0.2">
      <c r="B549"/>
      <c r="C549" s="174"/>
      <c r="D549" s="176">
        <f t="shared" si="108"/>
        <v>0</v>
      </c>
      <c r="E549" s="176">
        <f t="shared" si="108"/>
        <v>0</v>
      </c>
      <c r="F549" s="10">
        <f t="shared" si="109"/>
        <v>0</v>
      </c>
      <c r="G549" s="10">
        <f t="shared" si="109"/>
        <v>0</v>
      </c>
      <c r="H549" s="10">
        <f t="shared" si="110"/>
        <v>0</v>
      </c>
      <c r="I549" s="10">
        <f t="shared" si="111"/>
        <v>0</v>
      </c>
      <c r="J549" s="10">
        <f t="shared" si="112"/>
        <v>0</v>
      </c>
      <c r="K549" s="10">
        <f t="shared" si="113"/>
        <v>0</v>
      </c>
      <c r="L549" s="10">
        <f t="shared" si="114"/>
        <v>0</v>
      </c>
      <c r="M549" s="10">
        <f t="shared" ca="1" si="119"/>
        <v>-1.6428652393274609E-2</v>
      </c>
      <c r="N549" s="10">
        <f t="shared" ca="1" si="115"/>
        <v>0</v>
      </c>
      <c r="O549" s="177">
        <f t="shared" ca="1" si="116"/>
        <v>0</v>
      </c>
      <c r="P549" s="10">
        <f t="shared" ca="1" si="117"/>
        <v>0</v>
      </c>
      <c r="Q549" s="10">
        <f t="shared" ca="1" si="118"/>
        <v>0</v>
      </c>
      <c r="R549">
        <f t="shared" ca="1" si="120"/>
        <v>1.6428652393274609E-2</v>
      </c>
    </row>
    <row r="550" spans="2:18" x14ac:dyDescent="0.2">
      <c r="B550"/>
      <c r="C550" s="174"/>
      <c r="D550" s="176">
        <f t="shared" si="108"/>
        <v>0</v>
      </c>
      <c r="E550" s="176">
        <f t="shared" si="108"/>
        <v>0</v>
      </c>
      <c r="F550" s="10">
        <f t="shared" si="109"/>
        <v>0</v>
      </c>
      <c r="G550" s="10">
        <f t="shared" si="109"/>
        <v>0</v>
      </c>
      <c r="H550" s="10">
        <f t="shared" si="110"/>
        <v>0</v>
      </c>
      <c r="I550" s="10">
        <f t="shared" si="111"/>
        <v>0</v>
      </c>
      <c r="J550" s="10">
        <f t="shared" si="112"/>
        <v>0</v>
      </c>
      <c r="K550" s="10">
        <f t="shared" si="113"/>
        <v>0</v>
      </c>
      <c r="L550" s="10">
        <f t="shared" si="114"/>
        <v>0</v>
      </c>
      <c r="M550" s="10">
        <f t="shared" ca="1" si="119"/>
        <v>-1.6428652393274609E-2</v>
      </c>
      <c r="N550" s="10">
        <f t="shared" ca="1" si="115"/>
        <v>0</v>
      </c>
      <c r="O550" s="177">
        <f t="shared" ca="1" si="116"/>
        <v>0</v>
      </c>
      <c r="P550" s="10">
        <f t="shared" ca="1" si="117"/>
        <v>0</v>
      </c>
      <c r="Q550" s="10">
        <f t="shared" ca="1" si="118"/>
        <v>0</v>
      </c>
      <c r="R550">
        <f t="shared" ca="1" si="120"/>
        <v>1.6428652393274609E-2</v>
      </c>
    </row>
    <row r="551" spans="2:18" x14ac:dyDescent="0.2">
      <c r="B551"/>
      <c r="C551" s="174"/>
      <c r="D551" s="176">
        <f t="shared" si="108"/>
        <v>0</v>
      </c>
      <c r="E551" s="176">
        <f t="shared" si="108"/>
        <v>0</v>
      </c>
      <c r="F551" s="10">
        <f t="shared" si="109"/>
        <v>0</v>
      </c>
      <c r="G551" s="10">
        <f t="shared" si="109"/>
        <v>0</v>
      </c>
      <c r="H551" s="10">
        <f t="shared" si="110"/>
        <v>0</v>
      </c>
      <c r="I551" s="10">
        <f t="shared" si="111"/>
        <v>0</v>
      </c>
      <c r="J551" s="10">
        <f t="shared" si="112"/>
        <v>0</v>
      </c>
      <c r="K551" s="10">
        <f t="shared" si="113"/>
        <v>0</v>
      </c>
      <c r="L551" s="10">
        <f t="shared" si="114"/>
        <v>0</v>
      </c>
      <c r="M551" s="10">
        <f t="shared" ca="1" si="119"/>
        <v>-1.6428652393274609E-2</v>
      </c>
      <c r="N551" s="10">
        <f t="shared" ca="1" si="115"/>
        <v>0</v>
      </c>
      <c r="O551" s="177">
        <f t="shared" ca="1" si="116"/>
        <v>0</v>
      </c>
      <c r="P551" s="10">
        <f t="shared" ca="1" si="117"/>
        <v>0</v>
      </c>
      <c r="Q551" s="10">
        <f t="shared" ca="1" si="118"/>
        <v>0</v>
      </c>
      <c r="R551">
        <f t="shared" ca="1" si="120"/>
        <v>1.6428652393274609E-2</v>
      </c>
    </row>
    <row r="552" spans="2:18" x14ac:dyDescent="0.2">
      <c r="B552"/>
      <c r="C552" s="174"/>
      <c r="D552" s="176">
        <f t="shared" si="108"/>
        <v>0</v>
      </c>
      <c r="E552" s="176">
        <f t="shared" si="108"/>
        <v>0</v>
      </c>
      <c r="F552" s="10">
        <f t="shared" si="109"/>
        <v>0</v>
      </c>
      <c r="G552" s="10">
        <f t="shared" si="109"/>
        <v>0</v>
      </c>
      <c r="H552" s="10">
        <f t="shared" si="110"/>
        <v>0</v>
      </c>
      <c r="I552" s="10">
        <f t="shared" si="111"/>
        <v>0</v>
      </c>
      <c r="J552" s="10">
        <f t="shared" si="112"/>
        <v>0</v>
      </c>
      <c r="K552" s="10">
        <f t="shared" si="113"/>
        <v>0</v>
      </c>
      <c r="L552" s="10">
        <f t="shared" si="114"/>
        <v>0</v>
      </c>
      <c r="M552" s="10">
        <f t="shared" ca="1" si="119"/>
        <v>-1.6428652393274609E-2</v>
      </c>
      <c r="N552" s="10">
        <f t="shared" ca="1" si="115"/>
        <v>0</v>
      </c>
      <c r="O552" s="177">
        <f t="shared" ca="1" si="116"/>
        <v>0</v>
      </c>
      <c r="P552" s="10">
        <f t="shared" ca="1" si="117"/>
        <v>0</v>
      </c>
      <c r="Q552" s="10">
        <f t="shared" ca="1" si="118"/>
        <v>0</v>
      </c>
      <c r="R552">
        <f t="shared" ca="1" si="120"/>
        <v>1.6428652393274609E-2</v>
      </c>
    </row>
    <row r="553" spans="2:18" x14ac:dyDescent="0.2">
      <c r="B553"/>
      <c r="C553" s="174"/>
      <c r="D553" s="176">
        <f t="shared" si="108"/>
        <v>0</v>
      </c>
      <c r="E553" s="176">
        <f t="shared" si="108"/>
        <v>0</v>
      </c>
      <c r="F553" s="10">
        <f t="shared" si="109"/>
        <v>0</v>
      </c>
      <c r="G553" s="10">
        <f t="shared" si="109"/>
        <v>0</v>
      </c>
      <c r="H553" s="10">
        <f t="shared" si="110"/>
        <v>0</v>
      </c>
      <c r="I553" s="10">
        <f t="shared" si="111"/>
        <v>0</v>
      </c>
      <c r="J553" s="10">
        <f t="shared" si="112"/>
        <v>0</v>
      </c>
      <c r="K553" s="10">
        <f t="shared" si="113"/>
        <v>0</v>
      </c>
      <c r="L553" s="10">
        <f t="shared" si="114"/>
        <v>0</v>
      </c>
      <c r="M553" s="10">
        <f t="shared" ca="1" si="119"/>
        <v>-1.6428652393274609E-2</v>
      </c>
      <c r="N553" s="10">
        <f t="shared" ca="1" si="115"/>
        <v>0</v>
      </c>
      <c r="O553" s="177">
        <f t="shared" ca="1" si="116"/>
        <v>0</v>
      </c>
      <c r="P553" s="10">
        <f t="shared" ca="1" si="117"/>
        <v>0</v>
      </c>
      <c r="Q553" s="10">
        <f t="shared" ca="1" si="118"/>
        <v>0</v>
      </c>
      <c r="R553">
        <f t="shared" ca="1" si="120"/>
        <v>1.6428652393274609E-2</v>
      </c>
    </row>
    <row r="554" spans="2:18" x14ac:dyDescent="0.2">
      <c r="B554"/>
      <c r="C554" s="174"/>
      <c r="D554" s="176">
        <f t="shared" si="108"/>
        <v>0</v>
      </c>
      <c r="E554" s="176">
        <f t="shared" si="108"/>
        <v>0</v>
      </c>
      <c r="F554" s="10">
        <f t="shared" si="109"/>
        <v>0</v>
      </c>
      <c r="G554" s="10">
        <f t="shared" si="109"/>
        <v>0</v>
      </c>
      <c r="H554" s="10">
        <f t="shared" si="110"/>
        <v>0</v>
      </c>
      <c r="I554" s="10">
        <f t="shared" si="111"/>
        <v>0</v>
      </c>
      <c r="J554" s="10">
        <f t="shared" si="112"/>
        <v>0</v>
      </c>
      <c r="K554" s="10">
        <f t="shared" si="113"/>
        <v>0</v>
      </c>
      <c r="L554" s="10">
        <f t="shared" si="114"/>
        <v>0</v>
      </c>
      <c r="M554" s="10">
        <f t="shared" ca="1" si="119"/>
        <v>-1.6428652393274609E-2</v>
      </c>
      <c r="N554" s="10">
        <f t="shared" ca="1" si="115"/>
        <v>0</v>
      </c>
      <c r="O554" s="177">
        <f t="shared" ca="1" si="116"/>
        <v>0</v>
      </c>
      <c r="P554" s="10">
        <f t="shared" ca="1" si="117"/>
        <v>0</v>
      </c>
      <c r="Q554" s="10">
        <f t="shared" ca="1" si="118"/>
        <v>0</v>
      </c>
      <c r="R554">
        <f t="shared" ca="1" si="120"/>
        <v>1.6428652393274609E-2</v>
      </c>
    </row>
    <row r="555" spans="2:18" x14ac:dyDescent="0.2">
      <c r="B555"/>
      <c r="C555" s="174"/>
      <c r="D555" s="176">
        <f t="shared" si="108"/>
        <v>0</v>
      </c>
      <c r="E555" s="176">
        <f t="shared" si="108"/>
        <v>0</v>
      </c>
      <c r="F555" s="10">
        <f t="shared" si="109"/>
        <v>0</v>
      </c>
      <c r="G555" s="10">
        <f t="shared" si="109"/>
        <v>0</v>
      </c>
      <c r="H555" s="10">
        <f t="shared" si="110"/>
        <v>0</v>
      </c>
      <c r="I555" s="10">
        <f t="shared" si="111"/>
        <v>0</v>
      </c>
      <c r="J555" s="10">
        <f t="shared" si="112"/>
        <v>0</v>
      </c>
      <c r="K555" s="10">
        <f t="shared" si="113"/>
        <v>0</v>
      </c>
      <c r="L555" s="10">
        <f t="shared" si="114"/>
        <v>0</v>
      </c>
      <c r="M555" s="10">
        <f t="shared" ca="1" si="119"/>
        <v>-1.6428652393274609E-2</v>
      </c>
      <c r="N555" s="10">
        <f t="shared" ca="1" si="115"/>
        <v>0</v>
      </c>
      <c r="O555" s="177">
        <f t="shared" ca="1" si="116"/>
        <v>0</v>
      </c>
      <c r="P555" s="10">
        <f t="shared" ca="1" si="117"/>
        <v>0</v>
      </c>
      <c r="Q555" s="10">
        <f t="shared" ca="1" si="118"/>
        <v>0</v>
      </c>
      <c r="R555">
        <f t="shared" ca="1" si="120"/>
        <v>1.6428652393274609E-2</v>
      </c>
    </row>
    <row r="556" spans="2:18" x14ac:dyDescent="0.2">
      <c r="B556"/>
      <c r="C556" s="174"/>
      <c r="D556" s="176">
        <f t="shared" si="108"/>
        <v>0</v>
      </c>
      <c r="E556" s="176">
        <f t="shared" si="108"/>
        <v>0</v>
      </c>
      <c r="F556" s="10">
        <f t="shared" si="109"/>
        <v>0</v>
      </c>
      <c r="G556" s="10">
        <f t="shared" si="109"/>
        <v>0</v>
      </c>
      <c r="H556" s="10">
        <f t="shared" si="110"/>
        <v>0</v>
      </c>
      <c r="I556" s="10">
        <f t="shared" si="111"/>
        <v>0</v>
      </c>
      <c r="J556" s="10">
        <f t="shared" si="112"/>
        <v>0</v>
      </c>
      <c r="K556" s="10">
        <f t="shared" si="113"/>
        <v>0</v>
      </c>
      <c r="L556" s="10">
        <f t="shared" si="114"/>
        <v>0</v>
      </c>
      <c r="M556" s="10">
        <f t="shared" ca="1" si="119"/>
        <v>-1.6428652393274609E-2</v>
      </c>
      <c r="N556" s="10">
        <f t="shared" ca="1" si="115"/>
        <v>0</v>
      </c>
      <c r="O556" s="177">
        <f t="shared" ca="1" si="116"/>
        <v>0</v>
      </c>
      <c r="P556" s="10">
        <f t="shared" ca="1" si="117"/>
        <v>0</v>
      </c>
      <c r="Q556" s="10">
        <f t="shared" ca="1" si="118"/>
        <v>0</v>
      </c>
      <c r="R556">
        <f t="shared" ca="1" si="120"/>
        <v>1.6428652393274609E-2</v>
      </c>
    </row>
    <row r="557" spans="2:18" x14ac:dyDescent="0.2">
      <c r="B557"/>
      <c r="C557" s="174"/>
      <c r="D557" s="176">
        <f t="shared" si="108"/>
        <v>0</v>
      </c>
      <c r="E557" s="176">
        <f t="shared" si="108"/>
        <v>0</v>
      </c>
      <c r="F557" s="10">
        <f t="shared" si="109"/>
        <v>0</v>
      </c>
      <c r="G557" s="10">
        <f t="shared" si="109"/>
        <v>0</v>
      </c>
      <c r="H557" s="10">
        <f t="shared" si="110"/>
        <v>0</v>
      </c>
      <c r="I557" s="10">
        <f t="shared" si="111"/>
        <v>0</v>
      </c>
      <c r="J557" s="10">
        <f t="shared" si="112"/>
        <v>0</v>
      </c>
      <c r="K557" s="10">
        <f t="shared" si="113"/>
        <v>0</v>
      </c>
      <c r="L557" s="10">
        <f t="shared" si="114"/>
        <v>0</v>
      </c>
      <c r="M557" s="10">
        <f t="shared" ca="1" si="119"/>
        <v>-1.6428652393274609E-2</v>
      </c>
      <c r="N557" s="10">
        <f t="shared" ca="1" si="115"/>
        <v>0</v>
      </c>
      <c r="O557" s="177">
        <f t="shared" ca="1" si="116"/>
        <v>0</v>
      </c>
      <c r="P557" s="10">
        <f t="shared" ca="1" si="117"/>
        <v>0</v>
      </c>
      <c r="Q557" s="10">
        <f t="shared" ca="1" si="118"/>
        <v>0</v>
      </c>
      <c r="R557">
        <f t="shared" ca="1" si="120"/>
        <v>1.6428652393274609E-2</v>
      </c>
    </row>
    <row r="558" spans="2:18" x14ac:dyDescent="0.2">
      <c r="B558"/>
      <c r="C558" s="174"/>
      <c r="D558" s="176">
        <f t="shared" si="108"/>
        <v>0</v>
      </c>
      <c r="E558" s="176">
        <f t="shared" si="108"/>
        <v>0</v>
      </c>
      <c r="F558" s="10">
        <f t="shared" si="109"/>
        <v>0</v>
      </c>
      <c r="G558" s="10">
        <f t="shared" si="109"/>
        <v>0</v>
      </c>
      <c r="H558" s="10">
        <f t="shared" si="110"/>
        <v>0</v>
      </c>
      <c r="I558" s="10">
        <f t="shared" si="111"/>
        <v>0</v>
      </c>
      <c r="J558" s="10">
        <f t="shared" si="112"/>
        <v>0</v>
      </c>
      <c r="K558" s="10">
        <f t="shared" si="113"/>
        <v>0</v>
      </c>
      <c r="L558" s="10">
        <f t="shared" si="114"/>
        <v>0</v>
      </c>
      <c r="M558" s="10">
        <f t="shared" ca="1" si="119"/>
        <v>-1.6428652393274609E-2</v>
      </c>
      <c r="N558" s="10">
        <f t="shared" ca="1" si="115"/>
        <v>0</v>
      </c>
      <c r="O558" s="177">
        <f t="shared" ca="1" si="116"/>
        <v>0</v>
      </c>
      <c r="P558" s="10">
        <f t="shared" ca="1" si="117"/>
        <v>0</v>
      </c>
      <c r="Q558" s="10">
        <f t="shared" ca="1" si="118"/>
        <v>0</v>
      </c>
      <c r="R558">
        <f t="shared" ca="1" si="120"/>
        <v>1.6428652393274609E-2</v>
      </c>
    </row>
    <row r="559" spans="2:18" x14ac:dyDescent="0.2">
      <c r="B559"/>
      <c r="C559" s="174"/>
      <c r="D559" s="176">
        <f t="shared" si="108"/>
        <v>0</v>
      </c>
      <c r="E559" s="176">
        <f t="shared" si="108"/>
        <v>0</v>
      </c>
      <c r="F559" s="10">
        <f t="shared" si="109"/>
        <v>0</v>
      </c>
      <c r="G559" s="10">
        <f t="shared" si="109"/>
        <v>0</v>
      </c>
      <c r="H559" s="10">
        <f t="shared" si="110"/>
        <v>0</v>
      </c>
      <c r="I559" s="10">
        <f t="shared" si="111"/>
        <v>0</v>
      </c>
      <c r="J559" s="10">
        <f t="shared" si="112"/>
        <v>0</v>
      </c>
      <c r="K559" s="10">
        <f t="shared" si="113"/>
        <v>0</v>
      </c>
      <c r="L559" s="10">
        <f t="shared" si="114"/>
        <v>0</v>
      </c>
      <c r="M559" s="10">
        <f t="shared" ca="1" si="119"/>
        <v>-1.6428652393274609E-2</v>
      </c>
      <c r="N559" s="10">
        <f t="shared" ca="1" si="115"/>
        <v>0</v>
      </c>
      <c r="O559" s="177">
        <f t="shared" ca="1" si="116"/>
        <v>0</v>
      </c>
      <c r="P559" s="10">
        <f t="shared" ca="1" si="117"/>
        <v>0</v>
      </c>
      <c r="Q559" s="10">
        <f t="shared" ca="1" si="118"/>
        <v>0</v>
      </c>
      <c r="R559">
        <f t="shared" ca="1" si="120"/>
        <v>1.6428652393274609E-2</v>
      </c>
    </row>
    <row r="560" spans="2:18" x14ac:dyDescent="0.2">
      <c r="B560"/>
      <c r="C560" s="174"/>
      <c r="D560" s="176">
        <f t="shared" si="108"/>
        <v>0</v>
      </c>
      <c r="E560" s="176">
        <f t="shared" si="108"/>
        <v>0</v>
      </c>
      <c r="F560" s="10">
        <f t="shared" si="109"/>
        <v>0</v>
      </c>
      <c r="G560" s="10">
        <f t="shared" si="109"/>
        <v>0</v>
      </c>
      <c r="H560" s="10">
        <f t="shared" si="110"/>
        <v>0</v>
      </c>
      <c r="I560" s="10">
        <f t="shared" si="111"/>
        <v>0</v>
      </c>
      <c r="J560" s="10">
        <f t="shared" si="112"/>
        <v>0</v>
      </c>
      <c r="K560" s="10">
        <f t="shared" si="113"/>
        <v>0</v>
      </c>
      <c r="L560" s="10">
        <f t="shared" si="114"/>
        <v>0</v>
      </c>
      <c r="M560" s="10">
        <f t="shared" ca="1" si="119"/>
        <v>-1.6428652393274609E-2</v>
      </c>
      <c r="N560" s="10">
        <f t="shared" ca="1" si="115"/>
        <v>0</v>
      </c>
      <c r="O560" s="177">
        <f t="shared" ca="1" si="116"/>
        <v>0</v>
      </c>
      <c r="P560" s="10">
        <f t="shared" ca="1" si="117"/>
        <v>0</v>
      </c>
      <c r="Q560" s="10">
        <f t="shared" ca="1" si="118"/>
        <v>0</v>
      </c>
      <c r="R560">
        <f t="shared" ca="1" si="120"/>
        <v>1.6428652393274609E-2</v>
      </c>
    </row>
    <row r="561" spans="2:18" x14ac:dyDescent="0.2">
      <c r="B561"/>
      <c r="C561" s="174"/>
      <c r="D561" s="176">
        <f t="shared" si="108"/>
        <v>0</v>
      </c>
      <c r="E561" s="176">
        <f t="shared" si="108"/>
        <v>0</v>
      </c>
      <c r="F561" s="10">
        <f t="shared" si="109"/>
        <v>0</v>
      </c>
      <c r="G561" s="10">
        <f t="shared" si="109"/>
        <v>0</v>
      </c>
      <c r="H561" s="10">
        <f t="shared" si="110"/>
        <v>0</v>
      </c>
      <c r="I561" s="10">
        <f t="shared" si="111"/>
        <v>0</v>
      </c>
      <c r="J561" s="10">
        <f t="shared" si="112"/>
        <v>0</v>
      </c>
      <c r="K561" s="10">
        <f t="shared" si="113"/>
        <v>0</v>
      </c>
      <c r="L561" s="10">
        <f t="shared" si="114"/>
        <v>0</v>
      </c>
      <c r="M561" s="10">
        <f t="shared" ca="1" si="119"/>
        <v>-1.6428652393274609E-2</v>
      </c>
      <c r="N561" s="10">
        <f t="shared" ca="1" si="115"/>
        <v>0</v>
      </c>
      <c r="O561" s="177">
        <f t="shared" ca="1" si="116"/>
        <v>0</v>
      </c>
      <c r="P561" s="10">
        <f t="shared" ca="1" si="117"/>
        <v>0</v>
      </c>
      <c r="Q561" s="10">
        <f t="shared" ca="1" si="118"/>
        <v>0</v>
      </c>
      <c r="R561">
        <f t="shared" ca="1" si="120"/>
        <v>1.6428652393274609E-2</v>
      </c>
    </row>
    <row r="562" spans="2:18" x14ac:dyDescent="0.2">
      <c r="B562"/>
      <c r="C562" s="174"/>
      <c r="D562" s="176">
        <f t="shared" si="108"/>
        <v>0</v>
      </c>
      <c r="E562" s="176">
        <f t="shared" si="108"/>
        <v>0</v>
      </c>
      <c r="F562" s="10">
        <f t="shared" si="109"/>
        <v>0</v>
      </c>
      <c r="G562" s="10">
        <f t="shared" si="109"/>
        <v>0</v>
      </c>
      <c r="H562" s="10">
        <f t="shared" si="110"/>
        <v>0</v>
      </c>
      <c r="I562" s="10">
        <f t="shared" si="111"/>
        <v>0</v>
      </c>
      <c r="J562" s="10">
        <f t="shared" si="112"/>
        <v>0</v>
      </c>
      <c r="K562" s="10">
        <f t="shared" si="113"/>
        <v>0</v>
      </c>
      <c r="L562" s="10">
        <f t="shared" si="114"/>
        <v>0</v>
      </c>
      <c r="M562" s="10">
        <f t="shared" ca="1" si="119"/>
        <v>-1.6428652393274609E-2</v>
      </c>
      <c r="N562" s="10">
        <f t="shared" ca="1" si="115"/>
        <v>0</v>
      </c>
      <c r="O562" s="177">
        <f t="shared" ca="1" si="116"/>
        <v>0</v>
      </c>
      <c r="P562" s="10">
        <f t="shared" ca="1" si="117"/>
        <v>0</v>
      </c>
      <c r="Q562" s="10">
        <f t="shared" ca="1" si="118"/>
        <v>0</v>
      </c>
      <c r="R562">
        <f t="shared" ca="1" si="120"/>
        <v>1.6428652393274609E-2</v>
      </c>
    </row>
    <row r="563" spans="2:18" x14ac:dyDescent="0.2">
      <c r="B563"/>
      <c r="C563" s="174"/>
      <c r="D563" s="176">
        <f t="shared" si="108"/>
        <v>0</v>
      </c>
      <c r="E563" s="176">
        <f t="shared" si="108"/>
        <v>0</v>
      </c>
      <c r="F563" s="10">
        <f t="shared" si="109"/>
        <v>0</v>
      </c>
      <c r="G563" s="10">
        <f t="shared" si="109"/>
        <v>0</v>
      </c>
      <c r="H563" s="10">
        <f t="shared" si="110"/>
        <v>0</v>
      </c>
      <c r="I563" s="10">
        <f t="shared" si="111"/>
        <v>0</v>
      </c>
      <c r="J563" s="10">
        <f t="shared" si="112"/>
        <v>0</v>
      </c>
      <c r="K563" s="10">
        <f t="shared" si="113"/>
        <v>0</v>
      </c>
      <c r="L563" s="10">
        <f t="shared" si="114"/>
        <v>0</v>
      </c>
      <c r="M563" s="10">
        <f t="shared" ca="1" si="119"/>
        <v>-1.6428652393274609E-2</v>
      </c>
      <c r="N563" s="10">
        <f t="shared" ca="1" si="115"/>
        <v>0</v>
      </c>
      <c r="O563" s="177">
        <f t="shared" ca="1" si="116"/>
        <v>0</v>
      </c>
      <c r="P563" s="10">
        <f t="shared" ca="1" si="117"/>
        <v>0</v>
      </c>
      <c r="Q563" s="10">
        <f t="shared" ca="1" si="118"/>
        <v>0</v>
      </c>
      <c r="R563">
        <f t="shared" ca="1" si="120"/>
        <v>1.6428652393274609E-2</v>
      </c>
    </row>
    <row r="564" spans="2:18" x14ac:dyDescent="0.2">
      <c r="B564"/>
      <c r="C564" s="174"/>
      <c r="D564" s="176">
        <f t="shared" si="108"/>
        <v>0</v>
      </c>
      <c r="E564" s="176">
        <f t="shared" si="108"/>
        <v>0</v>
      </c>
      <c r="F564" s="10">
        <f t="shared" si="109"/>
        <v>0</v>
      </c>
      <c r="G564" s="10">
        <f t="shared" si="109"/>
        <v>0</v>
      </c>
      <c r="H564" s="10">
        <f t="shared" si="110"/>
        <v>0</v>
      </c>
      <c r="I564" s="10">
        <f t="shared" si="111"/>
        <v>0</v>
      </c>
      <c r="J564" s="10">
        <f t="shared" si="112"/>
        <v>0</v>
      </c>
      <c r="K564" s="10">
        <f t="shared" si="113"/>
        <v>0</v>
      </c>
      <c r="L564" s="10">
        <f t="shared" si="114"/>
        <v>0</v>
      </c>
      <c r="M564" s="10">
        <f t="shared" ca="1" si="119"/>
        <v>-1.6428652393274609E-2</v>
      </c>
      <c r="N564" s="10">
        <f t="shared" ca="1" si="115"/>
        <v>0</v>
      </c>
      <c r="O564" s="177">
        <f t="shared" ca="1" si="116"/>
        <v>0</v>
      </c>
      <c r="P564" s="10">
        <f t="shared" ca="1" si="117"/>
        <v>0</v>
      </c>
      <c r="Q564" s="10">
        <f t="shared" ca="1" si="118"/>
        <v>0</v>
      </c>
      <c r="R564">
        <f t="shared" ca="1" si="120"/>
        <v>1.6428652393274609E-2</v>
      </c>
    </row>
    <row r="565" spans="2:18" x14ac:dyDescent="0.2">
      <c r="B565"/>
      <c r="C565" s="174"/>
      <c r="D565" s="176">
        <f t="shared" si="108"/>
        <v>0</v>
      </c>
      <c r="E565" s="176">
        <f t="shared" si="108"/>
        <v>0</v>
      </c>
      <c r="F565" s="10">
        <f t="shared" si="109"/>
        <v>0</v>
      </c>
      <c r="G565" s="10">
        <f t="shared" si="109"/>
        <v>0</v>
      </c>
      <c r="H565" s="10">
        <f t="shared" si="110"/>
        <v>0</v>
      </c>
      <c r="I565" s="10">
        <f t="shared" si="111"/>
        <v>0</v>
      </c>
      <c r="J565" s="10">
        <f t="shared" si="112"/>
        <v>0</v>
      </c>
      <c r="K565" s="10">
        <f t="shared" si="113"/>
        <v>0</v>
      </c>
      <c r="L565" s="10">
        <f t="shared" si="114"/>
        <v>0</v>
      </c>
      <c r="M565" s="10">
        <f t="shared" ca="1" si="119"/>
        <v>-1.6428652393274609E-2</v>
      </c>
      <c r="N565" s="10">
        <f t="shared" ca="1" si="115"/>
        <v>0</v>
      </c>
      <c r="O565" s="177">
        <f t="shared" ca="1" si="116"/>
        <v>0</v>
      </c>
      <c r="P565" s="10">
        <f t="shared" ca="1" si="117"/>
        <v>0</v>
      </c>
      <c r="Q565" s="10">
        <f t="shared" ca="1" si="118"/>
        <v>0</v>
      </c>
      <c r="R565">
        <f t="shared" ca="1" si="120"/>
        <v>1.6428652393274609E-2</v>
      </c>
    </row>
    <row r="566" spans="2:18" x14ac:dyDescent="0.2">
      <c r="B566"/>
      <c r="C566" s="174"/>
      <c r="D566" s="176">
        <f t="shared" si="108"/>
        <v>0</v>
      </c>
      <c r="E566" s="176">
        <f t="shared" si="108"/>
        <v>0</v>
      </c>
      <c r="F566" s="10">
        <f t="shared" si="109"/>
        <v>0</v>
      </c>
      <c r="G566" s="10">
        <f t="shared" si="109"/>
        <v>0</v>
      </c>
      <c r="H566" s="10">
        <f t="shared" si="110"/>
        <v>0</v>
      </c>
      <c r="I566" s="10">
        <f t="shared" si="111"/>
        <v>0</v>
      </c>
      <c r="J566" s="10">
        <f t="shared" si="112"/>
        <v>0</v>
      </c>
      <c r="K566" s="10">
        <f t="shared" si="113"/>
        <v>0</v>
      </c>
      <c r="L566" s="10">
        <f t="shared" si="114"/>
        <v>0</v>
      </c>
      <c r="M566" s="10">
        <f t="shared" ca="1" si="119"/>
        <v>-1.6428652393274609E-2</v>
      </c>
      <c r="N566" s="10">
        <f t="shared" ca="1" si="115"/>
        <v>0</v>
      </c>
      <c r="O566" s="177">
        <f t="shared" ca="1" si="116"/>
        <v>0</v>
      </c>
      <c r="P566" s="10">
        <f t="shared" ca="1" si="117"/>
        <v>0</v>
      </c>
      <c r="Q566" s="10">
        <f t="shared" ca="1" si="118"/>
        <v>0</v>
      </c>
      <c r="R566">
        <f t="shared" ca="1" si="120"/>
        <v>1.6428652393274609E-2</v>
      </c>
    </row>
    <row r="567" spans="2:18" x14ac:dyDescent="0.2">
      <c r="B567"/>
      <c r="C567" s="174"/>
      <c r="D567" s="176">
        <f t="shared" si="108"/>
        <v>0</v>
      </c>
      <c r="E567" s="176">
        <f t="shared" si="108"/>
        <v>0</v>
      </c>
      <c r="F567" s="10">
        <f t="shared" si="109"/>
        <v>0</v>
      </c>
      <c r="G567" s="10">
        <f t="shared" si="109"/>
        <v>0</v>
      </c>
      <c r="H567" s="10">
        <f t="shared" si="110"/>
        <v>0</v>
      </c>
      <c r="I567" s="10">
        <f t="shared" si="111"/>
        <v>0</v>
      </c>
      <c r="J567" s="10">
        <f t="shared" si="112"/>
        <v>0</v>
      </c>
      <c r="K567" s="10">
        <f t="shared" si="113"/>
        <v>0</v>
      </c>
      <c r="L567" s="10">
        <f t="shared" si="114"/>
        <v>0</v>
      </c>
      <c r="M567" s="10">
        <f t="shared" ca="1" si="119"/>
        <v>-1.6428652393274609E-2</v>
      </c>
      <c r="N567" s="10">
        <f t="shared" ca="1" si="115"/>
        <v>0</v>
      </c>
      <c r="O567" s="177">
        <f t="shared" ca="1" si="116"/>
        <v>0</v>
      </c>
      <c r="P567" s="10">
        <f t="shared" ca="1" si="117"/>
        <v>0</v>
      </c>
      <c r="Q567" s="10">
        <f t="shared" ca="1" si="118"/>
        <v>0</v>
      </c>
      <c r="R567">
        <f t="shared" ca="1" si="120"/>
        <v>1.6428652393274609E-2</v>
      </c>
    </row>
    <row r="568" spans="2:18" x14ac:dyDescent="0.2">
      <c r="B568"/>
      <c r="C568" s="174"/>
      <c r="D568" s="176">
        <f t="shared" si="108"/>
        <v>0</v>
      </c>
      <c r="E568" s="176">
        <f t="shared" si="108"/>
        <v>0</v>
      </c>
      <c r="F568" s="10">
        <f t="shared" si="109"/>
        <v>0</v>
      </c>
      <c r="G568" s="10">
        <f t="shared" si="109"/>
        <v>0</v>
      </c>
      <c r="H568" s="10">
        <f t="shared" si="110"/>
        <v>0</v>
      </c>
      <c r="I568" s="10">
        <f t="shared" si="111"/>
        <v>0</v>
      </c>
      <c r="J568" s="10">
        <f t="shared" si="112"/>
        <v>0</v>
      </c>
      <c r="K568" s="10">
        <f t="shared" si="113"/>
        <v>0</v>
      </c>
      <c r="L568" s="10">
        <f t="shared" si="114"/>
        <v>0</v>
      </c>
      <c r="M568" s="10">
        <f t="shared" ca="1" si="119"/>
        <v>-1.6428652393274609E-2</v>
      </c>
      <c r="N568" s="10">
        <f t="shared" ca="1" si="115"/>
        <v>0</v>
      </c>
      <c r="O568" s="177">
        <f t="shared" ca="1" si="116"/>
        <v>0</v>
      </c>
      <c r="P568" s="10">
        <f t="shared" ca="1" si="117"/>
        <v>0</v>
      </c>
      <c r="Q568" s="10">
        <f t="shared" ca="1" si="118"/>
        <v>0</v>
      </c>
      <c r="R568">
        <f t="shared" ca="1" si="120"/>
        <v>1.6428652393274609E-2</v>
      </c>
    </row>
    <row r="569" spans="2:18" x14ac:dyDescent="0.2">
      <c r="B569"/>
      <c r="C569" s="174"/>
      <c r="D569" s="176">
        <f t="shared" si="108"/>
        <v>0</v>
      </c>
      <c r="E569" s="176">
        <f t="shared" si="108"/>
        <v>0</v>
      </c>
      <c r="F569" s="10">
        <f t="shared" si="109"/>
        <v>0</v>
      </c>
      <c r="G569" s="10">
        <f t="shared" si="109"/>
        <v>0</v>
      </c>
      <c r="H569" s="10">
        <f t="shared" si="110"/>
        <v>0</v>
      </c>
      <c r="I569" s="10">
        <f t="shared" si="111"/>
        <v>0</v>
      </c>
      <c r="J569" s="10">
        <f t="shared" si="112"/>
        <v>0</v>
      </c>
      <c r="K569" s="10">
        <f t="shared" si="113"/>
        <v>0</v>
      </c>
      <c r="L569" s="10">
        <f t="shared" si="114"/>
        <v>0</v>
      </c>
      <c r="M569" s="10">
        <f t="shared" ca="1" si="119"/>
        <v>-1.6428652393274609E-2</v>
      </c>
      <c r="N569" s="10">
        <f t="shared" ca="1" si="115"/>
        <v>0</v>
      </c>
      <c r="O569" s="177">
        <f t="shared" ca="1" si="116"/>
        <v>0</v>
      </c>
      <c r="P569" s="10">
        <f t="shared" ca="1" si="117"/>
        <v>0</v>
      </c>
      <c r="Q569" s="10">
        <f t="shared" ca="1" si="118"/>
        <v>0</v>
      </c>
      <c r="R569">
        <f t="shared" ca="1" si="120"/>
        <v>1.6428652393274609E-2</v>
      </c>
    </row>
    <row r="570" spans="2:18" x14ac:dyDescent="0.2">
      <c r="B570"/>
      <c r="C570" s="174"/>
      <c r="D570" s="176">
        <f t="shared" si="108"/>
        <v>0</v>
      </c>
      <c r="E570" s="176">
        <f t="shared" si="108"/>
        <v>0</v>
      </c>
      <c r="F570" s="10">
        <f t="shared" si="109"/>
        <v>0</v>
      </c>
      <c r="G570" s="10">
        <f t="shared" si="109"/>
        <v>0</v>
      </c>
      <c r="H570" s="10">
        <f t="shared" si="110"/>
        <v>0</v>
      </c>
      <c r="I570" s="10">
        <f t="shared" si="111"/>
        <v>0</v>
      </c>
      <c r="J570" s="10">
        <f t="shared" si="112"/>
        <v>0</v>
      </c>
      <c r="K570" s="10">
        <f t="shared" si="113"/>
        <v>0</v>
      </c>
      <c r="L570" s="10">
        <f t="shared" si="114"/>
        <v>0</v>
      </c>
      <c r="M570" s="10">
        <f t="shared" ca="1" si="119"/>
        <v>-1.6428652393274609E-2</v>
      </c>
      <c r="N570" s="10">
        <f t="shared" ca="1" si="115"/>
        <v>0</v>
      </c>
      <c r="O570" s="177">
        <f t="shared" ca="1" si="116"/>
        <v>0</v>
      </c>
      <c r="P570" s="10">
        <f t="shared" ca="1" si="117"/>
        <v>0</v>
      </c>
      <c r="Q570" s="10">
        <f t="shared" ca="1" si="118"/>
        <v>0</v>
      </c>
      <c r="R570">
        <f t="shared" ca="1" si="120"/>
        <v>1.6428652393274609E-2</v>
      </c>
    </row>
    <row r="571" spans="2:18" x14ac:dyDescent="0.2">
      <c r="B571"/>
      <c r="C571" s="174"/>
      <c r="D571" s="176">
        <f t="shared" si="108"/>
        <v>0</v>
      </c>
      <c r="E571" s="176">
        <f t="shared" si="108"/>
        <v>0</v>
      </c>
      <c r="F571" s="10">
        <f t="shared" si="109"/>
        <v>0</v>
      </c>
      <c r="G571" s="10">
        <f t="shared" si="109"/>
        <v>0</v>
      </c>
      <c r="H571" s="10">
        <f t="shared" si="110"/>
        <v>0</v>
      </c>
      <c r="I571" s="10">
        <f t="shared" si="111"/>
        <v>0</v>
      </c>
      <c r="J571" s="10">
        <f t="shared" si="112"/>
        <v>0</v>
      </c>
      <c r="K571" s="10">
        <f t="shared" si="113"/>
        <v>0</v>
      </c>
      <c r="L571" s="10">
        <f t="shared" si="114"/>
        <v>0</v>
      </c>
      <c r="M571" s="10">
        <f t="shared" ca="1" si="119"/>
        <v>-1.6428652393274609E-2</v>
      </c>
      <c r="N571" s="10">
        <f t="shared" ca="1" si="115"/>
        <v>0</v>
      </c>
      <c r="O571" s="177">
        <f t="shared" ca="1" si="116"/>
        <v>0</v>
      </c>
      <c r="P571" s="10">
        <f t="shared" ca="1" si="117"/>
        <v>0</v>
      </c>
      <c r="Q571" s="10">
        <f t="shared" ca="1" si="118"/>
        <v>0</v>
      </c>
      <c r="R571">
        <f t="shared" ca="1" si="120"/>
        <v>1.6428652393274609E-2</v>
      </c>
    </row>
    <row r="572" spans="2:18" x14ac:dyDescent="0.2">
      <c r="B572"/>
      <c r="C572" s="174"/>
      <c r="D572" s="176">
        <f t="shared" si="108"/>
        <v>0</v>
      </c>
      <c r="E572" s="176">
        <f t="shared" si="108"/>
        <v>0</v>
      </c>
      <c r="F572" s="10">
        <f t="shared" si="109"/>
        <v>0</v>
      </c>
      <c r="G572" s="10">
        <f t="shared" si="109"/>
        <v>0</v>
      </c>
      <c r="H572" s="10">
        <f t="shared" si="110"/>
        <v>0</v>
      </c>
      <c r="I572" s="10">
        <f t="shared" si="111"/>
        <v>0</v>
      </c>
      <c r="J572" s="10">
        <f t="shared" si="112"/>
        <v>0</v>
      </c>
      <c r="K572" s="10">
        <f t="shared" si="113"/>
        <v>0</v>
      </c>
      <c r="L572" s="10">
        <f t="shared" si="114"/>
        <v>0</v>
      </c>
      <c r="M572" s="10">
        <f t="shared" ca="1" si="119"/>
        <v>-1.6428652393274609E-2</v>
      </c>
      <c r="N572" s="10">
        <f t="shared" ca="1" si="115"/>
        <v>0</v>
      </c>
      <c r="O572" s="177">
        <f t="shared" ca="1" si="116"/>
        <v>0</v>
      </c>
      <c r="P572" s="10">
        <f t="shared" ca="1" si="117"/>
        <v>0</v>
      </c>
      <c r="Q572" s="10">
        <f t="shared" ca="1" si="118"/>
        <v>0</v>
      </c>
      <c r="R572">
        <f t="shared" ca="1" si="120"/>
        <v>1.6428652393274609E-2</v>
      </c>
    </row>
    <row r="573" spans="2:18" x14ac:dyDescent="0.2">
      <c r="B573"/>
      <c r="C573" s="174"/>
      <c r="D573" s="176">
        <f t="shared" si="108"/>
        <v>0</v>
      </c>
      <c r="E573" s="176">
        <f t="shared" si="108"/>
        <v>0</v>
      </c>
      <c r="F573" s="10">
        <f t="shared" si="109"/>
        <v>0</v>
      </c>
      <c r="G573" s="10">
        <f t="shared" si="109"/>
        <v>0</v>
      </c>
      <c r="H573" s="10">
        <f t="shared" si="110"/>
        <v>0</v>
      </c>
      <c r="I573" s="10">
        <f t="shared" si="111"/>
        <v>0</v>
      </c>
      <c r="J573" s="10">
        <f t="shared" si="112"/>
        <v>0</v>
      </c>
      <c r="K573" s="10">
        <f t="shared" si="113"/>
        <v>0</v>
      </c>
      <c r="L573" s="10">
        <f t="shared" si="114"/>
        <v>0</v>
      </c>
      <c r="M573" s="10">
        <f t="shared" ca="1" si="119"/>
        <v>-1.6428652393274609E-2</v>
      </c>
      <c r="N573" s="10">
        <f t="shared" ca="1" si="115"/>
        <v>0</v>
      </c>
      <c r="O573" s="177">
        <f t="shared" ca="1" si="116"/>
        <v>0</v>
      </c>
      <c r="P573" s="10">
        <f t="shared" ca="1" si="117"/>
        <v>0</v>
      </c>
      <c r="Q573" s="10">
        <f t="shared" ca="1" si="118"/>
        <v>0</v>
      </c>
      <c r="R573">
        <f t="shared" ca="1" si="120"/>
        <v>1.6428652393274609E-2</v>
      </c>
    </row>
    <row r="574" spans="2:18" x14ac:dyDescent="0.2">
      <c r="B574"/>
      <c r="C574" s="174"/>
      <c r="D574" s="176">
        <f t="shared" si="108"/>
        <v>0</v>
      </c>
      <c r="E574" s="176">
        <f t="shared" si="108"/>
        <v>0</v>
      </c>
      <c r="F574" s="10">
        <f t="shared" si="109"/>
        <v>0</v>
      </c>
      <c r="G574" s="10">
        <f t="shared" si="109"/>
        <v>0</v>
      </c>
      <c r="H574" s="10">
        <f t="shared" si="110"/>
        <v>0</v>
      </c>
      <c r="I574" s="10">
        <f t="shared" si="111"/>
        <v>0</v>
      </c>
      <c r="J574" s="10">
        <f t="shared" si="112"/>
        <v>0</v>
      </c>
      <c r="K574" s="10">
        <f t="shared" si="113"/>
        <v>0</v>
      </c>
      <c r="L574" s="10">
        <f t="shared" si="114"/>
        <v>0</v>
      </c>
      <c r="M574" s="10">
        <f t="shared" ca="1" si="119"/>
        <v>-1.6428652393274609E-2</v>
      </c>
      <c r="N574" s="10">
        <f t="shared" ca="1" si="115"/>
        <v>0</v>
      </c>
      <c r="O574" s="177">
        <f t="shared" ca="1" si="116"/>
        <v>0</v>
      </c>
      <c r="P574" s="10">
        <f t="shared" ca="1" si="117"/>
        <v>0</v>
      </c>
      <c r="Q574" s="10">
        <f t="shared" ca="1" si="118"/>
        <v>0</v>
      </c>
      <c r="R574">
        <f t="shared" ca="1" si="120"/>
        <v>1.6428652393274609E-2</v>
      </c>
    </row>
    <row r="575" spans="2:18" x14ac:dyDescent="0.2">
      <c r="B575"/>
      <c r="C575" s="174"/>
      <c r="D575" s="176">
        <f t="shared" si="108"/>
        <v>0</v>
      </c>
      <c r="E575" s="176">
        <f t="shared" si="108"/>
        <v>0</v>
      </c>
      <c r="F575" s="10">
        <f t="shared" si="109"/>
        <v>0</v>
      </c>
      <c r="G575" s="10">
        <f t="shared" si="109"/>
        <v>0</v>
      </c>
      <c r="H575" s="10">
        <f t="shared" si="110"/>
        <v>0</v>
      </c>
      <c r="I575" s="10">
        <f t="shared" si="111"/>
        <v>0</v>
      </c>
      <c r="J575" s="10">
        <f t="shared" si="112"/>
        <v>0</v>
      </c>
      <c r="K575" s="10">
        <f t="shared" si="113"/>
        <v>0</v>
      </c>
      <c r="L575" s="10">
        <f t="shared" si="114"/>
        <v>0</v>
      </c>
      <c r="M575" s="10">
        <f t="shared" ca="1" si="119"/>
        <v>-1.6428652393274609E-2</v>
      </c>
      <c r="N575" s="10">
        <f t="shared" ca="1" si="115"/>
        <v>0</v>
      </c>
      <c r="O575" s="177">
        <f t="shared" ca="1" si="116"/>
        <v>0</v>
      </c>
      <c r="P575" s="10">
        <f t="shared" ca="1" si="117"/>
        <v>0</v>
      </c>
      <c r="Q575" s="10">
        <f t="shared" ca="1" si="118"/>
        <v>0</v>
      </c>
      <c r="R575">
        <f t="shared" ca="1" si="120"/>
        <v>1.6428652393274609E-2</v>
      </c>
    </row>
    <row r="576" spans="2:18" x14ac:dyDescent="0.2">
      <c r="B576"/>
      <c r="C576" s="174"/>
      <c r="D576" s="176">
        <f t="shared" si="108"/>
        <v>0</v>
      </c>
      <c r="E576" s="176">
        <f t="shared" si="108"/>
        <v>0</v>
      </c>
      <c r="F576" s="10">
        <f t="shared" si="109"/>
        <v>0</v>
      </c>
      <c r="G576" s="10">
        <f t="shared" si="109"/>
        <v>0</v>
      </c>
      <c r="H576" s="10">
        <f t="shared" si="110"/>
        <v>0</v>
      </c>
      <c r="I576" s="10">
        <f t="shared" si="111"/>
        <v>0</v>
      </c>
      <c r="J576" s="10">
        <f t="shared" si="112"/>
        <v>0</v>
      </c>
      <c r="K576" s="10">
        <f t="shared" si="113"/>
        <v>0</v>
      </c>
      <c r="L576" s="10">
        <f t="shared" si="114"/>
        <v>0</v>
      </c>
      <c r="M576" s="10">
        <f t="shared" ca="1" si="119"/>
        <v>-1.6428652393274609E-2</v>
      </c>
      <c r="N576" s="10">
        <f t="shared" ca="1" si="115"/>
        <v>0</v>
      </c>
      <c r="O576" s="177">
        <f t="shared" ca="1" si="116"/>
        <v>0</v>
      </c>
      <c r="P576" s="10">
        <f t="shared" ca="1" si="117"/>
        <v>0</v>
      </c>
      <c r="Q576" s="10">
        <f t="shared" ca="1" si="118"/>
        <v>0</v>
      </c>
      <c r="R576">
        <f t="shared" ca="1" si="120"/>
        <v>1.6428652393274609E-2</v>
      </c>
    </row>
    <row r="577" spans="2:18" x14ac:dyDescent="0.2">
      <c r="B577"/>
      <c r="C577" s="174"/>
      <c r="D577" s="176">
        <f t="shared" si="108"/>
        <v>0</v>
      </c>
      <c r="E577" s="176">
        <f t="shared" si="108"/>
        <v>0</v>
      </c>
      <c r="F577" s="10">
        <f t="shared" si="109"/>
        <v>0</v>
      </c>
      <c r="G577" s="10">
        <f t="shared" si="109"/>
        <v>0</v>
      </c>
      <c r="H577" s="10">
        <f t="shared" si="110"/>
        <v>0</v>
      </c>
      <c r="I577" s="10">
        <f t="shared" si="111"/>
        <v>0</v>
      </c>
      <c r="J577" s="10">
        <f t="shared" si="112"/>
        <v>0</v>
      </c>
      <c r="K577" s="10">
        <f t="shared" si="113"/>
        <v>0</v>
      </c>
      <c r="L577" s="10">
        <f t="shared" si="114"/>
        <v>0</v>
      </c>
      <c r="M577" s="10">
        <f t="shared" ca="1" si="119"/>
        <v>-1.6428652393274609E-2</v>
      </c>
      <c r="N577" s="10">
        <f t="shared" ca="1" si="115"/>
        <v>0</v>
      </c>
      <c r="O577" s="177">
        <f t="shared" ca="1" si="116"/>
        <v>0</v>
      </c>
      <c r="P577" s="10">
        <f t="shared" ca="1" si="117"/>
        <v>0</v>
      </c>
      <c r="Q577" s="10">
        <f t="shared" ca="1" si="118"/>
        <v>0</v>
      </c>
      <c r="R577">
        <f t="shared" ca="1" si="120"/>
        <v>1.6428652393274609E-2</v>
      </c>
    </row>
    <row r="578" spans="2:18" x14ac:dyDescent="0.2">
      <c r="B578"/>
      <c r="C578" s="174"/>
      <c r="D578" s="176">
        <f t="shared" si="108"/>
        <v>0</v>
      </c>
      <c r="E578" s="176">
        <f t="shared" si="108"/>
        <v>0</v>
      </c>
      <c r="F578" s="10">
        <f t="shared" si="109"/>
        <v>0</v>
      </c>
      <c r="G578" s="10">
        <f t="shared" si="109"/>
        <v>0</v>
      </c>
      <c r="H578" s="10">
        <f t="shared" si="110"/>
        <v>0</v>
      </c>
      <c r="I578" s="10">
        <f t="shared" si="111"/>
        <v>0</v>
      </c>
      <c r="J578" s="10">
        <f t="shared" si="112"/>
        <v>0</v>
      </c>
      <c r="K578" s="10">
        <f t="shared" si="113"/>
        <v>0</v>
      </c>
      <c r="L578" s="10">
        <f t="shared" si="114"/>
        <v>0</v>
      </c>
      <c r="M578" s="10">
        <f t="shared" ca="1" si="119"/>
        <v>-1.6428652393274609E-2</v>
      </c>
      <c r="N578" s="10">
        <f t="shared" ca="1" si="115"/>
        <v>0</v>
      </c>
      <c r="O578" s="177">
        <f t="shared" ca="1" si="116"/>
        <v>0</v>
      </c>
      <c r="P578" s="10">
        <f t="shared" ca="1" si="117"/>
        <v>0</v>
      </c>
      <c r="Q578" s="10">
        <f t="shared" ca="1" si="118"/>
        <v>0</v>
      </c>
      <c r="R578">
        <f t="shared" ca="1" si="120"/>
        <v>1.6428652393274609E-2</v>
      </c>
    </row>
    <row r="579" spans="2:18" x14ac:dyDescent="0.2">
      <c r="B579"/>
      <c r="C579" s="174"/>
      <c r="D579" s="176">
        <f t="shared" si="108"/>
        <v>0</v>
      </c>
      <c r="E579" s="176">
        <f t="shared" si="108"/>
        <v>0</v>
      </c>
      <c r="F579" s="10">
        <f t="shared" si="109"/>
        <v>0</v>
      </c>
      <c r="G579" s="10">
        <f t="shared" si="109"/>
        <v>0</v>
      </c>
      <c r="H579" s="10">
        <f t="shared" si="110"/>
        <v>0</v>
      </c>
      <c r="I579" s="10">
        <f t="shared" si="111"/>
        <v>0</v>
      </c>
      <c r="J579" s="10">
        <f t="shared" si="112"/>
        <v>0</v>
      </c>
      <c r="K579" s="10">
        <f t="shared" si="113"/>
        <v>0</v>
      </c>
      <c r="L579" s="10">
        <f t="shared" si="114"/>
        <v>0</v>
      </c>
      <c r="M579" s="10">
        <f t="shared" ca="1" si="119"/>
        <v>-1.6428652393274609E-2</v>
      </c>
      <c r="N579" s="10">
        <f t="shared" ca="1" si="115"/>
        <v>0</v>
      </c>
      <c r="O579" s="177">
        <f t="shared" ca="1" si="116"/>
        <v>0</v>
      </c>
      <c r="P579" s="10">
        <f t="shared" ca="1" si="117"/>
        <v>0</v>
      </c>
      <c r="Q579" s="10">
        <f t="shared" ca="1" si="118"/>
        <v>0</v>
      </c>
      <c r="R579">
        <f t="shared" ca="1" si="120"/>
        <v>1.6428652393274609E-2</v>
      </c>
    </row>
    <row r="580" spans="2:18" x14ac:dyDescent="0.2">
      <c r="B580"/>
      <c r="C580" s="174"/>
      <c r="D580" s="176">
        <f t="shared" si="108"/>
        <v>0</v>
      </c>
      <c r="E580" s="176">
        <f t="shared" si="108"/>
        <v>0</v>
      </c>
      <c r="F580" s="10">
        <f t="shared" si="109"/>
        <v>0</v>
      </c>
      <c r="G580" s="10">
        <f t="shared" si="109"/>
        <v>0</v>
      </c>
      <c r="H580" s="10">
        <f t="shared" si="110"/>
        <v>0</v>
      </c>
      <c r="I580" s="10">
        <f t="shared" si="111"/>
        <v>0</v>
      </c>
      <c r="J580" s="10">
        <f t="shared" si="112"/>
        <v>0</v>
      </c>
      <c r="K580" s="10">
        <f t="shared" si="113"/>
        <v>0</v>
      </c>
      <c r="L580" s="10">
        <f t="shared" si="114"/>
        <v>0</v>
      </c>
      <c r="M580" s="10">
        <f t="shared" ca="1" si="119"/>
        <v>-1.6428652393274609E-2</v>
      </c>
      <c r="N580" s="10">
        <f t="shared" ca="1" si="115"/>
        <v>0</v>
      </c>
      <c r="O580" s="177">
        <f t="shared" ca="1" si="116"/>
        <v>0</v>
      </c>
      <c r="P580" s="10">
        <f t="shared" ca="1" si="117"/>
        <v>0</v>
      </c>
      <c r="Q580" s="10">
        <f t="shared" ca="1" si="118"/>
        <v>0</v>
      </c>
      <c r="R580">
        <f t="shared" ca="1" si="120"/>
        <v>1.6428652393274609E-2</v>
      </c>
    </row>
    <row r="581" spans="2:18" x14ac:dyDescent="0.2">
      <c r="B581"/>
      <c r="C581" s="174"/>
      <c r="D581" s="176">
        <f t="shared" si="108"/>
        <v>0</v>
      </c>
      <c r="E581" s="176">
        <f t="shared" si="108"/>
        <v>0</v>
      </c>
      <c r="F581" s="10">
        <f t="shared" si="109"/>
        <v>0</v>
      </c>
      <c r="G581" s="10">
        <f t="shared" si="109"/>
        <v>0</v>
      </c>
      <c r="H581" s="10">
        <f t="shared" si="110"/>
        <v>0</v>
      </c>
      <c r="I581" s="10">
        <f t="shared" si="111"/>
        <v>0</v>
      </c>
      <c r="J581" s="10">
        <f t="shared" si="112"/>
        <v>0</v>
      </c>
      <c r="K581" s="10">
        <f t="shared" si="113"/>
        <v>0</v>
      </c>
      <c r="L581" s="10">
        <f t="shared" si="114"/>
        <v>0</v>
      </c>
      <c r="M581" s="10">
        <f t="shared" ca="1" si="119"/>
        <v>-1.6428652393274609E-2</v>
      </c>
      <c r="N581" s="10">
        <f t="shared" ca="1" si="115"/>
        <v>0</v>
      </c>
      <c r="O581" s="177">
        <f t="shared" ca="1" si="116"/>
        <v>0</v>
      </c>
      <c r="P581" s="10">
        <f t="shared" ca="1" si="117"/>
        <v>0</v>
      </c>
      <c r="Q581" s="10">
        <f t="shared" ca="1" si="118"/>
        <v>0</v>
      </c>
      <c r="R581">
        <f t="shared" ca="1" si="120"/>
        <v>1.6428652393274609E-2</v>
      </c>
    </row>
    <row r="582" spans="2:18" x14ac:dyDescent="0.2">
      <c r="B582"/>
      <c r="C582" s="174"/>
      <c r="D582" s="176">
        <f t="shared" si="108"/>
        <v>0</v>
      </c>
      <c r="E582" s="176">
        <f t="shared" si="108"/>
        <v>0</v>
      </c>
      <c r="F582" s="10">
        <f t="shared" si="109"/>
        <v>0</v>
      </c>
      <c r="G582" s="10">
        <f t="shared" si="109"/>
        <v>0</v>
      </c>
      <c r="H582" s="10">
        <f t="shared" si="110"/>
        <v>0</v>
      </c>
      <c r="I582" s="10">
        <f t="shared" si="111"/>
        <v>0</v>
      </c>
      <c r="J582" s="10">
        <f t="shared" si="112"/>
        <v>0</v>
      </c>
      <c r="K582" s="10">
        <f t="shared" si="113"/>
        <v>0</v>
      </c>
      <c r="L582" s="10">
        <f t="shared" si="114"/>
        <v>0</v>
      </c>
      <c r="M582" s="10">
        <f t="shared" ca="1" si="119"/>
        <v>-1.6428652393274609E-2</v>
      </c>
      <c r="N582" s="10">
        <f t="shared" ca="1" si="115"/>
        <v>0</v>
      </c>
      <c r="O582" s="177">
        <f t="shared" ca="1" si="116"/>
        <v>0</v>
      </c>
      <c r="P582" s="10">
        <f t="shared" ca="1" si="117"/>
        <v>0</v>
      </c>
      <c r="Q582" s="10">
        <f t="shared" ca="1" si="118"/>
        <v>0</v>
      </c>
      <c r="R582">
        <f t="shared" ca="1" si="120"/>
        <v>1.6428652393274609E-2</v>
      </c>
    </row>
    <row r="583" spans="2:18" x14ac:dyDescent="0.2">
      <c r="B583"/>
      <c r="C583" s="174"/>
      <c r="D583" s="176">
        <f t="shared" si="108"/>
        <v>0</v>
      </c>
      <c r="E583" s="176">
        <f t="shared" si="108"/>
        <v>0</v>
      </c>
      <c r="F583" s="10">
        <f t="shared" si="109"/>
        <v>0</v>
      </c>
      <c r="G583" s="10">
        <f t="shared" si="109"/>
        <v>0</v>
      </c>
      <c r="H583" s="10">
        <f t="shared" si="110"/>
        <v>0</v>
      </c>
      <c r="I583" s="10">
        <f t="shared" si="111"/>
        <v>0</v>
      </c>
      <c r="J583" s="10">
        <f t="shared" si="112"/>
        <v>0</v>
      </c>
      <c r="K583" s="10">
        <f t="shared" si="113"/>
        <v>0</v>
      </c>
      <c r="L583" s="10">
        <f t="shared" si="114"/>
        <v>0</v>
      </c>
      <c r="M583" s="10">
        <f t="shared" ca="1" si="119"/>
        <v>-1.6428652393274609E-2</v>
      </c>
      <c r="N583" s="10">
        <f t="shared" ca="1" si="115"/>
        <v>0</v>
      </c>
      <c r="O583" s="177">
        <f t="shared" ca="1" si="116"/>
        <v>0</v>
      </c>
      <c r="P583" s="10">
        <f t="shared" ca="1" si="117"/>
        <v>0</v>
      </c>
      <c r="Q583" s="10">
        <f t="shared" ca="1" si="118"/>
        <v>0</v>
      </c>
      <c r="R583">
        <f t="shared" ca="1" si="120"/>
        <v>1.6428652393274609E-2</v>
      </c>
    </row>
    <row r="584" spans="2:18" x14ac:dyDescent="0.2">
      <c r="B584"/>
      <c r="C584" s="174"/>
      <c r="D584" s="176">
        <f t="shared" si="108"/>
        <v>0</v>
      </c>
      <c r="E584" s="176">
        <f t="shared" si="108"/>
        <v>0</v>
      </c>
      <c r="F584" s="10">
        <f t="shared" si="109"/>
        <v>0</v>
      </c>
      <c r="G584" s="10">
        <f t="shared" si="109"/>
        <v>0</v>
      </c>
      <c r="H584" s="10">
        <f t="shared" si="110"/>
        <v>0</v>
      </c>
      <c r="I584" s="10">
        <f t="shared" si="111"/>
        <v>0</v>
      </c>
      <c r="J584" s="10">
        <f t="shared" si="112"/>
        <v>0</v>
      </c>
      <c r="K584" s="10">
        <f t="shared" si="113"/>
        <v>0</v>
      </c>
      <c r="L584" s="10">
        <f t="shared" si="114"/>
        <v>0</v>
      </c>
      <c r="M584" s="10">
        <f t="shared" ca="1" si="119"/>
        <v>-1.6428652393274609E-2</v>
      </c>
      <c r="N584" s="10">
        <f t="shared" ca="1" si="115"/>
        <v>0</v>
      </c>
      <c r="O584" s="177">
        <f t="shared" ca="1" si="116"/>
        <v>0</v>
      </c>
      <c r="P584" s="10">
        <f t="shared" ca="1" si="117"/>
        <v>0</v>
      </c>
      <c r="Q584" s="10">
        <f t="shared" ca="1" si="118"/>
        <v>0</v>
      </c>
      <c r="R584">
        <f t="shared" ca="1" si="120"/>
        <v>1.6428652393274609E-2</v>
      </c>
    </row>
    <row r="585" spans="2:18" x14ac:dyDescent="0.2">
      <c r="B585"/>
      <c r="C585" s="174"/>
      <c r="D585" s="176">
        <f t="shared" si="108"/>
        <v>0</v>
      </c>
      <c r="E585" s="176">
        <f t="shared" si="108"/>
        <v>0</v>
      </c>
      <c r="F585" s="10">
        <f t="shared" si="109"/>
        <v>0</v>
      </c>
      <c r="G585" s="10">
        <f t="shared" si="109"/>
        <v>0</v>
      </c>
      <c r="H585" s="10">
        <f t="shared" si="110"/>
        <v>0</v>
      </c>
      <c r="I585" s="10">
        <f t="shared" si="111"/>
        <v>0</v>
      </c>
      <c r="J585" s="10">
        <f t="shared" si="112"/>
        <v>0</v>
      </c>
      <c r="K585" s="10">
        <f t="shared" si="113"/>
        <v>0</v>
      </c>
      <c r="L585" s="10">
        <f t="shared" si="114"/>
        <v>0</v>
      </c>
      <c r="M585" s="10">
        <f t="shared" ca="1" si="119"/>
        <v>-1.6428652393274609E-2</v>
      </c>
      <c r="N585" s="10">
        <f t="shared" ca="1" si="115"/>
        <v>0</v>
      </c>
      <c r="O585" s="177">
        <f t="shared" ca="1" si="116"/>
        <v>0</v>
      </c>
      <c r="P585" s="10">
        <f t="shared" ca="1" si="117"/>
        <v>0</v>
      </c>
      <c r="Q585" s="10">
        <f t="shared" ca="1" si="118"/>
        <v>0</v>
      </c>
      <c r="R585">
        <f t="shared" ca="1" si="120"/>
        <v>1.6428652393274609E-2</v>
      </c>
    </row>
    <row r="586" spans="2:18" x14ac:dyDescent="0.2">
      <c r="B586"/>
      <c r="C586" s="174"/>
      <c r="D586" s="176">
        <f t="shared" si="108"/>
        <v>0</v>
      </c>
      <c r="E586" s="176">
        <f t="shared" si="108"/>
        <v>0</v>
      </c>
      <c r="F586" s="10">
        <f t="shared" si="109"/>
        <v>0</v>
      </c>
      <c r="G586" s="10">
        <f t="shared" si="109"/>
        <v>0</v>
      </c>
      <c r="H586" s="10">
        <f t="shared" si="110"/>
        <v>0</v>
      </c>
      <c r="I586" s="10">
        <f t="shared" si="111"/>
        <v>0</v>
      </c>
      <c r="J586" s="10">
        <f t="shared" si="112"/>
        <v>0</v>
      </c>
      <c r="K586" s="10">
        <f t="shared" si="113"/>
        <v>0</v>
      </c>
      <c r="L586" s="10">
        <f t="shared" si="114"/>
        <v>0</v>
      </c>
      <c r="M586" s="10">
        <f t="shared" ca="1" si="119"/>
        <v>-1.6428652393274609E-2</v>
      </c>
      <c r="N586" s="10">
        <f t="shared" ca="1" si="115"/>
        <v>0</v>
      </c>
      <c r="O586" s="177">
        <f t="shared" ca="1" si="116"/>
        <v>0</v>
      </c>
      <c r="P586" s="10">
        <f t="shared" ca="1" si="117"/>
        <v>0</v>
      </c>
      <c r="Q586" s="10">
        <f t="shared" ca="1" si="118"/>
        <v>0</v>
      </c>
      <c r="R586">
        <f t="shared" ca="1" si="120"/>
        <v>1.6428652393274609E-2</v>
      </c>
    </row>
    <row r="587" spans="2:18" x14ac:dyDescent="0.2">
      <c r="B587"/>
      <c r="C587" s="174"/>
      <c r="D587" s="176">
        <f t="shared" si="108"/>
        <v>0</v>
      </c>
      <c r="E587" s="176">
        <f t="shared" si="108"/>
        <v>0</v>
      </c>
      <c r="F587" s="10">
        <f t="shared" si="109"/>
        <v>0</v>
      </c>
      <c r="G587" s="10">
        <f t="shared" si="109"/>
        <v>0</v>
      </c>
      <c r="H587" s="10">
        <f t="shared" si="110"/>
        <v>0</v>
      </c>
      <c r="I587" s="10">
        <f t="shared" si="111"/>
        <v>0</v>
      </c>
      <c r="J587" s="10">
        <f t="shared" si="112"/>
        <v>0</v>
      </c>
      <c r="K587" s="10">
        <f t="shared" si="113"/>
        <v>0</v>
      </c>
      <c r="L587" s="10">
        <f t="shared" si="114"/>
        <v>0</v>
      </c>
      <c r="M587" s="10">
        <f t="shared" ca="1" si="119"/>
        <v>-1.6428652393274609E-2</v>
      </c>
      <c r="N587" s="10">
        <f t="shared" ca="1" si="115"/>
        <v>0</v>
      </c>
      <c r="O587" s="177">
        <f t="shared" ca="1" si="116"/>
        <v>0</v>
      </c>
      <c r="P587" s="10">
        <f t="shared" ca="1" si="117"/>
        <v>0</v>
      </c>
      <c r="Q587" s="10">
        <f t="shared" ca="1" si="118"/>
        <v>0</v>
      </c>
      <c r="R587">
        <f t="shared" ca="1" si="120"/>
        <v>1.6428652393274609E-2</v>
      </c>
    </row>
    <row r="588" spans="2:18" x14ac:dyDescent="0.2">
      <c r="B588"/>
      <c r="C588" s="174"/>
      <c r="D588" s="176">
        <f t="shared" si="108"/>
        <v>0</v>
      </c>
      <c r="E588" s="176">
        <f t="shared" si="108"/>
        <v>0</v>
      </c>
      <c r="F588" s="10">
        <f t="shared" si="109"/>
        <v>0</v>
      </c>
      <c r="G588" s="10">
        <f t="shared" si="109"/>
        <v>0</v>
      </c>
      <c r="H588" s="10">
        <f t="shared" si="110"/>
        <v>0</v>
      </c>
      <c r="I588" s="10">
        <f t="shared" si="111"/>
        <v>0</v>
      </c>
      <c r="J588" s="10">
        <f t="shared" si="112"/>
        <v>0</v>
      </c>
      <c r="K588" s="10">
        <f t="shared" si="113"/>
        <v>0</v>
      </c>
      <c r="L588" s="10">
        <f t="shared" si="114"/>
        <v>0</v>
      </c>
      <c r="M588" s="10">
        <f t="shared" ca="1" si="119"/>
        <v>-1.6428652393274609E-2</v>
      </c>
      <c r="N588" s="10">
        <f t="shared" ca="1" si="115"/>
        <v>0</v>
      </c>
      <c r="O588" s="177">
        <f t="shared" ca="1" si="116"/>
        <v>0</v>
      </c>
      <c r="P588" s="10">
        <f t="shared" ca="1" si="117"/>
        <v>0</v>
      </c>
      <c r="Q588" s="10">
        <f t="shared" ca="1" si="118"/>
        <v>0</v>
      </c>
      <c r="R588">
        <f t="shared" ca="1" si="120"/>
        <v>1.6428652393274609E-2</v>
      </c>
    </row>
    <row r="589" spans="2:18" x14ac:dyDescent="0.2">
      <c r="B589"/>
      <c r="C589" s="174"/>
      <c r="D589" s="176">
        <f t="shared" si="108"/>
        <v>0</v>
      </c>
      <c r="E589" s="176">
        <f t="shared" si="108"/>
        <v>0</v>
      </c>
      <c r="F589" s="10">
        <f t="shared" si="109"/>
        <v>0</v>
      </c>
      <c r="G589" s="10">
        <f t="shared" si="109"/>
        <v>0</v>
      </c>
      <c r="H589" s="10">
        <f t="shared" si="110"/>
        <v>0</v>
      </c>
      <c r="I589" s="10">
        <f t="shared" si="111"/>
        <v>0</v>
      </c>
      <c r="J589" s="10">
        <f t="shared" si="112"/>
        <v>0</v>
      </c>
      <c r="K589" s="10">
        <f t="shared" si="113"/>
        <v>0</v>
      </c>
      <c r="L589" s="10">
        <f t="shared" si="114"/>
        <v>0</v>
      </c>
      <c r="M589" s="10">
        <f t="shared" ca="1" si="119"/>
        <v>-1.6428652393274609E-2</v>
      </c>
      <c r="N589" s="10">
        <f t="shared" ca="1" si="115"/>
        <v>0</v>
      </c>
      <c r="O589" s="177">
        <f t="shared" ca="1" si="116"/>
        <v>0</v>
      </c>
      <c r="P589" s="10">
        <f t="shared" ca="1" si="117"/>
        <v>0</v>
      </c>
      <c r="Q589" s="10">
        <f t="shared" ca="1" si="118"/>
        <v>0</v>
      </c>
      <c r="R589">
        <f t="shared" ca="1" si="120"/>
        <v>1.6428652393274609E-2</v>
      </c>
    </row>
    <row r="590" spans="2:18" x14ac:dyDescent="0.2">
      <c r="B590"/>
      <c r="C590" s="174"/>
      <c r="D590" s="176">
        <f t="shared" si="108"/>
        <v>0</v>
      </c>
      <c r="E590" s="176">
        <f t="shared" si="108"/>
        <v>0</v>
      </c>
      <c r="F590" s="10">
        <f t="shared" si="109"/>
        <v>0</v>
      </c>
      <c r="G590" s="10">
        <f t="shared" si="109"/>
        <v>0</v>
      </c>
      <c r="H590" s="10">
        <f t="shared" si="110"/>
        <v>0</v>
      </c>
      <c r="I590" s="10">
        <f t="shared" si="111"/>
        <v>0</v>
      </c>
      <c r="J590" s="10">
        <f t="shared" si="112"/>
        <v>0</v>
      </c>
      <c r="K590" s="10">
        <f t="shared" si="113"/>
        <v>0</v>
      </c>
      <c r="L590" s="10">
        <f t="shared" si="114"/>
        <v>0</v>
      </c>
      <c r="M590" s="10">
        <f t="shared" ca="1" si="119"/>
        <v>-1.6428652393274609E-2</v>
      </c>
      <c r="N590" s="10">
        <f t="shared" ca="1" si="115"/>
        <v>0</v>
      </c>
      <c r="O590" s="177">
        <f t="shared" ca="1" si="116"/>
        <v>0</v>
      </c>
      <c r="P590" s="10">
        <f t="shared" ca="1" si="117"/>
        <v>0</v>
      </c>
      <c r="Q590" s="10">
        <f t="shared" ca="1" si="118"/>
        <v>0</v>
      </c>
      <c r="R590">
        <f t="shared" ca="1" si="120"/>
        <v>1.6428652393274609E-2</v>
      </c>
    </row>
    <row r="591" spans="2:18" x14ac:dyDescent="0.2">
      <c r="B591"/>
      <c r="C591" s="174"/>
      <c r="D591" s="176">
        <f t="shared" ref="D591:E654" si="121">A591/A$18</f>
        <v>0</v>
      </c>
      <c r="E591" s="176">
        <f t="shared" si="121"/>
        <v>0</v>
      </c>
      <c r="F591" s="10">
        <f t="shared" ref="F591:G654" si="122">$C591*D591</f>
        <v>0</v>
      </c>
      <c r="G591" s="10">
        <f t="shared" si="122"/>
        <v>0</v>
      </c>
      <c r="H591" s="10">
        <f t="shared" si="110"/>
        <v>0</v>
      </c>
      <c r="I591" s="10">
        <f t="shared" si="111"/>
        <v>0</v>
      </c>
      <c r="J591" s="10">
        <f t="shared" si="112"/>
        <v>0</v>
      </c>
      <c r="K591" s="10">
        <f t="shared" si="113"/>
        <v>0</v>
      </c>
      <c r="L591" s="10">
        <f t="shared" si="114"/>
        <v>0</v>
      </c>
      <c r="M591" s="10">
        <f t="shared" ca="1" si="119"/>
        <v>-1.6428652393274609E-2</v>
      </c>
      <c r="N591" s="10">
        <f t="shared" ca="1" si="115"/>
        <v>0</v>
      </c>
      <c r="O591" s="177">
        <f t="shared" ca="1" si="116"/>
        <v>0</v>
      </c>
      <c r="P591" s="10">
        <f t="shared" ca="1" si="117"/>
        <v>0</v>
      </c>
      <c r="Q591" s="10">
        <f t="shared" ca="1" si="118"/>
        <v>0</v>
      </c>
      <c r="R591">
        <f t="shared" ca="1" si="120"/>
        <v>1.6428652393274609E-2</v>
      </c>
    </row>
    <row r="592" spans="2:18" x14ac:dyDescent="0.2">
      <c r="B592"/>
      <c r="C592" s="174"/>
      <c r="D592" s="176">
        <f t="shared" si="121"/>
        <v>0</v>
      </c>
      <c r="E592" s="176">
        <f t="shared" si="121"/>
        <v>0</v>
      </c>
      <c r="F592" s="10">
        <f t="shared" si="122"/>
        <v>0</v>
      </c>
      <c r="G592" s="10">
        <f t="shared" si="122"/>
        <v>0</v>
      </c>
      <c r="H592" s="10">
        <f t="shared" ref="H592:H655" si="123">C592*D592*D592</f>
        <v>0</v>
      </c>
      <c r="I592" s="10">
        <f t="shared" ref="I592:I655" si="124">C592*D592*D592*D592</f>
        <v>0</v>
      </c>
      <c r="J592" s="10">
        <f t="shared" ref="J592:J655" si="125">C592*D592*D592*D592*D592</f>
        <v>0</v>
      </c>
      <c r="K592" s="10">
        <f t="shared" ref="K592:K655" si="126">C592*E592*D592</f>
        <v>0</v>
      </c>
      <c r="L592" s="10">
        <f t="shared" ref="L592:L655" si="127">C592*E592*D592*D592</f>
        <v>0</v>
      </c>
      <c r="M592" s="10">
        <f t="shared" ca="1" si="119"/>
        <v>-1.6428652393274609E-2</v>
      </c>
      <c r="N592" s="10">
        <f t="shared" ref="N592:N655" ca="1" si="128">C592*(M592-E592)^2</f>
        <v>0</v>
      </c>
      <c r="O592" s="177">
        <f t="shared" ref="O592:O655" ca="1" si="129">(C592*O$1-O$2*F592+O$3*H592)^2</f>
        <v>0</v>
      </c>
      <c r="P592" s="10">
        <f t="shared" ref="P592:P655" ca="1" si="130">(-C592*O$2+O$4*F592-O$5*H592)^2</f>
        <v>0</v>
      </c>
      <c r="Q592" s="10">
        <f t="shared" ref="Q592:Q655" ca="1" si="131">+(C592*O$3-F592*O$5+H592*O$6)^2</f>
        <v>0</v>
      </c>
      <c r="R592">
        <f t="shared" ca="1" si="120"/>
        <v>1.6428652393274609E-2</v>
      </c>
    </row>
    <row r="593" spans="2:18" x14ac:dyDescent="0.2">
      <c r="B593"/>
      <c r="C593" s="174"/>
      <c r="D593" s="176">
        <f t="shared" si="121"/>
        <v>0</v>
      </c>
      <c r="E593" s="176">
        <f t="shared" si="121"/>
        <v>0</v>
      </c>
      <c r="F593" s="10">
        <f t="shared" si="122"/>
        <v>0</v>
      </c>
      <c r="G593" s="10">
        <f t="shared" si="122"/>
        <v>0</v>
      </c>
      <c r="H593" s="10">
        <f t="shared" si="123"/>
        <v>0</v>
      </c>
      <c r="I593" s="10">
        <f t="shared" si="124"/>
        <v>0</v>
      </c>
      <c r="J593" s="10">
        <f t="shared" si="125"/>
        <v>0</v>
      </c>
      <c r="K593" s="10">
        <f t="shared" si="126"/>
        <v>0</v>
      </c>
      <c r="L593" s="10">
        <f t="shared" si="127"/>
        <v>0</v>
      </c>
      <c r="M593" s="10">
        <f t="shared" ca="1" si="119"/>
        <v>-1.6428652393274609E-2</v>
      </c>
      <c r="N593" s="10">
        <f t="shared" ca="1" si="128"/>
        <v>0</v>
      </c>
      <c r="O593" s="177">
        <f t="shared" ca="1" si="129"/>
        <v>0</v>
      </c>
      <c r="P593" s="10">
        <f t="shared" ca="1" si="130"/>
        <v>0</v>
      </c>
      <c r="Q593" s="10">
        <f t="shared" ca="1" si="131"/>
        <v>0</v>
      </c>
      <c r="R593">
        <f t="shared" ca="1" si="120"/>
        <v>1.6428652393274609E-2</v>
      </c>
    </row>
    <row r="594" spans="2:18" x14ac:dyDescent="0.2">
      <c r="B594"/>
      <c r="C594" s="174"/>
      <c r="D594" s="176">
        <f t="shared" si="121"/>
        <v>0</v>
      </c>
      <c r="E594" s="176">
        <f t="shared" si="121"/>
        <v>0</v>
      </c>
      <c r="F594" s="10">
        <f t="shared" si="122"/>
        <v>0</v>
      </c>
      <c r="G594" s="10">
        <f t="shared" si="122"/>
        <v>0</v>
      </c>
      <c r="H594" s="10">
        <f t="shared" si="123"/>
        <v>0</v>
      </c>
      <c r="I594" s="10">
        <f t="shared" si="124"/>
        <v>0</v>
      </c>
      <c r="J594" s="10">
        <f t="shared" si="125"/>
        <v>0</v>
      </c>
      <c r="K594" s="10">
        <f t="shared" si="126"/>
        <v>0</v>
      </c>
      <c r="L594" s="10">
        <f t="shared" si="127"/>
        <v>0</v>
      </c>
      <c r="M594" s="10">
        <f t="shared" ca="1" si="119"/>
        <v>-1.6428652393274609E-2</v>
      </c>
      <c r="N594" s="10">
        <f t="shared" ca="1" si="128"/>
        <v>0</v>
      </c>
      <c r="O594" s="177">
        <f t="shared" ca="1" si="129"/>
        <v>0</v>
      </c>
      <c r="P594" s="10">
        <f t="shared" ca="1" si="130"/>
        <v>0</v>
      </c>
      <c r="Q594" s="10">
        <f t="shared" ca="1" si="131"/>
        <v>0</v>
      </c>
      <c r="R594">
        <f t="shared" ca="1" si="120"/>
        <v>1.6428652393274609E-2</v>
      </c>
    </row>
    <row r="595" spans="2:18" x14ac:dyDescent="0.2">
      <c r="B595"/>
      <c r="C595" s="174"/>
      <c r="D595" s="176">
        <f t="shared" si="121"/>
        <v>0</v>
      </c>
      <c r="E595" s="176">
        <f t="shared" si="121"/>
        <v>0</v>
      </c>
      <c r="F595" s="10">
        <f t="shared" si="122"/>
        <v>0</v>
      </c>
      <c r="G595" s="10">
        <f t="shared" si="122"/>
        <v>0</v>
      </c>
      <c r="H595" s="10">
        <f t="shared" si="123"/>
        <v>0</v>
      </c>
      <c r="I595" s="10">
        <f t="shared" si="124"/>
        <v>0</v>
      </c>
      <c r="J595" s="10">
        <f t="shared" si="125"/>
        <v>0</v>
      </c>
      <c r="K595" s="10">
        <f t="shared" si="126"/>
        <v>0</v>
      </c>
      <c r="L595" s="10">
        <f t="shared" si="127"/>
        <v>0</v>
      </c>
      <c r="M595" s="10">
        <f t="shared" ca="1" si="119"/>
        <v>-1.6428652393274609E-2</v>
      </c>
      <c r="N595" s="10">
        <f t="shared" ca="1" si="128"/>
        <v>0</v>
      </c>
      <c r="O595" s="177">
        <f t="shared" ca="1" si="129"/>
        <v>0</v>
      </c>
      <c r="P595" s="10">
        <f t="shared" ca="1" si="130"/>
        <v>0</v>
      </c>
      <c r="Q595" s="10">
        <f t="shared" ca="1" si="131"/>
        <v>0</v>
      </c>
      <c r="R595">
        <f t="shared" ca="1" si="120"/>
        <v>1.6428652393274609E-2</v>
      </c>
    </row>
    <row r="596" spans="2:18" x14ac:dyDescent="0.2">
      <c r="B596"/>
      <c r="C596" s="174"/>
      <c r="D596" s="176">
        <f t="shared" si="121"/>
        <v>0</v>
      </c>
      <c r="E596" s="176">
        <f t="shared" si="121"/>
        <v>0</v>
      </c>
      <c r="F596" s="10">
        <f t="shared" si="122"/>
        <v>0</v>
      </c>
      <c r="G596" s="10">
        <f t="shared" si="122"/>
        <v>0</v>
      </c>
      <c r="H596" s="10">
        <f t="shared" si="123"/>
        <v>0</v>
      </c>
      <c r="I596" s="10">
        <f t="shared" si="124"/>
        <v>0</v>
      </c>
      <c r="J596" s="10">
        <f t="shared" si="125"/>
        <v>0</v>
      </c>
      <c r="K596" s="10">
        <f t="shared" si="126"/>
        <v>0</v>
      </c>
      <c r="L596" s="10">
        <f t="shared" si="127"/>
        <v>0</v>
      </c>
      <c r="M596" s="10">
        <f t="shared" ca="1" si="119"/>
        <v>-1.6428652393274609E-2</v>
      </c>
      <c r="N596" s="10">
        <f t="shared" ca="1" si="128"/>
        <v>0</v>
      </c>
      <c r="O596" s="177">
        <f t="shared" ca="1" si="129"/>
        <v>0</v>
      </c>
      <c r="P596" s="10">
        <f t="shared" ca="1" si="130"/>
        <v>0</v>
      </c>
      <c r="Q596" s="10">
        <f t="shared" ca="1" si="131"/>
        <v>0</v>
      </c>
      <c r="R596">
        <f t="shared" ca="1" si="120"/>
        <v>1.6428652393274609E-2</v>
      </c>
    </row>
    <row r="597" spans="2:18" x14ac:dyDescent="0.2">
      <c r="B597"/>
      <c r="C597" s="174"/>
      <c r="D597" s="176">
        <f t="shared" si="121"/>
        <v>0</v>
      </c>
      <c r="E597" s="176">
        <f t="shared" si="121"/>
        <v>0</v>
      </c>
      <c r="F597" s="10">
        <f t="shared" si="122"/>
        <v>0</v>
      </c>
      <c r="G597" s="10">
        <f t="shared" si="122"/>
        <v>0</v>
      </c>
      <c r="H597" s="10">
        <f t="shared" si="123"/>
        <v>0</v>
      </c>
      <c r="I597" s="10">
        <f t="shared" si="124"/>
        <v>0</v>
      </c>
      <c r="J597" s="10">
        <f t="shared" si="125"/>
        <v>0</v>
      </c>
      <c r="K597" s="10">
        <f t="shared" si="126"/>
        <v>0</v>
      </c>
      <c r="L597" s="10">
        <f t="shared" si="127"/>
        <v>0</v>
      </c>
      <c r="M597" s="10">
        <f t="shared" ref="M597:M660" ca="1" si="132">+E$4+E$5*D597+E$6*D597^2</f>
        <v>-1.6428652393274609E-2</v>
      </c>
      <c r="N597" s="10">
        <f t="shared" ca="1" si="128"/>
        <v>0</v>
      </c>
      <c r="O597" s="177">
        <f t="shared" ca="1" si="129"/>
        <v>0</v>
      </c>
      <c r="P597" s="10">
        <f t="shared" ca="1" si="130"/>
        <v>0</v>
      </c>
      <c r="Q597" s="10">
        <f t="shared" ca="1" si="131"/>
        <v>0</v>
      </c>
      <c r="R597">
        <f t="shared" ref="R597:R660" ca="1" si="133">+E597-M597</f>
        <v>1.6428652393274609E-2</v>
      </c>
    </row>
    <row r="598" spans="2:18" x14ac:dyDescent="0.2">
      <c r="B598"/>
      <c r="C598" s="174"/>
      <c r="D598" s="176">
        <f t="shared" si="121"/>
        <v>0</v>
      </c>
      <c r="E598" s="176">
        <f t="shared" si="121"/>
        <v>0</v>
      </c>
      <c r="F598" s="10">
        <f t="shared" si="122"/>
        <v>0</v>
      </c>
      <c r="G598" s="10">
        <f t="shared" si="122"/>
        <v>0</v>
      </c>
      <c r="H598" s="10">
        <f t="shared" si="123"/>
        <v>0</v>
      </c>
      <c r="I598" s="10">
        <f t="shared" si="124"/>
        <v>0</v>
      </c>
      <c r="J598" s="10">
        <f t="shared" si="125"/>
        <v>0</v>
      </c>
      <c r="K598" s="10">
        <f t="shared" si="126"/>
        <v>0</v>
      </c>
      <c r="L598" s="10">
        <f t="shared" si="127"/>
        <v>0</v>
      </c>
      <c r="M598" s="10">
        <f t="shared" ca="1" si="132"/>
        <v>-1.6428652393274609E-2</v>
      </c>
      <c r="N598" s="10">
        <f t="shared" ca="1" si="128"/>
        <v>0</v>
      </c>
      <c r="O598" s="177">
        <f t="shared" ca="1" si="129"/>
        <v>0</v>
      </c>
      <c r="P598" s="10">
        <f t="shared" ca="1" si="130"/>
        <v>0</v>
      </c>
      <c r="Q598" s="10">
        <f t="shared" ca="1" si="131"/>
        <v>0</v>
      </c>
      <c r="R598">
        <f t="shared" ca="1" si="133"/>
        <v>1.6428652393274609E-2</v>
      </c>
    </row>
    <row r="599" spans="2:18" x14ac:dyDescent="0.2">
      <c r="B599"/>
      <c r="C599" s="174"/>
      <c r="D599" s="176">
        <f t="shared" si="121"/>
        <v>0</v>
      </c>
      <c r="E599" s="176">
        <f t="shared" si="121"/>
        <v>0</v>
      </c>
      <c r="F599" s="10">
        <f t="shared" si="122"/>
        <v>0</v>
      </c>
      <c r="G599" s="10">
        <f t="shared" si="122"/>
        <v>0</v>
      </c>
      <c r="H599" s="10">
        <f t="shared" si="123"/>
        <v>0</v>
      </c>
      <c r="I599" s="10">
        <f t="shared" si="124"/>
        <v>0</v>
      </c>
      <c r="J599" s="10">
        <f t="shared" si="125"/>
        <v>0</v>
      </c>
      <c r="K599" s="10">
        <f t="shared" si="126"/>
        <v>0</v>
      </c>
      <c r="L599" s="10">
        <f t="shared" si="127"/>
        <v>0</v>
      </c>
      <c r="M599" s="10">
        <f t="shared" ca="1" si="132"/>
        <v>-1.6428652393274609E-2</v>
      </c>
      <c r="N599" s="10">
        <f t="shared" ca="1" si="128"/>
        <v>0</v>
      </c>
      <c r="O599" s="177">
        <f t="shared" ca="1" si="129"/>
        <v>0</v>
      </c>
      <c r="P599" s="10">
        <f t="shared" ca="1" si="130"/>
        <v>0</v>
      </c>
      <c r="Q599" s="10">
        <f t="shared" ca="1" si="131"/>
        <v>0</v>
      </c>
      <c r="R599">
        <f t="shared" ca="1" si="133"/>
        <v>1.6428652393274609E-2</v>
      </c>
    </row>
    <row r="600" spans="2:18" x14ac:dyDescent="0.2">
      <c r="B600"/>
      <c r="C600" s="174"/>
      <c r="D600" s="176">
        <f t="shared" si="121"/>
        <v>0</v>
      </c>
      <c r="E600" s="176">
        <f t="shared" si="121"/>
        <v>0</v>
      </c>
      <c r="F600" s="10">
        <f t="shared" si="122"/>
        <v>0</v>
      </c>
      <c r="G600" s="10">
        <f t="shared" si="122"/>
        <v>0</v>
      </c>
      <c r="H600" s="10">
        <f t="shared" si="123"/>
        <v>0</v>
      </c>
      <c r="I600" s="10">
        <f t="shared" si="124"/>
        <v>0</v>
      </c>
      <c r="J600" s="10">
        <f t="shared" si="125"/>
        <v>0</v>
      </c>
      <c r="K600" s="10">
        <f t="shared" si="126"/>
        <v>0</v>
      </c>
      <c r="L600" s="10">
        <f t="shared" si="127"/>
        <v>0</v>
      </c>
      <c r="M600" s="10">
        <f t="shared" ca="1" si="132"/>
        <v>-1.6428652393274609E-2</v>
      </c>
      <c r="N600" s="10">
        <f t="shared" ca="1" si="128"/>
        <v>0</v>
      </c>
      <c r="O600" s="177">
        <f t="shared" ca="1" si="129"/>
        <v>0</v>
      </c>
      <c r="P600" s="10">
        <f t="shared" ca="1" si="130"/>
        <v>0</v>
      </c>
      <c r="Q600" s="10">
        <f t="shared" ca="1" si="131"/>
        <v>0</v>
      </c>
      <c r="R600">
        <f t="shared" ca="1" si="133"/>
        <v>1.6428652393274609E-2</v>
      </c>
    </row>
    <row r="601" spans="2:18" x14ac:dyDescent="0.2">
      <c r="B601"/>
      <c r="C601" s="174"/>
      <c r="D601" s="176">
        <f t="shared" si="121"/>
        <v>0</v>
      </c>
      <c r="E601" s="176">
        <f t="shared" si="121"/>
        <v>0</v>
      </c>
      <c r="F601" s="10">
        <f t="shared" si="122"/>
        <v>0</v>
      </c>
      <c r="G601" s="10">
        <f t="shared" si="122"/>
        <v>0</v>
      </c>
      <c r="H601" s="10">
        <f t="shared" si="123"/>
        <v>0</v>
      </c>
      <c r="I601" s="10">
        <f t="shared" si="124"/>
        <v>0</v>
      </c>
      <c r="J601" s="10">
        <f t="shared" si="125"/>
        <v>0</v>
      </c>
      <c r="K601" s="10">
        <f t="shared" si="126"/>
        <v>0</v>
      </c>
      <c r="L601" s="10">
        <f t="shared" si="127"/>
        <v>0</v>
      </c>
      <c r="M601" s="10">
        <f t="shared" ca="1" si="132"/>
        <v>-1.6428652393274609E-2</v>
      </c>
      <c r="N601" s="10">
        <f t="shared" ca="1" si="128"/>
        <v>0</v>
      </c>
      <c r="O601" s="177">
        <f t="shared" ca="1" si="129"/>
        <v>0</v>
      </c>
      <c r="P601" s="10">
        <f t="shared" ca="1" si="130"/>
        <v>0</v>
      </c>
      <c r="Q601" s="10">
        <f t="shared" ca="1" si="131"/>
        <v>0</v>
      </c>
      <c r="R601">
        <f t="shared" ca="1" si="133"/>
        <v>1.6428652393274609E-2</v>
      </c>
    </row>
    <row r="602" spans="2:18" x14ac:dyDescent="0.2">
      <c r="B602"/>
      <c r="C602" s="174"/>
      <c r="D602" s="176">
        <f t="shared" si="121"/>
        <v>0</v>
      </c>
      <c r="E602" s="176">
        <f t="shared" si="121"/>
        <v>0</v>
      </c>
      <c r="F602" s="10">
        <f t="shared" si="122"/>
        <v>0</v>
      </c>
      <c r="G602" s="10">
        <f t="shared" si="122"/>
        <v>0</v>
      </c>
      <c r="H602" s="10">
        <f t="shared" si="123"/>
        <v>0</v>
      </c>
      <c r="I602" s="10">
        <f t="shared" si="124"/>
        <v>0</v>
      </c>
      <c r="J602" s="10">
        <f t="shared" si="125"/>
        <v>0</v>
      </c>
      <c r="K602" s="10">
        <f t="shared" si="126"/>
        <v>0</v>
      </c>
      <c r="L602" s="10">
        <f t="shared" si="127"/>
        <v>0</v>
      </c>
      <c r="M602" s="10">
        <f t="shared" ca="1" si="132"/>
        <v>-1.6428652393274609E-2</v>
      </c>
      <c r="N602" s="10">
        <f t="shared" ca="1" si="128"/>
        <v>0</v>
      </c>
      <c r="O602" s="177">
        <f t="shared" ca="1" si="129"/>
        <v>0</v>
      </c>
      <c r="P602" s="10">
        <f t="shared" ca="1" si="130"/>
        <v>0</v>
      </c>
      <c r="Q602" s="10">
        <f t="shared" ca="1" si="131"/>
        <v>0</v>
      </c>
      <c r="R602">
        <f t="shared" ca="1" si="133"/>
        <v>1.6428652393274609E-2</v>
      </c>
    </row>
    <row r="603" spans="2:18" x14ac:dyDescent="0.2">
      <c r="B603"/>
      <c r="C603" s="174"/>
      <c r="D603" s="176">
        <f t="shared" si="121"/>
        <v>0</v>
      </c>
      <c r="E603" s="176">
        <f t="shared" si="121"/>
        <v>0</v>
      </c>
      <c r="F603" s="10">
        <f t="shared" si="122"/>
        <v>0</v>
      </c>
      <c r="G603" s="10">
        <f t="shared" si="122"/>
        <v>0</v>
      </c>
      <c r="H603" s="10">
        <f t="shared" si="123"/>
        <v>0</v>
      </c>
      <c r="I603" s="10">
        <f t="shared" si="124"/>
        <v>0</v>
      </c>
      <c r="J603" s="10">
        <f t="shared" si="125"/>
        <v>0</v>
      </c>
      <c r="K603" s="10">
        <f t="shared" si="126"/>
        <v>0</v>
      </c>
      <c r="L603" s="10">
        <f t="shared" si="127"/>
        <v>0</v>
      </c>
      <c r="M603" s="10">
        <f t="shared" ca="1" si="132"/>
        <v>-1.6428652393274609E-2</v>
      </c>
      <c r="N603" s="10">
        <f t="shared" ca="1" si="128"/>
        <v>0</v>
      </c>
      <c r="O603" s="177">
        <f t="shared" ca="1" si="129"/>
        <v>0</v>
      </c>
      <c r="P603" s="10">
        <f t="shared" ca="1" si="130"/>
        <v>0</v>
      </c>
      <c r="Q603" s="10">
        <f t="shared" ca="1" si="131"/>
        <v>0</v>
      </c>
      <c r="R603">
        <f t="shared" ca="1" si="133"/>
        <v>1.6428652393274609E-2</v>
      </c>
    </row>
    <row r="604" spans="2:18" x14ac:dyDescent="0.2">
      <c r="B604"/>
      <c r="C604" s="174"/>
      <c r="D604" s="176">
        <f t="shared" si="121"/>
        <v>0</v>
      </c>
      <c r="E604" s="176">
        <f t="shared" si="121"/>
        <v>0</v>
      </c>
      <c r="F604" s="10">
        <f t="shared" si="122"/>
        <v>0</v>
      </c>
      <c r="G604" s="10">
        <f t="shared" si="122"/>
        <v>0</v>
      </c>
      <c r="H604" s="10">
        <f t="shared" si="123"/>
        <v>0</v>
      </c>
      <c r="I604" s="10">
        <f t="shared" si="124"/>
        <v>0</v>
      </c>
      <c r="J604" s="10">
        <f t="shared" si="125"/>
        <v>0</v>
      </c>
      <c r="K604" s="10">
        <f t="shared" si="126"/>
        <v>0</v>
      </c>
      <c r="L604" s="10">
        <f t="shared" si="127"/>
        <v>0</v>
      </c>
      <c r="M604" s="10">
        <f t="shared" ca="1" si="132"/>
        <v>-1.6428652393274609E-2</v>
      </c>
      <c r="N604" s="10">
        <f t="shared" ca="1" si="128"/>
        <v>0</v>
      </c>
      <c r="O604" s="177">
        <f t="shared" ca="1" si="129"/>
        <v>0</v>
      </c>
      <c r="P604" s="10">
        <f t="shared" ca="1" si="130"/>
        <v>0</v>
      </c>
      <c r="Q604" s="10">
        <f t="shared" ca="1" si="131"/>
        <v>0</v>
      </c>
      <c r="R604">
        <f t="shared" ca="1" si="133"/>
        <v>1.6428652393274609E-2</v>
      </c>
    </row>
    <row r="605" spans="2:18" x14ac:dyDescent="0.2">
      <c r="B605"/>
      <c r="C605" s="174"/>
      <c r="D605" s="176">
        <f t="shared" si="121"/>
        <v>0</v>
      </c>
      <c r="E605" s="176">
        <f t="shared" si="121"/>
        <v>0</v>
      </c>
      <c r="F605" s="10">
        <f t="shared" si="122"/>
        <v>0</v>
      </c>
      <c r="G605" s="10">
        <f t="shared" si="122"/>
        <v>0</v>
      </c>
      <c r="H605" s="10">
        <f t="shared" si="123"/>
        <v>0</v>
      </c>
      <c r="I605" s="10">
        <f t="shared" si="124"/>
        <v>0</v>
      </c>
      <c r="J605" s="10">
        <f t="shared" si="125"/>
        <v>0</v>
      </c>
      <c r="K605" s="10">
        <f t="shared" si="126"/>
        <v>0</v>
      </c>
      <c r="L605" s="10">
        <f t="shared" si="127"/>
        <v>0</v>
      </c>
      <c r="M605" s="10">
        <f t="shared" ca="1" si="132"/>
        <v>-1.6428652393274609E-2</v>
      </c>
      <c r="N605" s="10">
        <f t="shared" ca="1" si="128"/>
        <v>0</v>
      </c>
      <c r="O605" s="177">
        <f t="shared" ca="1" si="129"/>
        <v>0</v>
      </c>
      <c r="P605" s="10">
        <f t="shared" ca="1" si="130"/>
        <v>0</v>
      </c>
      <c r="Q605" s="10">
        <f t="shared" ca="1" si="131"/>
        <v>0</v>
      </c>
      <c r="R605">
        <f t="shared" ca="1" si="133"/>
        <v>1.6428652393274609E-2</v>
      </c>
    </row>
    <row r="606" spans="2:18" x14ac:dyDescent="0.2">
      <c r="B606"/>
      <c r="C606" s="174"/>
      <c r="D606" s="176">
        <f t="shared" si="121"/>
        <v>0</v>
      </c>
      <c r="E606" s="176">
        <f t="shared" si="121"/>
        <v>0</v>
      </c>
      <c r="F606" s="10">
        <f t="shared" si="122"/>
        <v>0</v>
      </c>
      <c r="G606" s="10">
        <f t="shared" si="122"/>
        <v>0</v>
      </c>
      <c r="H606" s="10">
        <f t="shared" si="123"/>
        <v>0</v>
      </c>
      <c r="I606" s="10">
        <f t="shared" si="124"/>
        <v>0</v>
      </c>
      <c r="J606" s="10">
        <f t="shared" si="125"/>
        <v>0</v>
      </c>
      <c r="K606" s="10">
        <f t="shared" si="126"/>
        <v>0</v>
      </c>
      <c r="L606" s="10">
        <f t="shared" si="127"/>
        <v>0</v>
      </c>
      <c r="M606" s="10">
        <f t="shared" ca="1" si="132"/>
        <v>-1.6428652393274609E-2</v>
      </c>
      <c r="N606" s="10">
        <f t="shared" ca="1" si="128"/>
        <v>0</v>
      </c>
      <c r="O606" s="177">
        <f t="shared" ca="1" si="129"/>
        <v>0</v>
      </c>
      <c r="P606" s="10">
        <f t="shared" ca="1" si="130"/>
        <v>0</v>
      </c>
      <c r="Q606" s="10">
        <f t="shared" ca="1" si="131"/>
        <v>0</v>
      </c>
      <c r="R606">
        <f t="shared" ca="1" si="133"/>
        <v>1.6428652393274609E-2</v>
      </c>
    </row>
    <row r="607" spans="2:18" x14ac:dyDescent="0.2">
      <c r="B607"/>
      <c r="C607" s="174"/>
      <c r="D607" s="176">
        <f t="shared" si="121"/>
        <v>0</v>
      </c>
      <c r="E607" s="176">
        <f t="shared" si="121"/>
        <v>0</v>
      </c>
      <c r="F607" s="10">
        <f t="shared" si="122"/>
        <v>0</v>
      </c>
      <c r="G607" s="10">
        <f t="shared" si="122"/>
        <v>0</v>
      </c>
      <c r="H607" s="10">
        <f t="shared" si="123"/>
        <v>0</v>
      </c>
      <c r="I607" s="10">
        <f t="shared" si="124"/>
        <v>0</v>
      </c>
      <c r="J607" s="10">
        <f t="shared" si="125"/>
        <v>0</v>
      </c>
      <c r="K607" s="10">
        <f t="shared" si="126"/>
        <v>0</v>
      </c>
      <c r="L607" s="10">
        <f t="shared" si="127"/>
        <v>0</v>
      </c>
      <c r="M607" s="10">
        <f t="shared" ca="1" si="132"/>
        <v>-1.6428652393274609E-2</v>
      </c>
      <c r="N607" s="10">
        <f t="shared" ca="1" si="128"/>
        <v>0</v>
      </c>
      <c r="O607" s="177">
        <f t="shared" ca="1" si="129"/>
        <v>0</v>
      </c>
      <c r="P607" s="10">
        <f t="shared" ca="1" si="130"/>
        <v>0</v>
      </c>
      <c r="Q607" s="10">
        <f t="shared" ca="1" si="131"/>
        <v>0</v>
      </c>
      <c r="R607">
        <f t="shared" ca="1" si="133"/>
        <v>1.6428652393274609E-2</v>
      </c>
    </row>
    <row r="608" spans="2:18" x14ac:dyDescent="0.2">
      <c r="B608"/>
      <c r="C608" s="174"/>
      <c r="D608" s="176">
        <f t="shared" si="121"/>
        <v>0</v>
      </c>
      <c r="E608" s="176">
        <f t="shared" si="121"/>
        <v>0</v>
      </c>
      <c r="F608" s="10">
        <f t="shared" si="122"/>
        <v>0</v>
      </c>
      <c r="G608" s="10">
        <f t="shared" si="122"/>
        <v>0</v>
      </c>
      <c r="H608" s="10">
        <f t="shared" si="123"/>
        <v>0</v>
      </c>
      <c r="I608" s="10">
        <f t="shared" si="124"/>
        <v>0</v>
      </c>
      <c r="J608" s="10">
        <f t="shared" si="125"/>
        <v>0</v>
      </c>
      <c r="K608" s="10">
        <f t="shared" si="126"/>
        <v>0</v>
      </c>
      <c r="L608" s="10">
        <f t="shared" si="127"/>
        <v>0</v>
      </c>
      <c r="M608" s="10">
        <f t="shared" ca="1" si="132"/>
        <v>-1.6428652393274609E-2</v>
      </c>
      <c r="N608" s="10">
        <f t="shared" ca="1" si="128"/>
        <v>0</v>
      </c>
      <c r="O608" s="177">
        <f t="shared" ca="1" si="129"/>
        <v>0</v>
      </c>
      <c r="P608" s="10">
        <f t="shared" ca="1" si="130"/>
        <v>0</v>
      </c>
      <c r="Q608" s="10">
        <f t="shared" ca="1" si="131"/>
        <v>0</v>
      </c>
      <c r="R608">
        <f t="shared" ca="1" si="133"/>
        <v>1.6428652393274609E-2</v>
      </c>
    </row>
    <row r="609" spans="2:18" x14ac:dyDescent="0.2">
      <c r="B609"/>
      <c r="C609" s="174"/>
      <c r="D609" s="176">
        <f t="shared" si="121"/>
        <v>0</v>
      </c>
      <c r="E609" s="176">
        <f t="shared" si="121"/>
        <v>0</v>
      </c>
      <c r="F609" s="10">
        <f t="shared" si="122"/>
        <v>0</v>
      </c>
      <c r="G609" s="10">
        <f t="shared" si="122"/>
        <v>0</v>
      </c>
      <c r="H609" s="10">
        <f t="shared" si="123"/>
        <v>0</v>
      </c>
      <c r="I609" s="10">
        <f t="shared" si="124"/>
        <v>0</v>
      </c>
      <c r="J609" s="10">
        <f t="shared" si="125"/>
        <v>0</v>
      </c>
      <c r="K609" s="10">
        <f t="shared" si="126"/>
        <v>0</v>
      </c>
      <c r="L609" s="10">
        <f t="shared" si="127"/>
        <v>0</v>
      </c>
      <c r="M609" s="10">
        <f t="shared" ca="1" si="132"/>
        <v>-1.6428652393274609E-2</v>
      </c>
      <c r="N609" s="10">
        <f t="shared" ca="1" si="128"/>
        <v>0</v>
      </c>
      <c r="O609" s="177">
        <f t="shared" ca="1" si="129"/>
        <v>0</v>
      </c>
      <c r="P609" s="10">
        <f t="shared" ca="1" si="130"/>
        <v>0</v>
      </c>
      <c r="Q609" s="10">
        <f t="shared" ca="1" si="131"/>
        <v>0</v>
      </c>
      <c r="R609">
        <f t="shared" ca="1" si="133"/>
        <v>1.6428652393274609E-2</v>
      </c>
    </row>
    <row r="610" spans="2:18" x14ac:dyDescent="0.2">
      <c r="B610"/>
      <c r="C610" s="174"/>
      <c r="D610" s="176">
        <f t="shared" si="121"/>
        <v>0</v>
      </c>
      <c r="E610" s="176">
        <f t="shared" si="121"/>
        <v>0</v>
      </c>
      <c r="F610" s="10">
        <f t="shared" si="122"/>
        <v>0</v>
      </c>
      <c r="G610" s="10">
        <f t="shared" si="122"/>
        <v>0</v>
      </c>
      <c r="H610" s="10">
        <f t="shared" si="123"/>
        <v>0</v>
      </c>
      <c r="I610" s="10">
        <f t="shared" si="124"/>
        <v>0</v>
      </c>
      <c r="J610" s="10">
        <f t="shared" si="125"/>
        <v>0</v>
      </c>
      <c r="K610" s="10">
        <f t="shared" si="126"/>
        <v>0</v>
      </c>
      <c r="L610" s="10">
        <f t="shared" si="127"/>
        <v>0</v>
      </c>
      <c r="M610" s="10">
        <f t="shared" ca="1" si="132"/>
        <v>-1.6428652393274609E-2</v>
      </c>
      <c r="N610" s="10">
        <f t="shared" ca="1" si="128"/>
        <v>0</v>
      </c>
      <c r="O610" s="177">
        <f t="shared" ca="1" si="129"/>
        <v>0</v>
      </c>
      <c r="P610" s="10">
        <f t="shared" ca="1" si="130"/>
        <v>0</v>
      </c>
      <c r="Q610" s="10">
        <f t="shared" ca="1" si="131"/>
        <v>0</v>
      </c>
      <c r="R610">
        <f t="shared" ca="1" si="133"/>
        <v>1.6428652393274609E-2</v>
      </c>
    </row>
    <row r="611" spans="2:18" x14ac:dyDescent="0.2">
      <c r="B611"/>
      <c r="C611" s="174"/>
      <c r="D611" s="176">
        <f t="shared" si="121"/>
        <v>0</v>
      </c>
      <c r="E611" s="176">
        <f t="shared" si="121"/>
        <v>0</v>
      </c>
      <c r="F611" s="10">
        <f t="shared" si="122"/>
        <v>0</v>
      </c>
      <c r="G611" s="10">
        <f t="shared" si="122"/>
        <v>0</v>
      </c>
      <c r="H611" s="10">
        <f t="shared" si="123"/>
        <v>0</v>
      </c>
      <c r="I611" s="10">
        <f t="shared" si="124"/>
        <v>0</v>
      </c>
      <c r="J611" s="10">
        <f t="shared" si="125"/>
        <v>0</v>
      </c>
      <c r="K611" s="10">
        <f t="shared" si="126"/>
        <v>0</v>
      </c>
      <c r="L611" s="10">
        <f t="shared" si="127"/>
        <v>0</v>
      </c>
      <c r="M611" s="10">
        <f t="shared" ca="1" si="132"/>
        <v>-1.6428652393274609E-2</v>
      </c>
      <c r="N611" s="10">
        <f t="shared" ca="1" si="128"/>
        <v>0</v>
      </c>
      <c r="O611" s="177">
        <f t="shared" ca="1" si="129"/>
        <v>0</v>
      </c>
      <c r="P611" s="10">
        <f t="shared" ca="1" si="130"/>
        <v>0</v>
      </c>
      <c r="Q611" s="10">
        <f t="shared" ca="1" si="131"/>
        <v>0</v>
      </c>
      <c r="R611">
        <f t="shared" ca="1" si="133"/>
        <v>1.6428652393274609E-2</v>
      </c>
    </row>
    <row r="612" spans="2:18" x14ac:dyDescent="0.2">
      <c r="B612"/>
      <c r="C612" s="174"/>
      <c r="D612" s="176">
        <f t="shared" si="121"/>
        <v>0</v>
      </c>
      <c r="E612" s="176">
        <f t="shared" si="121"/>
        <v>0</v>
      </c>
      <c r="F612" s="10">
        <f t="shared" si="122"/>
        <v>0</v>
      </c>
      <c r="G612" s="10">
        <f t="shared" si="122"/>
        <v>0</v>
      </c>
      <c r="H612" s="10">
        <f t="shared" si="123"/>
        <v>0</v>
      </c>
      <c r="I612" s="10">
        <f t="shared" si="124"/>
        <v>0</v>
      </c>
      <c r="J612" s="10">
        <f t="shared" si="125"/>
        <v>0</v>
      </c>
      <c r="K612" s="10">
        <f t="shared" si="126"/>
        <v>0</v>
      </c>
      <c r="L612" s="10">
        <f t="shared" si="127"/>
        <v>0</v>
      </c>
      <c r="M612" s="10">
        <f t="shared" ca="1" si="132"/>
        <v>-1.6428652393274609E-2</v>
      </c>
      <c r="N612" s="10">
        <f t="shared" ca="1" si="128"/>
        <v>0</v>
      </c>
      <c r="O612" s="177">
        <f t="shared" ca="1" si="129"/>
        <v>0</v>
      </c>
      <c r="P612" s="10">
        <f t="shared" ca="1" si="130"/>
        <v>0</v>
      </c>
      <c r="Q612" s="10">
        <f t="shared" ca="1" si="131"/>
        <v>0</v>
      </c>
      <c r="R612">
        <f t="shared" ca="1" si="133"/>
        <v>1.6428652393274609E-2</v>
      </c>
    </row>
    <row r="613" spans="2:18" x14ac:dyDescent="0.2">
      <c r="B613"/>
      <c r="C613" s="174"/>
      <c r="D613" s="176">
        <f t="shared" si="121"/>
        <v>0</v>
      </c>
      <c r="E613" s="176">
        <f t="shared" si="121"/>
        <v>0</v>
      </c>
      <c r="F613" s="10">
        <f t="shared" si="122"/>
        <v>0</v>
      </c>
      <c r="G613" s="10">
        <f t="shared" si="122"/>
        <v>0</v>
      </c>
      <c r="H613" s="10">
        <f t="shared" si="123"/>
        <v>0</v>
      </c>
      <c r="I613" s="10">
        <f t="shared" si="124"/>
        <v>0</v>
      </c>
      <c r="J613" s="10">
        <f t="shared" si="125"/>
        <v>0</v>
      </c>
      <c r="K613" s="10">
        <f t="shared" si="126"/>
        <v>0</v>
      </c>
      <c r="L613" s="10">
        <f t="shared" si="127"/>
        <v>0</v>
      </c>
      <c r="M613" s="10">
        <f t="shared" ca="1" si="132"/>
        <v>-1.6428652393274609E-2</v>
      </c>
      <c r="N613" s="10">
        <f t="shared" ca="1" si="128"/>
        <v>0</v>
      </c>
      <c r="O613" s="177">
        <f t="shared" ca="1" si="129"/>
        <v>0</v>
      </c>
      <c r="P613" s="10">
        <f t="shared" ca="1" si="130"/>
        <v>0</v>
      </c>
      <c r="Q613" s="10">
        <f t="shared" ca="1" si="131"/>
        <v>0</v>
      </c>
      <c r="R613">
        <f t="shared" ca="1" si="133"/>
        <v>1.6428652393274609E-2</v>
      </c>
    </row>
    <row r="614" spans="2:18" x14ac:dyDescent="0.2">
      <c r="B614"/>
      <c r="C614" s="174"/>
      <c r="D614" s="176">
        <f t="shared" si="121"/>
        <v>0</v>
      </c>
      <c r="E614" s="176">
        <f t="shared" si="121"/>
        <v>0</v>
      </c>
      <c r="F614" s="10">
        <f t="shared" si="122"/>
        <v>0</v>
      </c>
      <c r="G614" s="10">
        <f t="shared" si="122"/>
        <v>0</v>
      </c>
      <c r="H614" s="10">
        <f t="shared" si="123"/>
        <v>0</v>
      </c>
      <c r="I614" s="10">
        <f t="shared" si="124"/>
        <v>0</v>
      </c>
      <c r="J614" s="10">
        <f t="shared" si="125"/>
        <v>0</v>
      </c>
      <c r="K614" s="10">
        <f t="shared" si="126"/>
        <v>0</v>
      </c>
      <c r="L614" s="10">
        <f t="shared" si="127"/>
        <v>0</v>
      </c>
      <c r="M614" s="10">
        <f t="shared" ca="1" si="132"/>
        <v>-1.6428652393274609E-2</v>
      </c>
      <c r="N614" s="10">
        <f t="shared" ca="1" si="128"/>
        <v>0</v>
      </c>
      <c r="O614" s="177">
        <f t="shared" ca="1" si="129"/>
        <v>0</v>
      </c>
      <c r="P614" s="10">
        <f t="shared" ca="1" si="130"/>
        <v>0</v>
      </c>
      <c r="Q614" s="10">
        <f t="shared" ca="1" si="131"/>
        <v>0</v>
      </c>
      <c r="R614">
        <f t="shared" ca="1" si="133"/>
        <v>1.6428652393274609E-2</v>
      </c>
    </row>
    <row r="615" spans="2:18" x14ac:dyDescent="0.2">
      <c r="B615"/>
      <c r="C615" s="174"/>
      <c r="D615" s="176">
        <f t="shared" si="121"/>
        <v>0</v>
      </c>
      <c r="E615" s="176">
        <f t="shared" si="121"/>
        <v>0</v>
      </c>
      <c r="F615" s="10">
        <f t="shared" si="122"/>
        <v>0</v>
      </c>
      <c r="G615" s="10">
        <f t="shared" si="122"/>
        <v>0</v>
      </c>
      <c r="H615" s="10">
        <f t="shared" si="123"/>
        <v>0</v>
      </c>
      <c r="I615" s="10">
        <f t="shared" si="124"/>
        <v>0</v>
      </c>
      <c r="J615" s="10">
        <f t="shared" si="125"/>
        <v>0</v>
      </c>
      <c r="K615" s="10">
        <f t="shared" si="126"/>
        <v>0</v>
      </c>
      <c r="L615" s="10">
        <f t="shared" si="127"/>
        <v>0</v>
      </c>
      <c r="M615" s="10">
        <f t="shared" ca="1" si="132"/>
        <v>-1.6428652393274609E-2</v>
      </c>
      <c r="N615" s="10">
        <f t="shared" ca="1" si="128"/>
        <v>0</v>
      </c>
      <c r="O615" s="177">
        <f t="shared" ca="1" si="129"/>
        <v>0</v>
      </c>
      <c r="P615" s="10">
        <f t="shared" ca="1" si="130"/>
        <v>0</v>
      </c>
      <c r="Q615" s="10">
        <f t="shared" ca="1" si="131"/>
        <v>0</v>
      </c>
      <c r="R615">
        <f t="shared" ca="1" si="133"/>
        <v>1.6428652393274609E-2</v>
      </c>
    </row>
    <row r="616" spans="2:18" x14ac:dyDescent="0.2">
      <c r="B616"/>
      <c r="C616" s="174"/>
      <c r="D616" s="176">
        <f t="shared" si="121"/>
        <v>0</v>
      </c>
      <c r="E616" s="176">
        <f t="shared" si="121"/>
        <v>0</v>
      </c>
      <c r="F616" s="10">
        <f t="shared" si="122"/>
        <v>0</v>
      </c>
      <c r="G616" s="10">
        <f t="shared" si="122"/>
        <v>0</v>
      </c>
      <c r="H616" s="10">
        <f t="shared" si="123"/>
        <v>0</v>
      </c>
      <c r="I616" s="10">
        <f t="shared" si="124"/>
        <v>0</v>
      </c>
      <c r="J616" s="10">
        <f t="shared" si="125"/>
        <v>0</v>
      </c>
      <c r="K616" s="10">
        <f t="shared" si="126"/>
        <v>0</v>
      </c>
      <c r="L616" s="10">
        <f t="shared" si="127"/>
        <v>0</v>
      </c>
      <c r="M616" s="10">
        <f t="shared" ca="1" si="132"/>
        <v>-1.6428652393274609E-2</v>
      </c>
      <c r="N616" s="10">
        <f t="shared" ca="1" si="128"/>
        <v>0</v>
      </c>
      <c r="O616" s="177">
        <f t="shared" ca="1" si="129"/>
        <v>0</v>
      </c>
      <c r="P616" s="10">
        <f t="shared" ca="1" si="130"/>
        <v>0</v>
      </c>
      <c r="Q616" s="10">
        <f t="shared" ca="1" si="131"/>
        <v>0</v>
      </c>
      <c r="R616">
        <f t="shared" ca="1" si="133"/>
        <v>1.6428652393274609E-2</v>
      </c>
    </row>
    <row r="617" spans="2:18" x14ac:dyDescent="0.2">
      <c r="B617"/>
      <c r="C617" s="174"/>
      <c r="D617" s="176">
        <f t="shared" si="121"/>
        <v>0</v>
      </c>
      <c r="E617" s="176">
        <f t="shared" si="121"/>
        <v>0</v>
      </c>
      <c r="F617" s="10">
        <f t="shared" si="122"/>
        <v>0</v>
      </c>
      <c r="G617" s="10">
        <f t="shared" si="122"/>
        <v>0</v>
      </c>
      <c r="H617" s="10">
        <f t="shared" si="123"/>
        <v>0</v>
      </c>
      <c r="I617" s="10">
        <f t="shared" si="124"/>
        <v>0</v>
      </c>
      <c r="J617" s="10">
        <f t="shared" si="125"/>
        <v>0</v>
      </c>
      <c r="K617" s="10">
        <f t="shared" si="126"/>
        <v>0</v>
      </c>
      <c r="L617" s="10">
        <f t="shared" si="127"/>
        <v>0</v>
      </c>
      <c r="M617" s="10">
        <f t="shared" ca="1" si="132"/>
        <v>-1.6428652393274609E-2</v>
      </c>
      <c r="N617" s="10">
        <f t="shared" ca="1" si="128"/>
        <v>0</v>
      </c>
      <c r="O617" s="177">
        <f t="shared" ca="1" si="129"/>
        <v>0</v>
      </c>
      <c r="P617" s="10">
        <f t="shared" ca="1" si="130"/>
        <v>0</v>
      </c>
      <c r="Q617" s="10">
        <f t="shared" ca="1" si="131"/>
        <v>0</v>
      </c>
      <c r="R617">
        <f t="shared" ca="1" si="133"/>
        <v>1.6428652393274609E-2</v>
      </c>
    </row>
    <row r="618" spans="2:18" x14ac:dyDescent="0.2">
      <c r="B618"/>
      <c r="C618" s="174"/>
      <c r="D618" s="176">
        <f t="shared" si="121"/>
        <v>0</v>
      </c>
      <c r="E618" s="176">
        <f t="shared" si="121"/>
        <v>0</v>
      </c>
      <c r="F618" s="10">
        <f t="shared" si="122"/>
        <v>0</v>
      </c>
      <c r="G618" s="10">
        <f t="shared" si="122"/>
        <v>0</v>
      </c>
      <c r="H618" s="10">
        <f t="shared" si="123"/>
        <v>0</v>
      </c>
      <c r="I618" s="10">
        <f t="shared" si="124"/>
        <v>0</v>
      </c>
      <c r="J618" s="10">
        <f t="shared" si="125"/>
        <v>0</v>
      </c>
      <c r="K618" s="10">
        <f t="shared" si="126"/>
        <v>0</v>
      </c>
      <c r="L618" s="10">
        <f t="shared" si="127"/>
        <v>0</v>
      </c>
      <c r="M618" s="10">
        <f t="shared" ca="1" si="132"/>
        <v>-1.6428652393274609E-2</v>
      </c>
      <c r="N618" s="10">
        <f t="shared" ca="1" si="128"/>
        <v>0</v>
      </c>
      <c r="O618" s="177">
        <f t="shared" ca="1" si="129"/>
        <v>0</v>
      </c>
      <c r="P618" s="10">
        <f t="shared" ca="1" si="130"/>
        <v>0</v>
      </c>
      <c r="Q618" s="10">
        <f t="shared" ca="1" si="131"/>
        <v>0</v>
      </c>
      <c r="R618">
        <f t="shared" ca="1" si="133"/>
        <v>1.6428652393274609E-2</v>
      </c>
    </row>
    <row r="619" spans="2:18" x14ac:dyDescent="0.2">
      <c r="B619"/>
      <c r="C619" s="174"/>
      <c r="D619" s="176">
        <f t="shared" si="121"/>
        <v>0</v>
      </c>
      <c r="E619" s="176">
        <f t="shared" si="121"/>
        <v>0</v>
      </c>
      <c r="F619" s="10">
        <f t="shared" si="122"/>
        <v>0</v>
      </c>
      <c r="G619" s="10">
        <f t="shared" si="122"/>
        <v>0</v>
      </c>
      <c r="H619" s="10">
        <f t="shared" si="123"/>
        <v>0</v>
      </c>
      <c r="I619" s="10">
        <f t="shared" si="124"/>
        <v>0</v>
      </c>
      <c r="J619" s="10">
        <f t="shared" si="125"/>
        <v>0</v>
      </c>
      <c r="K619" s="10">
        <f t="shared" si="126"/>
        <v>0</v>
      </c>
      <c r="L619" s="10">
        <f t="shared" si="127"/>
        <v>0</v>
      </c>
      <c r="M619" s="10">
        <f t="shared" ca="1" si="132"/>
        <v>-1.6428652393274609E-2</v>
      </c>
      <c r="N619" s="10">
        <f t="shared" ca="1" si="128"/>
        <v>0</v>
      </c>
      <c r="O619" s="177">
        <f t="shared" ca="1" si="129"/>
        <v>0</v>
      </c>
      <c r="P619" s="10">
        <f t="shared" ca="1" si="130"/>
        <v>0</v>
      </c>
      <c r="Q619" s="10">
        <f t="shared" ca="1" si="131"/>
        <v>0</v>
      </c>
      <c r="R619">
        <f t="shared" ca="1" si="133"/>
        <v>1.6428652393274609E-2</v>
      </c>
    </row>
    <row r="620" spans="2:18" x14ac:dyDescent="0.2">
      <c r="B620"/>
      <c r="C620" s="174"/>
      <c r="D620" s="176">
        <f t="shared" si="121"/>
        <v>0</v>
      </c>
      <c r="E620" s="176">
        <f t="shared" si="121"/>
        <v>0</v>
      </c>
      <c r="F620" s="10">
        <f t="shared" si="122"/>
        <v>0</v>
      </c>
      <c r="G620" s="10">
        <f t="shared" si="122"/>
        <v>0</v>
      </c>
      <c r="H620" s="10">
        <f t="shared" si="123"/>
        <v>0</v>
      </c>
      <c r="I620" s="10">
        <f t="shared" si="124"/>
        <v>0</v>
      </c>
      <c r="J620" s="10">
        <f t="shared" si="125"/>
        <v>0</v>
      </c>
      <c r="K620" s="10">
        <f t="shared" si="126"/>
        <v>0</v>
      </c>
      <c r="L620" s="10">
        <f t="shared" si="127"/>
        <v>0</v>
      </c>
      <c r="M620" s="10">
        <f t="shared" ca="1" si="132"/>
        <v>-1.6428652393274609E-2</v>
      </c>
      <c r="N620" s="10">
        <f t="shared" ca="1" si="128"/>
        <v>0</v>
      </c>
      <c r="O620" s="177">
        <f t="shared" ca="1" si="129"/>
        <v>0</v>
      </c>
      <c r="P620" s="10">
        <f t="shared" ca="1" si="130"/>
        <v>0</v>
      </c>
      <c r="Q620" s="10">
        <f t="shared" ca="1" si="131"/>
        <v>0</v>
      </c>
      <c r="R620">
        <f t="shared" ca="1" si="133"/>
        <v>1.6428652393274609E-2</v>
      </c>
    </row>
    <row r="621" spans="2:18" x14ac:dyDescent="0.2">
      <c r="B621"/>
      <c r="C621" s="174"/>
      <c r="D621" s="176">
        <f t="shared" si="121"/>
        <v>0</v>
      </c>
      <c r="E621" s="176">
        <f t="shared" si="121"/>
        <v>0</v>
      </c>
      <c r="F621" s="10">
        <f t="shared" si="122"/>
        <v>0</v>
      </c>
      <c r="G621" s="10">
        <f t="shared" si="122"/>
        <v>0</v>
      </c>
      <c r="H621" s="10">
        <f t="shared" si="123"/>
        <v>0</v>
      </c>
      <c r="I621" s="10">
        <f t="shared" si="124"/>
        <v>0</v>
      </c>
      <c r="J621" s="10">
        <f t="shared" si="125"/>
        <v>0</v>
      </c>
      <c r="K621" s="10">
        <f t="shared" si="126"/>
        <v>0</v>
      </c>
      <c r="L621" s="10">
        <f t="shared" si="127"/>
        <v>0</v>
      </c>
      <c r="M621" s="10">
        <f t="shared" ca="1" si="132"/>
        <v>-1.6428652393274609E-2</v>
      </c>
      <c r="N621" s="10">
        <f t="shared" ca="1" si="128"/>
        <v>0</v>
      </c>
      <c r="O621" s="177">
        <f t="shared" ca="1" si="129"/>
        <v>0</v>
      </c>
      <c r="P621" s="10">
        <f t="shared" ca="1" si="130"/>
        <v>0</v>
      </c>
      <c r="Q621" s="10">
        <f t="shared" ca="1" si="131"/>
        <v>0</v>
      </c>
      <c r="R621">
        <f t="shared" ca="1" si="133"/>
        <v>1.6428652393274609E-2</v>
      </c>
    </row>
    <row r="622" spans="2:18" x14ac:dyDescent="0.2">
      <c r="B622"/>
      <c r="C622" s="174"/>
      <c r="D622" s="176">
        <f t="shared" si="121"/>
        <v>0</v>
      </c>
      <c r="E622" s="176">
        <f t="shared" si="121"/>
        <v>0</v>
      </c>
      <c r="F622" s="10">
        <f t="shared" si="122"/>
        <v>0</v>
      </c>
      <c r="G622" s="10">
        <f t="shared" si="122"/>
        <v>0</v>
      </c>
      <c r="H622" s="10">
        <f t="shared" si="123"/>
        <v>0</v>
      </c>
      <c r="I622" s="10">
        <f t="shared" si="124"/>
        <v>0</v>
      </c>
      <c r="J622" s="10">
        <f t="shared" si="125"/>
        <v>0</v>
      </c>
      <c r="K622" s="10">
        <f t="shared" si="126"/>
        <v>0</v>
      </c>
      <c r="L622" s="10">
        <f t="shared" si="127"/>
        <v>0</v>
      </c>
      <c r="M622" s="10">
        <f t="shared" ca="1" si="132"/>
        <v>-1.6428652393274609E-2</v>
      </c>
      <c r="N622" s="10">
        <f t="shared" ca="1" si="128"/>
        <v>0</v>
      </c>
      <c r="O622" s="177">
        <f t="shared" ca="1" si="129"/>
        <v>0</v>
      </c>
      <c r="P622" s="10">
        <f t="shared" ca="1" si="130"/>
        <v>0</v>
      </c>
      <c r="Q622" s="10">
        <f t="shared" ca="1" si="131"/>
        <v>0</v>
      </c>
      <c r="R622">
        <f t="shared" ca="1" si="133"/>
        <v>1.6428652393274609E-2</v>
      </c>
    </row>
    <row r="623" spans="2:18" x14ac:dyDescent="0.2">
      <c r="B623"/>
      <c r="C623" s="174"/>
      <c r="D623" s="176">
        <f t="shared" si="121"/>
        <v>0</v>
      </c>
      <c r="E623" s="176">
        <f t="shared" si="121"/>
        <v>0</v>
      </c>
      <c r="F623" s="10">
        <f t="shared" si="122"/>
        <v>0</v>
      </c>
      <c r="G623" s="10">
        <f t="shared" si="122"/>
        <v>0</v>
      </c>
      <c r="H623" s="10">
        <f t="shared" si="123"/>
        <v>0</v>
      </c>
      <c r="I623" s="10">
        <f t="shared" si="124"/>
        <v>0</v>
      </c>
      <c r="J623" s="10">
        <f t="shared" si="125"/>
        <v>0</v>
      </c>
      <c r="K623" s="10">
        <f t="shared" si="126"/>
        <v>0</v>
      </c>
      <c r="L623" s="10">
        <f t="shared" si="127"/>
        <v>0</v>
      </c>
      <c r="M623" s="10">
        <f t="shared" ca="1" si="132"/>
        <v>-1.6428652393274609E-2</v>
      </c>
      <c r="N623" s="10">
        <f t="shared" ca="1" si="128"/>
        <v>0</v>
      </c>
      <c r="O623" s="177">
        <f t="shared" ca="1" si="129"/>
        <v>0</v>
      </c>
      <c r="P623" s="10">
        <f t="shared" ca="1" si="130"/>
        <v>0</v>
      </c>
      <c r="Q623" s="10">
        <f t="shared" ca="1" si="131"/>
        <v>0</v>
      </c>
      <c r="R623">
        <f t="shared" ca="1" si="133"/>
        <v>1.6428652393274609E-2</v>
      </c>
    </row>
    <row r="624" spans="2:18" x14ac:dyDescent="0.2">
      <c r="B624"/>
      <c r="C624" s="174"/>
      <c r="D624" s="176">
        <f t="shared" si="121"/>
        <v>0</v>
      </c>
      <c r="E624" s="176">
        <f t="shared" si="121"/>
        <v>0</v>
      </c>
      <c r="F624" s="10">
        <f t="shared" si="122"/>
        <v>0</v>
      </c>
      <c r="G624" s="10">
        <f t="shared" si="122"/>
        <v>0</v>
      </c>
      <c r="H624" s="10">
        <f t="shared" si="123"/>
        <v>0</v>
      </c>
      <c r="I624" s="10">
        <f t="shared" si="124"/>
        <v>0</v>
      </c>
      <c r="J624" s="10">
        <f t="shared" si="125"/>
        <v>0</v>
      </c>
      <c r="K624" s="10">
        <f t="shared" si="126"/>
        <v>0</v>
      </c>
      <c r="L624" s="10">
        <f t="shared" si="127"/>
        <v>0</v>
      </c>
      <c r="M624" s="10">
        <f t="shared" ca="1" si="132"/>
        <v>-1.6428652393274609E-2</v>
      </c>
      <c r="N624" s="10">
        <f t="shared" ca="1" si="128"/>
        <v>0</v>
      </c>
      <c r="O624" s="177">
        <f t="shared" ca="1" si="129"/>
        <v>0</v>
      </c>
      <c r="P624" s="10">
        <f t="shared" ca="1" si="130"/>
        <v>0</v>
      </c>
      <c r="Q624" s="10">
        <f t="shared" ca="1" si="131"/>
        <v>0</v>
      </c>
      <c r="R624">
        <f t="shared" ca="1" si="133"/>
        <v>1.6428652393274609E-2</v>
      </c>
    </row>
    <row r="625" spans="2:18" x14ac:dyDescent="0.2">
      <c r="B625"/>
      <c r="C625" s="174"/>
      <c r="D625" s="176">
        <f t="shared" si="121"/>
        <v>0</v>
      </c>
      <c r="E625" s="176">
        <f t="shared" si="121"/>
        <v>0</v>
      </c>
      <c r="F625" s="10">
        <f t="shared" si="122"/>
        <v>0</v>
      </c>
      <c r="G625" s="10">
        <f t="shared" si="122"/>
        <v>0</v>
      </c>
      <c r="H625" s="10">
        <f t="shared" si="123"/>
        <v>0</v>
      </c>
      <c r="I625" s="10">
        <f t="shared" si="124"/>
        <v>0</v>
      </c>
      <c r="J625" s="10">
        <f t="shared" si="125"/>
        <v>0</v>
      </c>
      <c r="K625" s="10">
        <f t="shared" si="126"/>
        <v>0</v>
      </c>
      <c r="L625" s="10">
        <f t="shared" si="127"/>
        <v>0</v>
      </c>
      <c r="M625" s="10">
        <f t="shared" ca="1" si="132"/>
        <v>-1.6428652393274609E-2</v>
      </c>
      <c r="N625" s="10">
        <f t="shared" ca="1" si="128"/>
        <v>0</v>
      </c>
      <c r="O625" s="177">
        <f t="shared" ca="1" si="129"/>
        <v>0</v>
      </c>
      <c r="P625" s="10">
        <f t="shared" ca="1" si="130"/>
        <v>0</v>
      </c>
      <c r="Q625" s="10">
        <f t="shared" ca="1" si="131"/>
        <v>0</v>
      </c>
      <c r="R625">
        <f t="shared" ca="1" si="133"/>
        <v>1.6428652393274609E-2</v>
      </c>
    </row>
    <row r="626" spans="2:18" x14ac:dyDescent="0.2">
      <c r="B626"/>
      <c r="C626" s="174"/>
      <c r="D626" s="176">
        <f t="shared" si="121"/>
        <v>0</v>
      </c>
      <c r="E626" s="176">
        <f t="shared" si="121"/>
        <v>0</v>
      </c>
      <c r="F626" s="10">
        <f t="shared" si="122"/>
        <v>0</v>
      </c>
      <c r="G626" s="10">
        <f t="shared" si="122"/>
        <v>0</v>
      </c>
      <c r="H626" s="10">
        <f t="shared" si="123"/>
        <v>0</v>
      </c>
      <c r="I626" s="10">
        <f t="shared" si="124"/>
        <v>0</v>
      </c>
      <c r="J626" s="10">
        <f t="shared" si="125"/>
        <v>0</v>
      </c>
      <c r="K626" s="10">
        <f t="shared" si="126"/>
        <v>0</v>
      </c>
      <c r="L626" s="10">
        <f t="shared" si="127"/>
        <v>0</v>
      </c>
      <c r="M626" s="10">
        <f t="shared" ca="1" si="132"/>
        <v>-1.6428652393274609E-2</v>
      </c>
      <c r="N626" s="10">
        <f t="shared" ca="1" si="128"/>
        <v>0</v>
      </c>
      <c r="O626" s="177">
        <f t="shared" ca="1" si="129"/>
        <v>0</v>
      </c>
      <c r="P626" s="10">
        <f t="shared" ca="1" si="130"/>
        <v>0</v>
      </c>
      <c r="Q626" s="10">
        <f t="shared" ca="1" si="131"/>
        <v>0</v>
      </c>
      <c r="R626">
        <f t="shared" ca="1" si="133"/>
        <v>1.6428652393274609E-2</v>
      </c>
    </row>
    <row r="627" spans="2:18" x14ac:dyDescent="0.2">
      <c r="B627"/>
      <c r="C627" s="174"/>
      <c r="D627" s="176">
        <f t="shared" si="121"/>
        <v>0</v>
      </c>
      <c r="E627" s="176">
        <f t="shared" si="121"/>
        <v>0</v>
      </c>
      <c r="F627" s="10">
        <f t="shared" si="122"/>
        <v>0</v>
      </c>
      <c r="G627" s="10">
        <f t="shared" si="122"/>
        <v>0</v>
      </c>
      <c r="H627" s="10">
        <f t="shared" si="123"/>
        <v>0</v>
      </c>
      <c r="I627" s="10">
        <f t="shared" si="124"/>
        <v>0</v>
      </c>
      <c r="J627" s="10">
        <f t="shared" si="125"/>
        <v>0</v>
      </c>
      <c r="K627" s="10">
        <f t="shared" si="126"/>
        <v>0</v>
      </c>
      <c r="L627" s="10">
        <f t="shared" si="127"/>
        <v>0</v>
      </c>
      <c r="M627" s="10">
        <f t="shared" ca="1" si="132"/>
        <v>-1.6428652393274609E-2</v>
      </c>
      <c r="N627" s="10">
        <f t="shared" ca="1" si="128"/>
        <v>0</v>
      </c>
      <c r="O627" s="177">
        <f t="shared" ca="1" si="129"/>
        <v>0</v>
      </c>
      <c r="P627" s="10">
        <f t="shared" ca="1" si="130"/>
        <v>0</v>
      </c>
      <c r="Q627" s="10">
        <f t="shared" ca="1" si="131"/>
        <v>0</v>
      </c>
      <c r="R627">
        <f t="shared" ca="1" si="133"/>
        <v>1.6428652393274609E-2</v>
      </c>
    </row>
    <row r="628" spans="2:18" x14ac:dyDescent="0.2">
      <c r="B628"/>
      <c r="C628" s="174"/>
      <c r="D628" s="176">
        <f t="shared" si="121"/>
        <v>0</v>
      </c>
      <c r="E628" s="176">
        <f t="shared" si="121"/>
        <v>0</v>
      </c>
      <c r="F628" s="10">
        <f t="shared" si="122"/>
        <v>0</v>
      </c>
      <c r="G628" s="10">
        <f t="shared" si="122"/>
        <v>0</v>
      </c>
      <c r="H628" s="10">
        <f t="shared" si="123"/>
        <v>0</v>
      </c>
      <c r="I628" s="10">
        <f t="shared" si="124"/>
        <v>0</v>
      </c>
      <c r="J628" s="10">
        <f t="shared" si="125"/>
        <v>0</v>
      </c>
      <c r="K628" s="10">
        <f t="shared" si="126"/>
        <v>0</v>
      </c>
      <c r="L628" s="10">
        <f t="shared" si="127"/>
        <v>0</v>
      </c>
      <c r="M628" s="10">
        <f t="shared" ca="1" si="132"/>
        <v>-1.6428652393274609E-2</v>
      </c>
      <c r="N628" s="10">
        <f t="shared" ca="1" si="128"/>
        <v>0</v>
      </c>
      <c r="O628" s="177">
        <f t="shared" ca="1" si="129"/>
        <v>0</v>
      </c>
      <c r="P628" s="10">
        <f t="shared" ca="1" si="130"/>
        <v>0</v>
      </c>
      <c r="Q628" s="10">
        <f t="shared" ca="1" si="131"/>
        <v>0</v>
      </c>
      <c r="R628">
        <f t="shared" ca="1" si="133"/>
        <v>1.6428652393274609E-2</v>
      </c>
    </row>
    <row r="629" spans="2:18" x14ac:dyDescent="0.2">
      <c r="B629"/>
      <c r="C629" s="174"/>
      <c r="D629" s="176">
        <f t="shared" si="121"/>
        <v>0</v>
      </c>
      <c r="E629" s="176">
        <f t="shared" si="121"/>
        <v>0</v>
      </c>
      <c r="F629" s="10">
        <f t="shared" si="122"/>
        <v>0</v>
      </c>
      <c r="G629" s="10">
        <f t="shared" si="122"/>
        <v>0</v>
      </c>
      <c r="H629" s="10">
        <f t="shared" si="123"/>
        <v>0</v>
      </c>
      <c r="I629" s="10">
        <f t="shared" si="124"/>
        <v>0</v>
      </c>
      <c r="J629" s="10">
        <f t="shared" si="125"/>
        <v>0</v>
      </c>
      <c r="K629" s="10">
        <f t="shared" si="126"/>
        <v>0</v>
      </c>
      <c r="L629" s="10">
        <f t="shared" si="127"/>
        <v>0</v>
      </c>
      <c r="M629" s="10">
        <f t="shared" ca="1" si="132"/>
        <v>-1.6428652393274609E-2</v>
      </c>
      <c r="N629" s="10">
        <f t="shared" ca="1" si="128"/>
        <v>0</v>
      </c>
      <c r="O629" s="177">
        <f t="shared" ca="1" si="129"/>
        <v>0</v>
      </c>
      <c r="P629" s="10">
        <f t="shared" ca="1" si="130"/>
        <v>0</v>
      </c>
      <c r="Q629" s="10">
        <f t="shared" ca="1" si="131"/>
        <v>0</v>
      </c>
      <c r="R629">
        <f t="shared" ca="1" si="133"/>
        <v>1.6428652393274609E-2</v>
      </c>
    </row>
    <row r="630" spans="2:18" x14ac:dyDescent="0.2">
      <c r="B630"/>
      <c r="C630" s="174"/>
      <c r="D630" s="176">
        <f t="shared" si="121"/>
        <v>0</v>
      </c>
      <c r="E630" s="176">
        <f t="shared" si="121"/>
        <v>0</v>
      </c>
      <c r="F630" s="10">
        <f t="shared" si="122"/>
        <v>0</v>
      </c>
      <c r="G630" s="10">
        <f t="shared" si="122"/>
        <v>0</v>
      </c>
      <c r="H630" s="10">
        <f t="shared" si="123"/>
        <v>0</v>
      </c>
      <c r="I630" s="10">
        <f t="shared" si="124"/>
        <v>0</v>
      </c>
      <c r="J630" s="10">
        <f t="shared" si="125"/>
        <v>0</v>
      </c>
      <c r="K630" s="10">
        <f t="shared" si="126"/>
        <v>0</v>
      </c>
      <c r="L630" s="10">
        <f t="shared" si="127"/>
        <v>0</v>
      </c>
      <c r="M630" s="10">
        <f t="shared" ca="1" si="132"/>
        <v>-1.6428652393274609E-2</v>
      </c>
      <c r="N630" s="10">
        <f t="shared" ca="1" si="128"/>
        <v>0</v>
      </c>
      <c r="O630" s="177">
        <f t="shared" ca="1" si="129"/>
        <v>0</v>
      </c>
      <c r="P630" s="10">
        <f t="shared" ca="1" si="130"/>
        <v>0</v>
      </c>
      <c r="Q630" s="10">
        <f t="shared" ca="1" si="131"/>
        <v>0</v>
      </c>
      <c r="R630">
        <f t="shared" ca="1" si="133"/>
        <v>1.6428652393274609E-2</v>
      </c>
    </row>
    <row r="631" spans="2:18" x14ac:dyDescent="0.2">
      <c r="B631"/>
      <c r="C631" s="174"/>
      <c r="D631" s="176">
        <f t="shared" si="121"/>
        <v>0</v>
      </c>
      <c r="E631" s="176">
        <f t="shared" si="121"/>
        <v>0</v>
      </c>
      <c r="F631" s="10">
        <f t="shared" si="122"/>
        <v>0</v>
      </c>
      <c r="G631" s="10">
        <f t="shared" si="122"/>
        <v>0</v>
      </c>
      <c r="H631" s="10">
        <f t="shared" si="123"/>
        <v>0</v>
      </c>
      <c r="I631" s="10">
        <f t="shared" si="124"/>
        <v>0</v>
      </c>
      <c r="J631" s="10">
        <f t="shared" si="125"/>
        <v>0</v>
      </c>
      <c r="K631" s="10">
        <f t="shared" si="126"/>
        <v>0</v>
      </c>
      <c r="L631" s="10">
        <f t="shared" si="127"/>
        <v>0</v>
      </c>
      <c r="M631" s="10">
        <f t="shared" ca="1" si="132"/>
        <v>-1.6428652393274609E-2</v>
      </c>
      <c r="N631" s="10">
        <f t="shared" ca="1" si="128"/>
        <v>0</v>
      </c>
      <c r="O631" s="177">
        <f t="shared" ca="1" si="129"/>
        <v>0</v>
      </c>
      <c r="P631" s="10">
        <f t="shared" ca="1" si="130"/>
        <v>0</v>
      </c>
      <c r="Q631" s="10">
        <f t="shared" ca="1" si="131"/>
        <v>0</v>
      </c>
      <c r="R631">
        <f t="shared" ca="1" si="133"/>
        <v>1.6428652393274609E-2</v>
      </c>
    </row>
    <row r="632" spans="2:18" x14ac:dyDescent="0.2">
      <c r="B632"/>
      <c r="C632" s="174"/>
      <c r="D632" s="176">
        <f t="shared" si="121"/>
        <v>0</v>
      </c>
      <c r="E632" s="176">
        <f t="shared" si="121"/>
        <v>0</v>
      </c>
      <c r="F632" s="10">
        <f t="shared" si="122"/>
        <v>0</v>
      </c>
      <c r="G632" s="10">
        <f t="shared" si="122"/>
        <v>0</v>
      </c>
      <c r="H632" s="10">
        <f t="shared" si="123"/>
        <v>0</v>
      </c>
      <c r="I632" s="10">
        <f t="shared" si="124"/>
        <v>0</v>
      </c>
      <c r="J632" s="10">
        <f t="shared" si="125"/>
        <v>0</v>
      </c>
      <c r="K632" s="10">
        <f t="shared" si="126"/>
        <v>0</v>
      </c>
      <c r="L632" s="10">
        <f t="shared" si="127"/>
        <v>0</v>
      </c>
      <c r="M632" s="10">
        <f t="shared" ca="1" si="132"/>
        <v>-1.6428652393274609E-2</v>
      </c>
      <c r="N632" s="10">
        <f t="shared" ca="1" si="128"/>
        <v>0</v>
      </c>
      <c r="O632" s="177">
        <f t="shared" ca="1" si="129"/>
        <v>0</v>
      </c>
      <c r="P632" s="10">
        <f t="shared" ca="1" si="130"/>
        <v>0</v>
      </c>
      <c r="Q632" s="10">
        <f t="shared" ca="1" si="131"/>
        <v>0</v>
      </c>
      <c r="R632">
        <f t="shared" ca="1" si="133"/>
        <v>1.6428652393274609E-2</v>
      </c>
    </row>
    <row r="633" spans="2:18" x14ac:dyDescent="0.2">
      <c r="B633"/>
      <c r="C633" s="174"/>
      <c r="D633" s="176">
        <f t="shared" si="121"/>
        <v>0</v>
      </c>
      <c r="E633" s="176">
        <f t="shared" si="121"/>
        <v>0</v>
      </c>
      <c r="F633" s="10">
        <f t="shared" si="122"/>
        <v>0</v>
      </c>
      <c r="G633" s="10">
        <f t="shared" si="122"/>
        <v>0</v>
      </c>
      <c r="H633" s="10">
        <f t="shared" si="123"/>
        <v>0</v>
      </c>
      <c r="I633" s="10">
        <f t="shared" si="124"/>
        <v>0</v>
      </c>
      <c r="J633" s="10">
        <f t="shared" si="125"/>
        <v>0</v>
      </c>
      <c r="K633" s="10">
        <f t="shared" si="126"/>
        <v>0</v>
      </c>
      <c r="L633" s="10">
        <f t="shared" si="127"/>
        <v>0</v>
      </c>
      <c r="M633" s="10">
        <f t="shared" ca="1" si="132"/>
        <v>-1.6428652393274609E-2</v>
      </c>
      <c r="N633" s="10">
        <f t="shared" ca="1" si="128"/>
        <v>0</v>
      </c>
      <c r="O633" s="177">
        <f t="shared" ca="1" si="129"/>
        <v>0</v>
      </c>
      <c r="P633" s="10">
        <f t="shared" ca="1" si="130"/>
        <v>0</v>
      </c>
      <c r="Q633" s="10">
        <f t="shared" ca="1" si="131"/>
        <v>0</v>
      </c>
      <c r="R633">
        <f t="shared" ca="1" si="133"/>
        <v>1.6428652393274609E-2</v>
      </c>
    </row>
    <row r="634" spans="2:18" x14ac:dyDescent="0.2">
      <c r="B634"/>
      <c r="C634" s="174"/>
      <c r="D634" s="176">
        <f t="shared" si="121"/>
        <v>0</v>
      </c>
      <c r="E634" s="176">
        <f t="shared" si="121"/>
        <v>0</v>
      </c>
      <c r="F634" s="10">
        <f t="shared" si="122"/>
        <v>0</v>
      </c>
      <c r="G634" s="10">
        <f t="shared" si="122"/>
        <v>0</v>
      </c>
      <c r="H634" s="10">
        <f t="shared" si="123"/>
        <v>0</v>
      </c>
      <c r="I634" s="10">
        <f t="shared" si="124"/>
        <v>0</v>
      </c>
      <c r="J634" s="10">
        <f t="shared" si="125"/>
        <v>0</v>
      </c>
      <c r="K634" s="10">
        <f t="shared" si="126"/>
        <v>0</v>
      </c>
      <c r="L634" s="10">
        <f t="shared" si="127"/>
        <v>0</v>
      </c>
      <c r="M634" s="10">
        <f t="shared" ca="1" si="132"/>
        <v>-1.6428652393274609E-2</v>
      </c>
      <c r="N634" s="10">
        <f t="shared" ca="1" si="128"/>
        <v>0</v>
      </c>
      <c r="O634" s="177">
        <f t="shared" ca="1" si="129"/>
        <v>0</v>
      </c>
      <c r="P634" s="10">
        <f t="shared" ca="1" si="130"/>
        <v>0</v>
      </c>
      <c r="Q634" s="10">
        <f t="shared" ca="1" si="131"/>
        <v>0</v>
      </c>
      <c r="R634">
        <f t="shared" ca="1" si="133"/>
        <v>1.6428652393274609E-2</v>
      </c>
    </row>
    <row r="635" spans="2:18" x14ac:dyDescent="0.2">
      <c r="B635"/>
      <c r="C635" s="174"/>
      <c r="D635" s="176">
        <f t="shared" si="121"/>
        <v>0</v>
      </c>
      <c r="E635" s="176">
        <f t="shared" si="121"/>
        <v>0</v>
      </c>
      <c r="F635" s="10">
        <f t="shared" si="122"/>
        <v>0</v>
      </c>
      <c r="G635" s="10">
        <f t="shared" si="122"/>
        <v>0</v>
      </c>
      <c r="H635" s="10">
        <f t="shared" si="123"/>
        <v>0</v>
      </c>
      <c r="I635" s="10">
        <f t="shared" si="124"/>
        <v>0</v>
      </c>
      <c r="J635" s="10">
        <f t="shared" si="125"/>
        <v>0</v>
      </c>
      <c r="K635" s="10">
        <f t="shared" si="126"/>
        <v>0</v>
      </c>
      <c r="L635" s="10">
        <f t="shared" si="127"/>
        <v>0</v>
      </c>
      <c r="M635" s="10">
        <f t="shared" ca="1" si="132"/>
        <v>-1.6428652393274609E-2</v>
      </c>
      <c r="N635" s="10">
        <f t="shared" ca="1" si="128"/>
        <v>0</v>
      </c>
      <c r="O635" s="177">
        <f t="shared" ca="1" si="129"/>
        <v>0</v>
      </c>
      <c r="P635" s="10">
        <f t="shared" ca="1" si="130"/>
        <v>0</v>
      </c>
      <c r="Q635" s="10">
        <f t="shared" ca="1" si="131"/>
        <v>0</v>
      </c>
      <c r="R635">
        <f t="shared" ca="1" si="133"/>
        <v>1.6428652393274609E-2</v>
      </c>
    </row>
    <row r="636" spans="2:18" x14ac:dyDescent="0.2">
      <c r="B636"/>
      <c r="C636" s="174"/>
      <c r="D636" s="176">
        <f t="shared" si="121"/>
        <v>0</v>
      </c>
      <c r="E636" s="176">
        <f t="shared" si="121"/>
        <v>0</v>
      </c>
      <c r="F636" s="10">
        <f t="shared" si="122"/>
        <v>0</v>
      </c>
      <c r="G636" s="10">
        <f t="shared" si="122"/>
        <v>0</v>
      </c>
      <c r="H636" s="10">
        <f t="shared" si="123"/>
        <v>0</v>
      </c>
      <c r="I636" s="10">
        <f t="shared" si="124"/>
        <v>0</v>
      </c>
      <c r="J636" s="10">
        <f t="shared" si="125"/>
        <v>0</v>
      </c>
      <c r="K636" s="10">
        <f t="shared" si="126"/>
        <v>0</v>
      </c>
      <c r="L636" s="10">
        <f t="shared" si="127"/>
        <v>0</v>
      </c>
      <c r="M636" s="10">
        <f t="shared" ca="1" si="132"/>
        <v>-1.6428652393274609E-2</v>
      </c>
      <c r="N636" s="10">
        <f t="shared" ca="1" si="128"/>
        <v>0</v>
      </c>
      <c r="O636" s="177">
        <f t="shared" ca="1" si="129"/>
        <v>0</v>
      </c>
      <c r="P636" s="10">
        <f t="shared" ca="1" si="130"/>
        <v>0</v>
      </c>
      <c r="Q636" s="10">
        <f t="shared" ca="1" si="131"/>
        <v>0</v>
      </c>
      <c r="R636">
        <f t="shared" ca="1" si="133"/>
        <v>1.6428652393274609E-2</v>
      </c>
    </row>
    <row r="637" spans="2:18" x14ac:dyDescent="0.2">
      <c r="B637"/>
      <c r="C637" s="174"/>
      <c r="D637" s="176">
        <f t="shared" si="121"/>
        <v>0</v>
      </c>
      <c r="E637" s="176">
        <f t="shared" si="121"/>
        <v>0</v>
      </c>
      <c r="F637" s="10">
        <f t="shared" si="122"/>
        <v>0</v>
      </c>
      <c r="G637" s="10">
        <f t="shared" si="122"/>
        <v>0</v>
      </c>
      <c r="H637" s="10">
        <f t="shared" si="123"/>
        <v>0</v>
      </c>
      <c r="I637" s="10">
        <f t="shared" si="124"/>
        <v>0</v>
      </c>
      <c r="J637" s="10">
        <f t="shared" si="125"/>
        <v>0</v>
      </c>
      <c r="K637" s="10">
        <f t="shared" si="126"/>
        <v>0</v>
      </c>
      <c r="L637" s="10">
        <f t="shared" si="127"/>
        <v>0</v>
      </c>
      <c r="M637" s="10">
        <f t="shared" ca="1" si="132"/>
        <v>-1.6428652393274609E-2</v>
      </c>
      <c r="N637" s="10">
        <f t="shared" ca="1" si="128"/>
        <v>0</v>
      </c>
      <c r="O637" s="177">
        <f t="shared" ca="1" si="129"/>
        <v>0</v>
      </c>
      <c r="P637" s="10">
        <f t="shared" ca="1" si="130"/>
        <v>0</v>
      </c>
      <c r="Q637" s="10">
        <f t="shared" ca="1" si="131"/>
        <v>0</v>
      </c>
      <c r="R637">
        <f t="shared" ca="1" si="133"/>
        <v>1.6428652393274609E-2</v>
      </c>
    </row>
    <row r="638" spans="2:18" x14ac:dyDescent="0.2">
      <c r="B638"/>
      <c r="C638" s="174"/>
      <c r="D638" s="176">
        <f t="shared" si="121"/>
        <v>0</v>
      </c>
      <c r="E638" s="176">
        <f t="shared" si="121"/>
        <v>0</v>
      </c>
      <c r="F638" s="10">
        <f t="shared" si="122"/>
        <v>0</v>
      </c>
      <c r="G638" s="10">
        <f t="shared" si="122"/>
        <v>0</v>
      </c>
      <c r="H638" s="10">
        <f t="shared" si="123"/>
        <v>0</v>
      </c>
      <c r="I638" s="10">
        <f t="shared" si="124"/>
        <v>0</v>
      </c>
      <c r="J638" s="10">
        <f t="shared" si="125"/>
        <v>0</v>
      </c>
      <c r="K638" s="10">
        <f t="shared" si="126"/>
        <v>0</v>
      </c>
      <c r="L638" s="10">
        <f t="shared" si="127"/>
        <v>0</v>
      </c>
      <c r="M638" s="10">
        <f t="shared" ca="1" si="132"/>
        <v>-1.6428652393274609E-2</v>
      </c>
      <c r="N638" s="10">
        <f t="shared" ca="1" si="128"/>
        <v>0</v>
      </c>
      <c r="O638" s="177">
        <f t="shared" ca="1" si="129"/>
        <v>0</v>
      </c>
      <c r="P638" s="10">
        <f t="shared" ca="1" si="130"/>
        <v>0</v>
      </c>
      <c r="Q638" s="10">
        <f t="shared" ca="1" si="131"/>
        <v>0</v>
      </c>
      <c r="R638">
        <f t="shared" ca="1" si="133"/>
        <v>1.6428652393274609E-2</v>
      </c>
    </row>
    <row r="639" spans="2:18" x14ac:dyDescent="0.2">
      <c r="B639"/>
      <c r="C639" s="174"/>
      <c r="D639" s="176">
        <f t="shared" si="121"/>
        <v>0</v>
      </c>
      <c r="E639" s="176">
        <f t="shared" si="121"/>
        <v>0</v>
      </c>
      <c r="F639" s="10">
        <f t="shared" si="122"/>
        <v>0</v>
      </c>
      <c r="G639" s="10">
        <f t="shared" si="122"/>
        <v>0</v>
      </c>
      <c r="H639" s="10">
        <f t="shared" si="123"/>
        <v>0</v>
      </c>
      <c r="I639" s="10">
        <f t="shared" si="124"/>
        <v>0</v>
      </c>
      <c r="J639" s="10">
        <f t="shared" si="125"/>
        <v>0</v>
      </c>
      <c r="K639" s="10">
        <f t="shared" si="126"/>
        <v>0</v>
      </c>
      <c r="L639" s="10">
        <f t="shared" si="127"/>
        <v>0</v>
      </c>
      <c r="M639" s="10">
        <f t="shared" ca="1" si="132"/>
        <v>-1.6428652393274609E-2</v>
      </c>
      <c r="N639" s="10">
        <f t="shared" ca="1" si="128"/>
        <v>0</v>
      </c>
      <c r="O639" s="177">
        <f t="shared" ca="1" si="129"/>
        <v>0</v>
      </c>
      <c r="P639" s="10">
        <f t="shared" ca="1" si="130"/>
        <v>0</v>
      </c>
      <c r="Q639" s="10">
        <f t="shared" ca="1" si="131"/>
        <v>0</v>
      </c>
      <c r="R639">
        <f t="shared" ca="1" si="133"/>
        <v>1.6428652393274609E-2</v>
      </c>
    </row>
    <row r="640" spans="2:18" x14ac:dyDescent="0.2">
      <c r="B640"/>
      <c r="C640" s="174"/>
      <c r="D640" s="176">
        <f t="shared" si="121"/>
        <v>0</v>
      </c>
      <c r="E640" s="176">
        <f t="shared" si="121"/>
        <v>0</v>
      </c>
      <c r="F640" s="10">
        <f t="shared" si="122"/>
        <v>0</v>
      </c>
      <c r="G640" s="10">
        <f t="shared" si="122"/>
        <v>0</v>
      </c>
      <c r="H640" s="10">
        <f t="shared" si="123"/>
        <v>0</v>
      </c>
      <c r="I640" s="10">
        <f t="shared" si="124"/>
        <v>0</v>
      </c>
      <c r="J640" s="10">
        <f t="shared" si="125"/>
        <v>0</v>
      </c>
      <c r="K640" s="10">
        <f t="shared" si="126"/>
        <v>0</v>
      </c>
      <c r="L640" s="10">
        <f t="shared" si="127"/>
        <v>0</v>
      </c>
      <c r="M640" s="10">
        <f t="shared" ca="1" si="132"/>
        <v>-1.6428652393274609E-2</v>
      </c>
      <c r="N640" s="10">
        <f t="shared" ca="1" si="128"/>
        <v>0</v>
      </c>
      <c r="O640" s="177">
        <f t="shared" ca="1" si="129"/>
        <v>0</v>
      </c>
      <c r="P640" s="10">
        <f t="shared" ca="1" si="130"/>
        <v>0</v>
      </c>
      <c r="Q640" s="10">
        <f t="shared" ca="1" si="131"/>
        <v>0</v>
      </c>
      <c r="R640">
        <f t="shared" ca="1" si="133"/>
        <v>1.6428652393274609E-2</v>
      </c>
    </row>
    <row r="641" spans="2:18" x14ac:dyDescent="0.2">
      <c r="B641"/>
      <c r="C641" s="174"/>
      <c r="D641" s="176">
        <f t="shared" si="121"/>
        <v>0</v>
      </c>
      <c r="E641" s="176">
        <f t="shared" si="121"/>
        <v>0</v>
      </c>
      <c r="F641" s="10">
        <f t="shared" si="122"/>
        <v>0</v>
      </c>
      <c r="G641" s="10">
        <f t="shared" si="122"/>
        <v>0</v>
      </c>
      <c r="H641" s="10">
        <f t="shared" si="123"/>
        <v>0</v>
      </c>
      <c r="I641" s="10">
        <f t="shared" si="124"/>
        <v>0</v>
      </c>
      <c r="J641" s="10">
        <f t="shared" si="125"/>
        <v>0</v>
      </c>
      <c r="K641" s="10">
        <f t="shared" si="126"/>
        <v>0</v>
      </c>
      <c r="L641" s="10">
        <f t="shared" si="127"/>
        <v>0</v>
      </c>
      <c r="M641" s="10">
        <f t="shared" ca="1" si="132"/>
        <v>-1.6428652393274609E-2</v>
      </c>
      <c r="N641" s="10">
        <f t="shared" ca="1" si="128"/>
        <v>0</v>
      </c>
      <c r="O641" s="177">
        <f t="shared" ca="1" si="129"/>
        <v>0</v>
      </c>
      <c r="P641" s="10">
        <f t="shared" ca="1" si="130"/>
        <v>0</v>
      </c>
      <c r="Q641" s="10">
        <f t="shared" ca="1" si="131"/>
        <v>0</v>
      </c>
      <c r="R641">
        <f t="shared" ca="1" si="133"/>
        <v>1.6428652393274609E-2</v>
      </c>
    </row>
    <row r="642" spans="2:18" x14ac:dyDescent="0.2">
      <c r="B642"/>
      <c r="C642" s="174"/>
      <c r="D642" s="176">
        <f t="shared" si="121"/>
        <v>0</v>
      </c>
      <c r="E642" s="176">
        <f t="shared" si="121"/>
        <v>0</v>
      </c>
      <c r="F642" s="10">
        <f t="shared" si="122"/>
        <v>0</v>
      </c>
      <c r="G642" s="10">
        <f t="shared" si="122"/>
        <v>0</v>
      </c>
      <c r="H642" s="10">
        <f t="shared" si="123"/>
        <v>0</v>
      </c>
      <c r="I642" s="10">
        <f t="shared" si="124"/>
        <v>0</v>
      </c>
      <c r="J642" s="10">
        <f t="shared" si="125"/>
        <v>0</v>
      </c>
      <c r="K642" s="10">
        <f t="shared" si="126"/>
        <v>0</v>
      </c>
      <c r="L642" s="10">
        <f t="shared" si="127"/>
        <v>0</v>
      </c>
      <c r="M642" s="10">
        <f t="shared" ca="1" si="132"/>
        <v>-1.6428652393274609E-2</v>
      </c>
      <c r="N642" s="10">
        <f t="shared" ca="1" si="128"/>
        <v>0</v>
      </c>
      <c r="O642" s="177">
        <f t="shared" ca="1" si="129"/>
        <v>0</v>
      </c>
      <c r="P642" s="10">
        <f t="shared" ca="1" si="130"/>
        <v>0</v>
      </c>
      <c r="Q642" s="10">
        <f t="shared" ca="1" si="131"/>
        <v>0</v>
      </c>
      <c r="R642">
        <f t="shared" ca="1" si="133"/>
        <v>1.6428652393274609E-2</v>
      </c>
    </row>
    <row r="643" spans="2:18" x14ac:dyDescent="0.2">
      <c r="B643"/>
      <c r="C643" s="174"/>
      <c r="D643" s="176">
        <f t="shared" si="121"/>
        <v>0</v>
      </c>
      <c r="E643" s="176">
        <f t="shared" si="121"/>
        <v>0</v>
      </c>
      <c r="F643" s="10">
        <f t="shared" si="122"/>
        <v>0</v>
      </c>
      <c r="G643" s="10">
        <f t="shared" si="122"/>
        <v>0</v>
      </c>
      <c r="H643" s="10">
        <f t="shared" si="123"/>
        <v>0</v>
      </c>
      <c r="I643" s="10">
        <f t="shared" si="124"/>
        <v>0</v>
      </c>
      <c r="J643" s="10">
        <f t="shared" si="125"/>
        <v>0</v>
      </c>
      <c r="K643" s="10">
        <f t="shared" si="126"/>
        <v>0</v>
      </c>
      <c r="L643" s="10">
        <f t="shared" si="127"/>
        <v>0</v>
      </c>
      <c r="M643" s="10">
        <f t="shared" ca="1" si="132"/>
        <v>-1.6428652393274609E-2</v>
      </c>
      <c r="N643" s="10">
        <f t="shared" ca="1" si="128"/>
        <v>0</v>
      </c>
      <c r="O643" s="177">
        <f t="shared" ca="1" si="129"/>
        <v>0</v>
      </c>
      <c r="P643" s="10">
        <f t="shared" ca="1" si="130"/>
        <v>0</v>
      </c>
      <c r="Q643" s="10">
        <f t="shared" ca="1" si="131"/>
        <v>0</v>
      </c>
      <c r="R643">
        <f t="shared" ca="1" si="133"/>
        <v>1.6428652393274609E-2</v>
      </c>
    </row>
    <row r="644" spans="2:18" x14ac:dyDescent="0.2">
      <c r="B644"/>
      <c r="C644" s="174"/>
      <c r="D644" s="176">
        <f t="shared" si="121"/>
        <v>0</v>
      </c>
      <c r="E644" s="176">
        <f t="shared" si="121"/>
        <v>0</v>
      </c>
      <c r="F644" s="10">
        <f t="shared" si="122"/>
        <v>0</v>
      </c>
      <c r="G644" s="10">
        <f t="shared" si="122"/>
        <v>0</v>
      </c>
      <c r="H644" s="10">
        <f t="shared" si="123"/>
        <v>0</v>
      </c>
      <c r="I644" s="10">
        <f t="shared" si="124"/>
        <v>0</v>
      </c>
      <c r="J644" s="10">
        <f t="shared" si="125"/>
        <v>0</v>
      </c>
      <c r="K644" s="10">
        <f t="shared" si="126"/>
        <v>0</v>
      </c>
      <c r="L644" s="10">
        <f t="shared" si="127"/>
        <v>0</v>
      </c>
      <c r="M644" s="10">
        <f t="shared" ca="1" si="132"/>
        <v>-1.6428652393274609E-2</v>
      </c>
      <c r="N644" s="10">
        <f t="shared" ca="1" si="128"/>
        <v>0</v>
      </c>
      <c r="O644" s="177">
        <f t="shared" ca="1" si="129"/>
        <v>0</v>
      </c>
      <c r="P644" s="10">
        <f t="shared" ca="1" si="130"/>
        <v>0</v>
      </c>
      <c r="Q644" s="10">
        <f t="shared" ca="1" si="131"/>
        <v>0</v>
      </c>
      <c r="R644">
        <f t="shared" ca="1" si="133"/>
        <v>1.6428652393274609E-2</v>
      </c>
    </row>
    <row r="645" spans="2:18" x14ac:dyDescent="0.2">
      <c r="B645"/>
      <c r="C645" s="174"/>
      <c r="D645" s="176">
        <f t="shared" si="121"/>
        <v>0</v>
      </c>
      <c r="E645" s="176">
        <f t="shared" si="121"/>
        <v>0</v>
      </c>
      <c r="F645" s="10">
        <f t="shared" si="122"/>
        <v>0</v>
      </c>
      <c r="G645" s="10">
        <f t="shared" si="122"/>
        <v>0</v>
      </c>
      <c r="H645" s="10">
        <f t="shared" si="123"/>
        <v>0</v>
      </c>
      <c r="I645" s="10">
        <f t="shared" si="124"/>
        <v>0</v>
      </c>
      <c r="J645" s="10">
        <f t="shared" si="125"/>
        <v>0</v>
      </c>
      <c r="K645" s="10">
        <f t="shared" si="126"/>
        <v>0</v>
      </c>
      <c r="L645" s="10">
        <f t="shared" si="127"/>
        <v>0</v>
      </c>
      <c r="M645" s="10">
        <f t="shared" ca="1" si="132"/>
        <v>-1.6428652393274609E-2</v>
      </c>
      <c r="N645" s="10">
        <f t="shared" ca="1" si="128"/>
        <v>0</v>
      </c>
      <c r="O645" s="177">
        <f t="shared" ca="1" si="129"/>
        <v>0</v>
      </c>
      <c r="P645" s="10">
        <f t="shared" ca="1" si="130"/>
        <v>0</v>
      </c>
      <c r="Q645" s="10">
        <f t="shared" ca="1" si="131"/>
        <v>0</v>
      </c>
      <c r="R645">
        <f t="shared" ca="1" si="133"/>
        <v>1.6428652393274609E-2</v>
      </c>
    </row>
    <row r="646" spans="2:18" x14ac:dyDescent="0.2">
      <c r="B646"/>
      <c r="C646" s="174"/>
      <c r="D646" s="176">
        <f t="shared" si="121"/>
        <v>0</v>
      </c>
      <c r="E646" s="176">
        <f t="shared" si="121"/>
        <v>0</v>
      </c>
      <c r="F646" s="10">
        <f t="shared" si="122"/>
        <v>0</v>
      </c>
      <c r="G646" s="10">
        <f t="shared" si="122"/>
        <v>0</v>
      </c>
      <c r="H646" s="10">
        <f t="shared" si="123"/>
        <v>0</v>
      </c>
      <c r="I646" s="10">
        <f t="shared" si="124"/>
        <v>0</v>
      </c>
      <c r="J646" s="10">
        <f t="shared" si="125"/>
        <v>0</v>
      </c>
      <c r="K646" s="10">
        <f t="shared" si="126"/>
        <v>0</v>
      </c>
      <c r="L646" s="10">
        <f t="shared" si="127"/>
        <v>0</v>
      </c>
      <c r="M646" s="10">
        <f t="shared" ca="1" si="132"/>
        <v>-1.6428652393274609E-2</v>
      </c>
      <c r="N646" s="10">
        <f t="shared" ca="1" si="128"/>
        <v>0</v>
      </c>
      <c r="O646" s="177">
        <f t="shared" ca="1" si="129"/>
        <v>0</v>
      </c>
      <c r="P646" s="10">
        <f t="shared" ca="1" si="130"/>
        <v>0</v>
      </c>
      <c r="Q646" s="10">
        <f t="shared" ca="1" si="131"/>
        <v>0</v>
      </c>
      <c r="R646">
        <f t="shared" ca="1" si="133"/>
        <v>1.6428652393274609E-2</v>
      </c>
    </row>
    <row r="647" spans="2:18" x14ac:dyDescent="0.2">
      <c r="B647"/>
      <c r="C647" s="174"/>
      <c r="D647" s="176">
        <f t="shared" si="121"/>
        <v>0</v>
      </c>
      <c r="E647" s="176">
        <f t="shared" si="121"/>
        <v>0</v>
      </c>
      <c r="F647" s="10">
        <f t="shared" si="122"/>
        <v>0</v>
      </c>
      <c r="G647" s="10">
        <f t="shared" si="122"/>
        <v>0</v>
      </c>
      <c r="H647" s="10">
        <f t="shared" si="123"/>
        <v>0</v>
      </c>
      <c r="I647" s="10">
        <f t="shared" si="124"/>
        <v>0</v>
      </c>
      <c r="J647" s="10">
        <f t="shared" si="125"/>
        <v>0</v>
      </c>
      <c r="K647" s="10">
        <f t="shared" si="126"/>
        <v>0</v>
      </c>
      <c r="L647" s="10">
        <f t="shared" si="127"/>
        <v>0</v>
      </c>
      <c r="M647" s="10">
        <f t="shared" ca="1" si="132"/>
        <v>-1.6428652393274609E-2</v>
      </c>
      <c r="N647" s="10">
        <f t="shared" ca="1" si="128"/>
        <v>0</v>
      </c>
      <c r="O647" s="177">
        <f t="shared" ca="1" si="129"/>
        <v>0</v>
      </c>
      <c r="P647" s="10">
        <f t="shared" ca="1" si="130"/>
        <v>0</v>
      </c>
      <c r="Q647" s="10">
        <f t="shared" ca="1" si="131"/>
        <v>0</v>
      </c>
      <c r="R647">
        <f t="shared" ca="1" si="133"/>
        <v>1.6428652393274609E-2</v>
      </c>
    </row>
    <row r="648" spans="2:18" x14ac:dyDescent="0.2">
      <c r="B648"/>
      <c r="C648" s="174"/>
      <c r="D648" s="176">
        <f t="shared" si="121"/>
        <v>0</v>
      </c>
      <c r="E648" s="176">
        <f t="shared" si="121"/>
        <v>0</v>
      </c>
      <c r="F648" s="10">
        <f t="shared" si="122"/>
        <v>0</v>
      </c>
      <c r="G648" s="10">
        <f t="shared" si="122"/>
        <v>0</v>
      </c>
      <c r="H648" s="10">
        <f t="shared" si="123"/>
        <v>0</v>
      </c>
      <c r="I648" s="10">
        <f t="shared" si="124"/>
        <v>0</v>
      </c>
      <c r="J648" s="10">
        <f t="shared" si="125"/>
        <v>0</v>
      </c>
      <c r="K648" s="10">
        <f t="shared" si="126"/>
        <v>0</v>
      </c>
      <c r="L648" s="10">
        <f t="shared" si="127"/>
        <v>0</v>
      </c>
      <c r="M648" s="10">
        <f t="shared" ca="1" si="132"/>
        <v>-1.6428652393274609E-2</v>
      </c>
      <c r="N648" s="10">
        <f t="shared" ca="1" si="128"/>
        <v>0</v>
      </c>
      <c r="O648" s="177">
        <f t="shared" ca="1" si="129"/>
        <v>0</v>
      </c>
      <c r="P648" s="10">
        <f t="shared" ca="1" si="130"/>
        <v>0</v>
      </c>
      <c r="Q648" s="10">
        <f t="shared" ca="1" si="131"/>
        <v>0</v>
      </c>
      <c r="R648">
        <f t="shared" ca="1" si="133"/>
        <v>1.6428652393274609E-2</v>
      </c>
    </row>
    <row r="649" spans="2:18" x14ac:dyDescent="0.2">
      <c r="B649"/>
      <c r="C649" s="174"/>
      <c r="D649" s="176">
        <f t="shared" si="121"/>
        <v>0</v>
      </c>
      <c r="E649" s="176">
        <f t="shared" si="121"/>
        <v>0</v>
      </c>
      <c r="F649" s="10">
        <f t="shared" si="122"/>
        <v>0</v>
      </c>
      <c r="G649" s="10">
        <f t="shared" si="122"/>
        <v>0</v>
      </c>
      <c r="H649" s="10">
        <f t="shared" si="123"/>
        <v>0</v>
      </c>
      <c r="I649" s="10">
        <f t="shared" si="124"/>
        <v>0</v>
      </c>
      <c r="J649" s="10">
        <f t="shared" si="125"/>
        <v>0</v>
      </c>
      <c r="K649" s="10">
        <f t="shared" si="126"/>
        <v>0</v>
      </c>
      <c r="L649" s="10">
        <f t="shared" si="127"/>
        <v>0</v>
      </c>
      <c r="M649" s="10">
        <f t="shared" ca="1" si="132"/>
        <v>-1.6428652393274609E-2</v>
      </c>
      <c r="N649" s="10">
        <f t="shared" ca="1" si="128"/>
        <v>0</v>
      </c>
      <c r="O649" s="177">
        <f t="shared" ca="1" si="129"/>
        <v>0</v>
      </c>
      <c r="P649" s="10">
        <f t="shared" ca="1" si="130"/>
        <v>0</v>
      </c>
      <c r="Q649" s="10">
        <f t="shared" ca="1" si="131"/>
        <v>0</v>
      </c>
      <c r="R649">
        <f t="shared" ca="1" si="133"/>
        <v>1.6428652393274609E-2</v>
      </c>
    </row>
    <row r="650" spans="2:18" x14ac:dyDescent="0.2">
      <c r="B650"/>
      <c r="C650" s="174"/>
      <c r="D650" s="176">
        <f t="shared" si="121"/>
        <v>0</v>
      </c>
      <c r="E650" s="176">
        <f t="shared" si="121"/>
        <v>0</v>
      </c>
      <c r="F650" s="10">
        <f t="shared" si="122"/>
        <v>0</v>
      </c>
      <c r="G650" s="10">
        <f t="shared" si="122"/>
        <v>0</v>
      </c>
      <c r="H650" s="10">
        <f t="shared" si="123"/>
        <v>0</v>
      </c>
      <c r="I650" s="10">
        <f t="shared" si="124"/>
        <v>0</v>
      </c>
      <c r="J650" s="10">
        <f t="shared" si="125"/>
        <v>0</v>
      </c>
      <c r="K650" s="10">
        <f t="shared" si="126"/>
        <v>0</v>
      </c>
      <c r="L650" s="10">
        <f t="shared" si="127"/>
        <v>0</v>
      </c>
      <c r="M650" s="10">
        <f t="shared" ca="1" si="132"/>
        <v>-1.6428652393274609E-2</v>
      </c>
      <c r="N650" s="10">
        <f t="shared" ca="1" si="128"/>
        <v>0</v>
      </c>
      <c r="O650" s="177">
        <f t="shared" ca="1" si="129"/>
        <v>0</v>
      </c>
      <c r="P650" s="10">
        <f t="shared" ca="1" si="130"/>
        <v>0</v>
      </c>
      <c r="Q650" s="10">
        <f t="shared" ca="1" si="131"/>
        <v>0</v>
      </c>
      <c r="R650">
        <f t="shared" ca="1" si="133"/>
        <v>1.6428652393274609E-2</v>
      </c>
    </row>
    <row r="651" spans="2:18" x14ac:dyDescent="0.2">
      <c r="B651"/>
      <c r="C651" s="174"/>
      <c r="D651" s="176">
        <f t="shared" si="121"/>
        <v>0</v>
      </c>
      <c r="E651" s="176">
        <f t="shared" si="121"/>
        <v>0</v>
      </c>
      <c r="F651" s="10">
        <f t="shared" si="122"/>
        <v>0</v>
      </c>
      <c r="G651" s="10">
        <f t="shared" si="122"/>
        <v>0</v>
      </c>
      <c r="H651" s="10">
        <f t="shared" si="123"/>
        <v>0</v>
      </c>
      <c r="I651" s="10">
        <f t="shared" si="124"/>
        <v>0</v>
      </c>
      <c r="J651" s="10">
        <f t="shared" si="125"/>
        <v>0</v>
      </c>
      <c r="K651" s="10">
        <f t="shared" si="126"/>
        <v>0</v>
      </c>
      <c r="L651" s="10">
        <f t="shared" si="127"/>
        <v>0</v>
      </c>
      <c r="M651" s="10">
        <f t="shared" ca="1" si="132"/>
        <v>-1.6428652393274609E-2</v>
      </c>
      <c r="N651" s="10">
        <f t="shared" ca="1" si="128"/>
        <v>0</v>
      </c>
      <c r="O651" s="177">
        <f t="shared" ca="1" si="129"/>
        <v>0</v>
      </c>
      <c r="P651" s="10">
        <f t="shared" ca="1" si="130"/>
        <v>0</v>
      </c>
      <c r="Q651" s="10">
        <f t="shared" ca="1" si="131"/>
        <v>0</v>
      </c>
      <c r="R651">
        <f t="shared" ca="1" si="133"/>
        <v>1.6428652393274609E-2</v>
      </c>
    </row>
    <row r="652" spans="2:18" x14ac:dyDescent="0.2">
      <c r="B652"/>
      <c r="C652" s="174"/>
      <c r="D652" s="176">
        <f t="shared" si="121"/>
        <v>0</v>
      </c>
      <c r="E652" s="176">
        <f t="shared" si="121"/>
        <v>0</v>
      </c>
      <c r="F652" s="10">
        <f t="shared" si="122"/>
        <v>0</v>
      </c>
      <c r="G652" s="10">
        <f t="shared" si="122"/>
        <v>0</v>
      </c>
      <c r="H652" s="10">
        <f t="shared" si="123"/>
        <v>0</v>
      </c>
      <c r="I652" s="10">
        <f t="shared" si="124"/>
        <v>0</v>
      </c>
      <c r="J652" s="10">
        <f t="shared" si="125"/>
        <v>0</v>
      </c>
      <c r="K652" s="10">
        <f t="shared" si="126"/>
        <v>0</v>
      </c>
      <c r="L652" s="10">
        <f t="shared" si="127"/>
        <v>0</v>
      </c>
      <c r="M652" s="10">
        <f t="shared" ca="1" si="132"/>
        <v>-1.6428652393274609E-2</v>
      </c>
      <c r="N652" s="10">
        <f t="shared" ca="1" si="128"/>
        <v>0</v>
      </c>
      <c r="O652" s="177">
        <f t="shared" ca="1" si="129"/>
        <v>0</v>
      </c>
      <c r="P652" s="10">
        <f t="shared" ca="1" si="130"/>
        <v>0</v>
      </c>
      <c r="Q652" s="10">
        <f t="shared" ca="1" si="131"/>
        <v>0</v>
      </c>
      <c r="R652">
        <f t="shared" ca="1" si="133"/>
        <v>1.6428652393274609E-2</v>
      </c>
    </row>
    <row r="653" spans="2:18" x14ac:dyDescent="0.2">
      <c r="B653"/>
      <c r="C653" s="174"/>
      <c r="D653" s="176">
        <f t="shared" si="121"/>
        <v>0</v>
      </c>
      <c r="E653" s="176">
        <f t="shared" si="121"/>
        <v>0</v>
      </c>
      <c r="F653" s="10">
        <f t="shared" si="122"/>
        <v>0</v>
      </c>
      <c r="G653" s="10">
        <f t="shared" si="122"/>
        <v>0</v>
      </c>
      <c r="H653" s="10">
        <f t="shared" si="123"/>
        <v>0</v>
      </c>
      <c r="I653" s="10">
        <f t="shared" si="124"/>
        <v>0</v>
      </c>
      <c r="J653" s="10">
        <f t="shared" si="125"/>
        <v>0</v>
      </c>
      <c r="K653" s="10">
        <f t="shared" si="126"/>
        <v>0</v>
      </c>
      <c r="L653" s="10">
        <f t="shared" si="127"/>
        <v>0</v>
      </c>
      <c r="M653" s="10">
        <f t="shared" ca="1" si="132"/>
        <v>-1.6428652393274609E-2</v>
      </c>
      <c r="N653" s="10">
        <f t="shared" ca="1" si="128"/>
        <v>0</v>
      </c>
      <c r="O653" s="177">
        <f t="shared" ca="1" si="129"/>
        <v>0</v>
      </c>
      <c r="P653" s="10">
        <f t="shared" ca="1" si="130"/>
        <v>0</v>
      </c>
      <c r="Q653" s="10">
        <f t="shared" ca="1" si="131"/>
        <v>0</v>
      </c>
      <c r="R653">
        <f t="shared" ca="1" si="133"/>
        <v>1.6428652393274609E-2</v>
      </c>
    </row>
    <row r="654" spans="2:18" x14ac:dyDescent="0.2">
      <c r="B654"/>
      <c r="C654" s="174"/>
      <c r="D654" s="176">
        <f t="shared" si="121"/>
        <v>0</v>
      </c>
      <c r="E654" s="176">
        <f t="shared" si="121"/>
        <v>0</v>
      </c>
      <c r="F654" s="10">
        <f t="shared" si="122"/>
        <v>0</v>
      </c>
      <c r="G654" s="10">
        <f t="shared" si="122"/>
        <v>0</v>
      </c>
      <c r="H654" s="10">
        <f t="shared" si="123"/>
        <v>0</v>
      </c>
      <c r="I654" s="10">
        <f t="shared" si="124"/>
        <v>0</v>
      </c>
      <c r="J654" s="10">
        <f t="shared" si="125"/>
        <v>0</v>
      </c>
      <c r="K654" s="10">
        <f t="shared" si="126"/>
        <v>0</v>
      </c>
      <c r="L654" s="10">
        <f t="shared" si="127"/>
        <v>0</v>
      </c>
      <c r="M654" s="10">
        <f t="shared" ca="1" si="132"/>
        <v>-1.6428652393274609E-2</v>
      </c>
      <c r="N654" s="10">
        <f t="shared" ca="1" si="128"/>
        <v>0</v>
      </c>
      <c r="O654" s="177">
        <f t="shared" ca="1" si="129"/>
        <v>0</v>
      </c>
      <c r="P654" s="10">
        <f t="shared" ca="1" si="130"/>
        <v>0</v>
      </c>
      <c r="Q654" s="10">
        <f t="shared" ca="1" si="131"/>
        <v>0</v>
      </c>
      <c r="R654">
        <f t="shared" ca="1" si="133"/>
        <v>1.6428652393274609E-2</v>
      </c>
    </row>
    <row r="655" spans="2:18" x14ac:dyDescent="0.2">
      <c r="B655"/>
      <c r="C655" s="174"/>
      <c r="D655" s="176">
        <f t="shared" ref="D655:E718" si="134">A655/A$18</f>
        <v>0</v>
      </c>
      <c r="E655" s="176">
        <f t="shared" si="134"/>
        <v>0</v>
      </c>
      <c r="F655" s="10">
        <f t="shared" ref="F655:G718" si="135">$C655*D655</f>
        <v>0</v>
      </c>
      <c r="G655" s="10">
        <f t="shared" si="135"/>
        <v>0</v>
      </c>
      <c r="H655" s="10">
        <f t="shared" si="123"/>
        <v>0</v>
      </c>
      <c r="I655" s="10">
        <f t="shared" si="124"/>
        <v>0</v>
      </c>
      <c r="J655" s="10">
        <f t="shared" si="125"/>
        <v>0</v>
      </c>
      <c r="K655" s="10">
        <f t="shared" si="126"/>
        <v>0</v>
      </c>
      <c r="L655" s="10">
        <f t="shared" si="127"/>
        <v>0</v>
      </c>
      <c r="M655" s="10">
        <f t="shared" ca="1" si="132"/>
        <v>-1.6428652393274609E-2</v>
      </c>
      <c r="N655" s="10">
        <f t="shared" ca="1" si="128"/>
        <v>0</v>
      </c>
      <c r="O655" s="177">
        <f t="shared" ca="1" si="129"/>
        <v>0</v>
      </c>
      <c r="P655" s="10">
        <f t="shared" ca="1" si="130"/>
        <v>0</v>
      </c>
      <c r="Q655" s="10">
        <f t="shared" ca="1" si="131"/>
        <v>0</v>
      </c>
      <c r="R655">
        <f t="shared" ca="1" si="133"/>
        <v>1.6428652393274609E-2</v>
      </c>
    </row>
    <row r="656" spans="2:18" x14ac:dyDescent="0.2">
      <c r="B656"/>
      <c r="C656" s="174"/>
      <c r="D656" s="176">
        <f t="shared" si="134"/>
        <v>0</v>
      </c>
      <c r="E656" s="176">
        <f t="shared" si="134"/>
        <v>0</v>
      </c>
      <c r="F656" s="10">
        <f t="shared" si="135"/>
        <v>0</v>
      </c>
      <c r="G656" s="10">
        <f t="shared" si="135"/>
        <v>0</v>
      </c>
      <c r="H656" s="10">
        <f t="shared" ref="H656:H719" si="136">C656*D656*D656</f>
        <v>0</v>
      </c>
      <c r="I656" s="10">
        <f t="shared" ref="I656:I719" si="137">C656*D656*D656*D656</f>
        <v>0</v>
      </c>
      <c r="J656" s="10">
        <f t="shared" ref="J656:J719" si="138">C656*D656*D656*D656*D656</f>
        <v>0</v>
      </c>
      <c r="K656" s="10">
        <f t="shared" ref="K656:K719" si="139">C656*E656*D656</f>
        <v>0</v>
      </c>
      <c r="L656" s="10">
        <f t="shared" ref="L656:L719" si="140">C656*E656*D656*D656</f>
        <v>0</v>
      </c>
      <c r="M656" s="10">
        <f t="shared" ca="1" si="132"/>
        <v>-1.6428652393274609E-2</v>
      </c>
      <c r="N656" s="10">
        <f t="shared" ref="N656:N719" ca="1" si="141">C656*(M656-E656)^2</f>
        <v>0</v>
      </c>
      <c r="O656" s="177">
        <f t="shared" ref="O656:O719" ca="1" si="142">(C656*O$1-O$2*F656+O$3*H656)^2</f>
        <v>0</v>
      </c>
      <c r="P656" s="10">
        <f t="shared" ref="P656:P719" ca="1" si="143">(-C656*O$2+O$4*F656-O$5*H656)^2</f>
        <v>0</v>
      </c>
      <c r="Q656" s="10">
        <f t="shared" ref="Q656:Q719" ca="1" si="144">+(C656*O$3-F656*O$5+H656*O$6)^2</f>
        <v>0</v>
      </c>
      <c r="R656">
        <f t="shared" ca="1" si="133"/>
        <v>1.6428652393274609E-2</v>
      </c>
    </row>
    <row r="657" spans="2:18" x14ac:dyDescent="0.2">
      <c r="B657"/>
      <c r="C657" s="174"/>
      <c r="D657" s="176">
        <f t="shared" si="134"/>
        <v>0</v>
      </c>
      <c r="E657" s="176">
        <f t="shared" si="134"/>
        <v>0</v>
      </c>
      <c r="F657" s="10">
        <f t="shared" si="135"/>
        <v>0</v>
      </c>
      <c r="G657" s="10">
        <f t="shared" si="135"/>
        <v>0</v>
      </c>
      <c r="H657" s="10">
        <f t="shared" si="136"/>
        <v>0</v>
      </c>
      <c r="I657" s="10">
        <f t="shared" si="137"/>
        <v>0</v>
      </c>
      <c r="J657" s="10">
        <f t="shared" si="138"/>
        <v>0</v>
      </c>
      <c r="K657" s="10">
        <f t="shared" si="139"/>
        <v>0</v>
      </c>
      <c r="L657" s="10">
        <f t="shared" si="140"/>
        <v>0</v>
      </c>
      <c r="M657" s="10">
        <f t="shared" ca="1" si="132"/>
        <v>-1.6428652393274609E-2</v>
      </c>
      <c r="N657" s="10">
        <f t="shared" ca="1" si="141"/>
        <v>0</v>
      </c>
      <c r="O657" s="177">
        <f t="shared" ca="1" si="142"/>
        <v>0</v>
      </c>
      <c r="P657" s="10">
        <f t="shared" ca="1" si="143"/>
        <v>0</v>
      </c>
      <c r="Q657" s="10">
        <f t="shared" ca="1" si="144"/>
        <v>0</v>
      </c>
      <c r="R657">
        <f t="shared" ca="1" si="133"/>
        <v>1.6428652393274609E-2</v>
      </c>
    </row>
    <row r="658" spans="2:18" x14ac:dyDescent="0.2">
      <c r="B658"/>
      <c r="C658" s="174"/>
      <c r="D658" s="176">
        <f t="shared" si="134"/>
        <v>0</v>
      </c>
      <c r="E658" s="176">
        <f t="shared" si="134"/>
        <v>0</v>
      </c>
      <c r="F658" s="10">
        <f t="shared" si="135"/>
        <v>0</v>
      </c>
      <c r="G658" s="10">
        <f t="shared" si="135"/>
        <v>0</v>
      </c>
      <c r="H658" s="10">
        <f t="shared" si="136"/>
        <v>0</v>
      </c>
      <c r="I658" s="10">
        <f t="shared" si="137"/>
        <v>0</v>
      </c>
      <c r="J658" s="10">
        <f t="shared" si="138"/>
        <v>0</v>
      </c>
      <c r="K658" s="10">
        <f t="shared" si="139"/>
        <v>0</v>
      </c>
      <c r="L658" s="10">
        <f t="shared" si="140"/>
        <v>0</v>
      </c>
      <c r="M658" s="10">
        <f t="shared" ca="1" si="132"/>
        <v>-1.6428652393274609E-2</v>
      </c>
      <c r="N658" s="10">
        <f t="shared" ca="1" si="141"/>
        <v>0</v>
      </c>
      <c r="O658" s="177">
        <f t="shared" ca="1" si="142"/>
        <v>0</v>
      </c>
      <c r="P658" s="10">
        <f t="shared" ca="1" si="143"/>
        <v>0</v>
      </c>
      <c r="Q658" s="10">
        <f t="shared" ca="1" si="144"/>
        <v>0</v>
      </c>
      <c r="R658">
        <f t="shared" ca="1" si="133"/>
        <v>1.6428652393274609E-2</v>
      </c>
    </row>
    <row r="659" spans="2:18" x14ac:dyDescent="0.2">
      <c r="B659"/>
      <c r="C659" s="174"/>
      <c r="D659" s="176">
        <f t="shared" si="134"/>
        <v>0</v>
      </c>
      <c r="E659" s="176">
        <f t="shared" si="134"/>
        <v>0</v>
      </c>
      <c r="F659" s="10">
        <f t="shared" si="135"/>
        <v>0</v>
      </c>
      <c r="G659" s="10">
        <f t="shared" si="135"/>
        <v>0</v>
      </c>
      <c r="H659" s="10">
        <f t="shared" si="136"/>
        <v>0</v>
      </c>
      <c r="I659" s="10">
        <f t="shared" si="137"/>
        <v>0</v>
      </c>
      <c r="J659" s="10">
        <f t="shared" si="138"/>
        <v>0</v>
      </c>
      <c r="K659" s="10">
        <f t="shared" si="139"/>
        <v>0</v>
      </c>
      <c r="L659" s="10">
        <f t="shared" si="140"/>
        <v>0</v>
      </c>
      <c r="M659" s="10">
        <f t="shared" ca="1" si="132"/>
        <v>-1.6428652393274609E-2</v>
      </c>
      <c r="N659" s="10">
        <f t="shared" ca="1" si="141"/>
        <v>0</v>
      </c>
      <c r="O659" s="177">
        <f t="shared" ca="1" si="142"/>
        <v>0</v>
      </c>
      <c r="P659" s="10">
        <f t="shared" ca="1" si="143"/>
        <v>0</v>
      </c>
      <c r="Q659" s="10">
        <f t="shared" ca="1" si="144"/>
        <v>0</v>
      </c>
      <c r="R659">
        <f t="shared" ca="1" si="133"/>
        <v>1.6428652393274609E-2</v>
      </c>
    </row>
    <row r="660" spans="2:18" x14ac:dyDescent="0.2">
      <c r="B660"/>
      <c r="C660" s="174"/>
      <c r="D660" s="176">
        <f t="shared" si="134"/>
        <v>0</v>
      </c>
      <c r="E660" s="176">
        <f t="shared" si="134"/>
        <v>0</v>
      </c>
      <c r="F660" s="10">
        <f t="shared" si="135"/>
        <v>0</v>
      </c>
      <c r="G660" s="10">
        <f t="shared" si="135"/>
        <v>0</v>
      </c>
      <c r="H660" s="10">
        <f t="shared" si="136"/>
        <v>0</v>
      </c>
      <c r="I660" s="10">
        <f t="shared" si="137"/>
        <v>0</v>
      </c>
      <c r="J660" s="10">
        <f t="shared" si="138"/>
        <v>0</v>
      </c>
      <c r="K660" s="10">
        <f t="shared" si="139"/>
        <v>0</v>
      </c>
      <c r="L660" s="10">
        <f t="shared" si="140"/>
        <v>0</v>
      </c>
      <c r="M660" s="10">
        <f t="shared" ca="1" si="132"/>
        <v>-1.6428652393274609E-2</v>
      </c>
      <c r="N660" s="10">
        <f t="shared" ca="1" si="141"/>
        <v>0</v>
      </c>
      <c r="O660" s="177">
        <f t="shared" ca="1" si="142"/>
        <v>0</v>
      </c>
      <c r="P660" s="10">
        <f t="shared" ca="1" si="143"/>
        <v>0</v>
      </c>
      <c r="Q660" s="10">
        <f t="shared" ca="1" si="144"/>
        <v>0</v>
      </c>
      <c r="R660">
        <f t="shared" ca="1" si="133"/>
        <v>1.6428652393274609E-2</v>
      </c>
    </row>
    <row r="661" spans="2:18" x14ac:dyDescent="0.2">
      <c r="B661"/>
      <c r="C661" s="174"/>
      <c r="D661" s="176">
        <f t="shared" si="134"/>
        <v>0</v>
      </c>
      <c r="E661" s="176">
        <f t="shared" si="134"/>
        <v>0</v>
      </c>
      <c r="F661" s="10">
        <f t="shared" si="135"/>
        <v>0</v>
      </c>
      <c r="G661" s="10">
        <f t="shared" si="135"/>
        <v>0</v>
      </c>
      <c r="H661" s="10">
        <f t="shared" si="136"/>
        <v>0</v>
      </c>
      <c r="I661" s="10">
        <f t="shared" si="137"/>
        <v>0</v>
      </c>
      <c r="J661" s="10">
        <f t="shared" si="138"/>
        <v>0</v>
      </c>
      <c r="K661" s="10">
        <f t="shared" si="139"/>
        <v>0</v>
      </c>
      <c r="L661" s="10">
        <f t="shared" si="140"/>
        <v>0</v>
      </c>
      <c r="M661" s="10">
        <f t="shared" ref="M661:M724" ca="1" si="145">+E$4+E$5*D661+E$6*D661^2</f>
        <v>-1.6428652393274609E-2</v>
      </c>
      <c r="N661" s="10">
        <f t="shared" ca="1" si="141"/>
        <v>0</v>
      </c>
      <c r="O661" s="177">
        <f t="shared" ca="1" si="142"/>
        <v>0</v>
      </c>
      <c r="P661" s="10">
        <f t="shared" ca="1" si="143"/>
        <v>0</v>
      </c>
      <c r="Q661" s="10">
        <f t="shared" ca="1" si="144"/>
        <v>0</v>
      </c>
      <c r="R661">
        <f t="shared" ref="R661:R724" ca="1" si="146">+E661-M661</f>
        <v>1.6428652393274609E-2</v>
      </c>
    </row>
    <row r="662" spans="2:18" x14ac:dyDescent="0.2">
      <c r="B662"/>
      <c r="C662" s="174"/>
      <c r="D662" s="176">
        <f t="shared" si="134"/>
        <v>0</v>
      </c>
      <c r="E662" s="176">
        <f t="shared" si="134"/>
        <v>0</v>
      </c>
      <c r="F662" s="10">
        <f t="shared" si="135"/>
        <v>0</v>
      </c>
      <c r="G662" s="10">
        <f t="shared" si="135"/>
        <v>0</v>
      </c>
      <c r="H662" s="10">
        <f t="shared" si="136"/>
        <v>0</v>
      </c>
      <c r="I662" s="10">
        <f t="shared" si="137"/>
        <v>0</v>
      </c>
      <c r="J662" s="10">
        <f t="shared" si="138"/>
        <v>0</v>
      </c>
      <c r="K662" s="10">
        <f t="shared" si="139"/>
        <v>0</v>
      </c>
      <c r="L662" s="10">
        <f t="shared" si="140"/>
        <v>0</v>
      </c>
      <c r="M662" s="10">
        <f t="shared" ca="1" si="145"/>
        <v>-1.6428652393274609E-2</v>
      </c>
      <c r="N662" s="10">
        <f t="shared" ca="1" si="141"/>
        <v>0</v>
      </c>
      <c r="O662" s="177">
        <f t="shared" ca="1" si="142"/>
        <v>0</v>
      </c>
      <c r="P662" s="10">
        <f t="shared" ca="1" si="143"/>
        <v>0</v>
      </c>
      <c r="Q662" s="10">
        <f t="shared" ca="1" si="144"/>
        <v>0</v>
      </c>
      <c r="R662">
        <f t="shared" ca="1" si="146"/>
        <v>1.6428652393274609E-2</v>
      </c>
    </row>
    <row r="663" spans="2:18" x14ac:dyDescent="0.2">
      <c r="B663"/>
      <c r="C663" s="174"/>
      <c r="D663" s="176">
        <f t="shared" si="134"/>
        <v>0</v>
      </c>
      <c r="E663" s="176">
        <f t="shared" si="134"/>
        <v>0</v>
      </c>
      <c r="F663" s="10">
        <f t="shared" si="135"/>
        <v>0</v>
      </c>
      <c r="G663" s="10">
        <f t="shared" si="135"/>
        <v>0</v>
      </c>
      <c r="H663" s="10">
        <f t="shared" si="136"/>
        <v>0</v>
      </c>
      <c r="I663" s="10">
        <f t="shared" si="137"/>
        <v>0</v>
      </c>
      <c r="J663" s="10">
        <f t="shared" si="138"/>
        <v>0</v>
      </c>
      <c r="K663" s="10">
        <f t="shared" si="139"/>
        <v>0</v>
      </c>
      <c r="L663" s="10">
        <f t="shared" si="140"/>
        <v>0</v>
      </c>
      <c r="M663" s="10">
        <f t="shared" ca="1" si="145"/>
        <v>-1.6428652393274609E-2</v>
      </c>
      <c r="N663" s="10">
        <f t="shared" ca="1" si="141"/>
        <v>0</v>
      </c>
      <c r="O663" s="177">
        <f t="shared" ca="1" si="142"/>
        <v>0</v>
      </c>
      <c r="P663" s="10">
        <f t="shared" ca="1" si="143"/>
        <v>0</v>
      </c>
      <c r="Q663" s="10">
        <f t="shared" ca="1" si="144"/>
        <v>0</v>
      </c>
      <c r="R663">
        <f t="shared" ca="1" si="146"/>
        <v>1.6428652393274609E-2</v>
      </c>
    </row>
    <row r="664" spans="2:18" x14ac:dyDescent="0.2">
      <c r="B664"/>
      <c r="C664" s="174"/>
      <c r="D664" s="176">
        <f t="shared" si="134"/>
        <v>0</v>
      </c>
      <c r="E664" s="176">
        <f t="shared" si="134"/>
        <v>0</v>
      </c>
      <c r="F664" s="10">
        <f t="shared" si="135"/>
        <v>0</v>
      </c>
      <c r="G664" s="10">
        <f t="shared" si="135"/>
        <v>0</v>
      </c>
      <c r="H664" s="10">
        <f t="shared" si="136"/>
        <v>0</v>
      </c>
      <c r="I664" s="10">
        <f t="shared" si="137"/>
        <v>0</v>
      </c>
      <c r="J664" s="10">
        <f t="shared" si="138"/>
        <v>0</v>
      </c>
      <c r="K664" s="10">
        <f t="shared" si="139"/>
        <v>0</v>
      </c>
      <c r="L664" s="10">
        <f t="shared" si="140"/>
        <v>0</v>
      </c>
      <c r="M664" s="10">
        <f t="shared" ca="1" si="145"/>
        <v>-1.6428652393274609E-2</v>
      </c>
      <c r="N664" s="10">
        <f t="shared" ca="1" si="141"/>
        <v>0</v>
      </c>
      <c r="O664" s="177">
        <f t="shared" ca="1" si="142"/>
        <v>0</v>
      </c>
      <c r="P664" s="10">
        <f t="shared" ca="1" si="143"/>
        <v>0</v>
      </c>
      <c r="Q664" s="10">
        <f t="shared" ca="1" si="144"/>
        <v>0</v>
      </c>
      <c r="R664">
        <f t="shared" ca="1" si="146"/>
        <v>1.6428652393274609E-2</v>
      </c>
    </row>
    <row r="665" spans="2:18" x14ac:dyDescent="0.2">
      <c r="B665"/>
      <c r="C665" s="174"/>
      <c r="D665" s="176">
        <f t="shared" si="134"/>
        <v>0</v>
      </c>
      <c r="E665" s="176">
        <f t="shared" si="134"/>
        <v>0</v>
      </c>
      <c r="F665" s="10">
        <f t="shared" si="135"/>
        <v>0</v>
      </c>
      <c r="G665" s="10">
        <f t="shared" si="135"/>
        <v>0</v>
      </c>
      <c r="H665" s="10">
        <f t="shared" si="136"/>
        <v>0</v>
      </c>
      <c r="I665" s="10">
        <f t="shared" si="137"/>
        <v>0</v>
      </c>
      <c r="J665" s="10">
        <f t="shared" si="138"/>
        <v>0</v>
      </c>
      <c r="K665" s="10">
        <f t="shared" si="139"/>
        <v>0</v>
      </c>
      <c r="L665" s="10">
        <f t="shared" si="140"/>
        <v>0</v>
      </c>
      <c r="M665" s="10">
        <f t="shared" ca="1" si="145"/>
        <v>-1.6428652393274609E-2</v>
      </c>
      <c r="N665" s="10">
        <f t="shared" ca="1" si="141"/>
        <v>0</v>
      </c>
      <c r="O665" s="177">
        <f t="shared" ca="1" si="142"/>
        <v>0</v>
      </c>
      <c r="P665" s="10">
        <f t="shared" ca="1" si="143"/>
        <v>0</v>
      </c>
      <c r="Q665" s="10">
        <f t="shared" ca="1" si="144"/>
        <v>0</v>
      </c>
      <c r="R665">
        <f t="shared" ca="1" si="146"/>
        <v>1.6428652393274609E-2</v>
      </c>
    </row>
    <row r="666" spans="2:18" x14ac:dyDescent="0.2">
      <c r="B666"/>
      <c r="C666" s="174"/>
      <c r="D666" s="176">
        <f t="shared" si="134"/>
        <v>0</v>
      </c>
      <c r="E666" s="176">
        <f t="shared" si="134"/>
        <v>0</v>
      </c>
      <c r="F666" s="10">
        <f t="shared" si="135"/>
        <v>0</v>
      </c>
      <c r="G666" s="10">
        <f t="shared" si="135"/>
        <v>0</v>
      </c>
      <c r="H666" s="10">
        <f t="shared" si="136"/>
        <v>0</v>
      </c>
      <c r="I666" s="10">
        <f t="shared" si="137"/>
        <v>0</v>
      </c>
      <c r="J666" s="10">
        <f t="shared" si="138"/>
        <v>0</v>
      </c>
      <c r="K666" s="10">
        <f t="shared" si="139"/>
        <v>0</v>
      </c>
      <c r="L666" s="10">
        <f t="shared" si="140"/>
        <v>0</v>
      </c>
      <c r="M666" s="10">
        <f t="shared" ca="1" si="145"/>
        <v>-1.6428652393274609E-2</v>
      </c>
      <c r="N666" s="10">
        <f t="shared" ca="1" si="141"/>
        <v>0</v>
      </c>
      <c r="O666" s="177">
        <f t="shared" ca="1" si="142"/>
        <v>0</v>
      </c>
      <c r="P666" s="10">
        <f t="shared" ca="1" si="143"/>
        <v>0</v>
      </c>
      <c r="Q666" s="10">
        <f t="shared" ca="1" si="144"/>
        <v>0</v>
      </c>
      <c r="R666">
        <f t="shared" ca="1" si="146"/>
        <v>1.6428652393274609E-2</v>
      </c>
    </row>
    <row r="667" spans="2:18" x14ac:dyDescent="0.2">
      <c r="B667"/>
      <c r="C667" s="174"/>
      <c r="D667" s="176">
        <f t="shared" si="134"/>
        <v>0</v>
      </c>
      <c r="E667" s="176">
        <f t="shared" si="134"/>
        <v>0</v>
      </c>
      <c r="F667" s="10">
        <f t="shared" si="135"/>
        <v>0</v>
      </c>
      <c r="G667" s="10">
        <f t="shared" si="135"/>
        <v>0</v>
      </c>
      <c r="H667" s="10">
        <f t="shared" si="136"/>
        <v>0</v>
      </c>
      <c r="I667" s="10">
        <f t="shared" si="137"/>
        <v>0</v>
      </c>
      <c r="J667" s="10">
        <f t="shared" si="138"/>
        <v>0</v>
      </c>
      <c r="K667" s="10">
        <f t="shared" si="139"/>
        <v>0</v>
      </c>
      <c r="L667" s="10">
        <f t="shared" si="140"/>
        <v>0</v>
      </c>
      <c r="M667" s="10">
        <f t="shared" ca="1" si="145"/>
        <v>-1.6428652393274609E-2</v>
      </c>
      <c r="N667" s="10">
        <f t="shared" ca="1" si="141"/>
        <v>0</v>
      </c>
      <c r="O667" s="177">
        <f t="shared" ca="1" si="142"/>
        <v>0</v>
      </c>
      <c r="P667" s="10">
        <f t="shared" ca="1" si="143"/>
        <v>0</v>
      </c>
      <c r="Q667" s="10">
        <f t="shared" ca="1" si="144"/>
        <v>0</v>
      </c>
      <c r="R667">
        <f t="shared" ca="1" si="146"/>
        <v>1.6428652393274609E-2</v>
      </c>
    </row>
    <row r="668" spans="2:18" x14ac:dyDescent="0.2">
      <c r="B668"/>
      <c r="C668" s="174"/>
      <c r="D668" s="176">
        <f t="shared" si="134"/>
        <v>0</v>
      </c>
      <c r="E668" s="176">
        <f t="shared" si="134"/>
        <v>0</v>
      </c>
      <c r="F668" s="10">
        <f t="shared" si="135"/>
        <v>0</v>
      </c>
      <c r="G668" s="10">
        <f t="shared" si="135"/>
        <v>0</v>
      </c>
      <c r="H668" s="10">
        <f t="shared" si="136"/>
        <v>0</v>
      </c>
      <c r="I668" s="10">
        <f t="shared" si="137"/>
        <v>0</v>
      </c>
      <c r="J668" s="10">
        <f t="shared" si="138"/>
        <v>0</v>
      </c>
      <c r="K668" s="10">
        <f t="shared" si="139"/>
        <v>0</v>
      </c>
      <c r="L668" s="10">
        <f t="shared" si="140"/>
        <v>0</v>
      </c>
      <c r="M668" s="10">
        <f t="shared" ca="1" si="145"/>
        <v>-1.6428652393274609E-2</v>
      </c>
      <c r="N668" s="10">
        <f t="shared" ca="1" si="141"/>
        <v>0</v>
      </c>
      <c r="O668" s="177">
        <f t="shared" ca="1" si="142"/>
        <v>0</v>
      </c>
      <c r="P668" s="10">
        <f t="shared" ca="1" si="143"/>
        <v>0</v>
      </c>
      <c r="Q668" s="10">
        <f t="shared" ca="1" si="144"/>
        <v>0</v>
      </c>
      <c r="R668">
        <f t="shared" ca="1" si="146"/>
        <v>1.6428652393274609E-2</v>
      </c>
    </row>
    <row r="669" spans="2:18" x14ac:dyDescent="0.2">
      <c r="B669"/>
      <c r="C669" s="174"/>
      <c r="D669" s="176">
        <f t="shared" si="134"/>
        <v>0</v>
      </c>
      <c r="E669" s="176">
        <f t="shared" si="134"/>
        <v>0</v>
      </c>
      <c r="F669" s="10">
        <f t="shared" si="135"/>
        <v>0</v>
      </c>
      <c r="G669" s="10">
        <f t="shared" si="135"/>
        <v>0</v>
      </c>
      <c r="H669" s="10">
        <f t="shared" si="136"/>
        <v>0</v>
      </c>
      <c r="I669" s="10">
        <f t="shared" si="137"/>
        <v>0</v>
      </c>
      <c r="J669" s="10">
        <f t="shared" si="138"/>
        <v>0</v>
      </c>
      <c r="K669" s="10">
        <f t="shared" si="139"/>
        <v>0</v>
      </c>
      <c r="L669" s="10">
        <f t="shared" si="140"/>
        <v>0</v>
      </c>
      <c r="M669" s="10">
        <f t="shared" ca="1" si="145"/>
        <v>-1.6428652393274609E-2</v>
      </c>
      <c r="N669" s="10">
        <f t="shared" ca="1" si="141"/>
        <v>0</v>
      </c>
      <c r="O669" s="177">
        <f t="shared" ca="1" si="142"/>
        <v>0</v>
      </c>
      <c r="P669" s="10">
        <f t="shared" ca="1" si="143"/>
        <v>0</v>
      </c>
      <c r="Q669" s="10">
        <f t="shared" ca="1" si="144"/>
        <v>0</v>
      </c>
      <c r="R669">
        <f t="shared" ca="1" si="146"/>
        <v>1.6428652393274609E-2</v>
      </c>
    </row>
    <row r="670" spans="2:18" x14ac:dyDescent="0.2">
      <c r="B670"/>
      <c r="C670" s="174"/>
      <c r="D670" s="176">
        <f t="shared" si="134"/>
        <v>0</v>
      </c>
      <c r="E670" s="176">
        <f t="shared" si="134"/>
        <v>0</v>
      </c>
      <c r="F670" s="10">
        <f t="shared" si="135"/>
        <v>0</v>
      </c>
      <c r="G670" s="10">
        <f t="shared" si="135"/>
        <v>0</v>
      </c>
      <c r="H670" s="10">
        <f t="shared" si="136"/>
        <v>0</v>
      </c>
      <c r="I670" s="10">
        <f t="shared" si="137"/>
        <v>0</v>
      </c>
      <c r="J670" s="10">
        <f t="shared" si="138"/>
        <v>0</v>
      </c>
      <c r="K670" s="10">
        <f t="shared" si="139"/>
        <v>0</v>
      </c>
      <c r="L670" s="10">
        <f t="shared" si="140"/>
        <v>0</v>
      </c>
      <c r="M670" s="10">
        <f t="shared" ca="1" si="145"/>
        <v>-1.6428652393274609E-2</v>
      </c>
      <c r="N670" s="10">
        <f t="shared" ca="1" si="141"/>
        <v>0</v>
      </c>
      <c r="O670" s="177">
        <f t="shared" ca="1" si="142"/>
        <v>0</v>
      </c>
      <c r="P670" s="10">
        <f t="shared" ca="1" si="143"/>
        <v>0</v>
      </c>
      <c r="Q670" s="10">
        <f t="shared" ca="1" si="144"/>
        <v>0</v>
      </c>
      <c r="R670">
        <f t="shared" ca="1" si="146"/>
        <v>1.6428652393274609E-2</v>
      </c>
    </row>
    <row r="671" spans="2:18" x14ac:dyDescent="0.2">
      <c r="B671"/>
      <c r="C671" s="174"/>
      <c r="D671" s="176">
        <f t="shared" si="134"/>
        <v>0</v>
      </c>
      <c r="E671" s="176">
        <f t="shared" si="134"/>
        <v>0</v>
      </c>
      <c r="F671" s="10">
        <f t="shared" si="135"/>
        <v>0</v>
      </c>
      <c r="G671" s="10">
        <f t="shared" si="135"/>
        <v>0</v>
      </c>
      <c r="H671" s="10">
        <f t="shared" si="136"/>
        <v>0</v>
      </c>
      <c r="I671" s="10">
        <f t="shared" si="137"/>
        <v>0</v>
      </c>
      <c r="J671" s="10">
        <f t="shared" si="138"/>
        <v>0</v>
      </c>
      <c r="K671" s="10">
        <f t="shared" si="139"/>
        <v>0</v>
      </c>
      <c r="L671" s="10">
        <f t="shared" si="140"/>
        <v>0</v>
      </c>
      <c r="M671" s="10">
        <f t="shared" ca="1" si="145"/>
        <v>-1.6428652393274609E-2</v>
      </c>
      <c r="N671" s="10">
        <f t="shared" ca="1" si="141"/>
        <v>0</v>
      </c>
      <c r="O671" s="177">
        <f t="shared" ca="1" si="142"/>
        <v>0</v>
      </c>
      <c r="P671" s="10">
        <f t="shared" ca="1" si="143"/>
        <v>0</v>
      </c>
      <c r="Q671" s="10">
        <f t="shared" ca="1" si="144"/>
        <v>0</v>
      </c>
      <c r="R671">
        <f t="shared" ca="1" si="146"/>
        <v>1.6428652393274609E-2</v>
      </c>
    </row>
    <row r="672" spans="2:18" x14ac:dyDescent="0.2">
      <c r="B672"/>
      <c r="C672" s="174"/>
      <c r="D672" s="176">
        <f t="shared" si="134"/>
        <v>0</v>
      </c>
      <c r="E672" s="176">
        <f t="shared" si="134"/>
        <v>0</v>
      </c>
      <c r="F672" s="10">
        <f t="shared" si="135"/>
        <v>0</v>
      </c>
      <c r="G672" s="10">
        <f t="shared" si="135"/>
        <v>0</v>
      </c>
      <c r="H672" s="10">
        <f t="shared" si="136"/>
        <v>0</v>
      </c>
      <c r="I672" s="10">
        <f t="shared" si="137"/>
        <v>0</v>
      </c>
      <c r="J672" s="10">
        <f t="shared" si="138"/>
        <v>0</v>
      </c>
      <c r="K672" s="10">
        <f t="shared" si="139"/>
        <v>0</v>
      </c>
      <c r="L672" s="10">
        <f t="shared" si="140"/>
        <v>0</v>
      </c>
      <c r="M672" s="10">
        <f t="shared" ca="1" si="145"/>
        <v>-1.6428652393274609E-2</v>
      </c>
      <c r="N672" s="10">
        <f t="shared" ca="1" si="141"/>
        <v>0</v>
      </c>
      <c r="O672" s="177">
        <f t="shared" ca="1" si="142"/>
        <v>0</v>
      </c>
      <c r="P672" s="10">
        <f t="shared" ca="1" si="143"/>
        <v>0</v>
      </c>
      <c r="Q672" s="10">
        <f t="shared" ca="1" si="144"/>
        <v>0</v>
      </c>
      <c r="R672">
        <f t="shared" ca="1" si="146"/>
        <v>1.6428652393274609E-2</v>
      </c>
    </row>
    <row r="673" spans="2:18" x14ac:dyDescent="0.2">
      <c r="B673"/>
      <c r="C673" s="174"/>
      <c r="D673" s="176">
        <f t="shared" si="134"/>
        <v>0</v>
      </c>
      <c r="E673" s="176">
        <f t="shared" si="134"/>
        <v>0</v>
      </c>
      <c r="F673" s="10">
        <f t="shared" si="135"/>
        <v>0</v>
      </c>
      <c r="G673" s="10">
        <f t="shared" si="135"/>
        <v>0</v>
      </c>
      <c r="H673" s="10">
        <f t="shared" si="136"/>
        <v>0</v>
      </c>
      <c r="I673" s="10">
        <f t="shared" si="137"/>
        <v>0</v>
      </c>
      <c r="J673" s="10">
        <f t="shared" si="138"/>
        <v>0</v>
      </c>
      <c r="K673" s="10">
        <f t="shared" si="139"/>
        <v>0</v>
      </c>
      <c r="L673" s="10">
        <f t="shared" si="140"/>
        <v>0</v>
      </c>
      <c r="M673" s="10">
        <f t="shared" ca="1" si="145"/>
        <v>-1.6428652393274609E-2</v>
      </c>
      <c r="N673" s="10">
        <f t="shared" ca="1" si="141"/>
        <v>0</v>
      </c>
      <c r="O673" s="177">
        <f t="shared" ca="1" si="142"/>
        <v>0</v>
      </c>
      <c r="P673" s="10">
        <f t="shared" ca="1" si="143"/>
        <v>0</v>
      </c>
      <c r="Q673" s="10">
        <f t="shared" ca="1" si="144"/>
        <v>0</v>
      </c>
      <c r="R673">
        <f t="shared" ca="1" si="146"/>
        <v>1.6428652393274609E-2</v>
      </c>
    </row>
    <row r="674" spans="2:18" x14ac:dyDescent="0.2">
      <c r="B674"/>
      <c r="C674" s="174"/>
      <c r="D674" s="176">
        <f t="shared" si="134"/>
        <v>0</v>
      </c>
      <c r="E674" s="176">
        <f t="shared" si="134"/>
        <v>0</v>
      </c>
      <c r="F674" s="10">
        <f t="shared" si="135"/>
        <v>0</v>
      </c>
      <c r="G674" s="10">
        <f t="shared" si="135"/>
        <v>0</v>
      </c>
      <c r="H674" s="10">
        <f t="shared" si="136"/>
        <v>0</v>
      </c>
      <c r="I674" s="10">
        <f t="shared" si="137"/>
        <v>0</v>
      </c>
      <c r="J674" s="10">
        <f t="shared" si="138"/>
        <v>0</v>
      </c>
      <c r="K674" s="10">
        <f t="shared" si="139"/>
        <v>0</v>
      </c>
      <c r="L674" s="10">
        <f t="shared" si="140"/>
        <v>0</v>
      </c>
      <c r="M674" s="10">
        <f t="shared" ca="1" si="145"/>
        <v>-1.6428652393274609E-2</v>
      </c>
      <c r="N674" s="10">
        <f t="shared" ca="1" si="141"/>
        <v>0</v>
      </c>
      <c r="O674" s="177">
        <f t="shared" ca="1" si="142"/>
        <v>0</v>
      </c>
      <c r="P674" s="10">
        <f t="shared" ca="1" si="143"/>
        <v>0</v>
      </c>
      <c r="Q674" s="10">
        <f t="shared" ca="1" si="144"/>
        <v>0</v>
      </c>
      <c r="R674">
        <f t="shared" ca="1" si="146"/>
        <v>1.6428652393274609E-2</v>
      </c>
    </row>
    <row r="675" spans="2:18" x14ac:dyDescent="0.2">
      <c r="B675"/>
      <c r="C675" s="174"/>
      <c r="D675" s="176">
        <f t="shared" si="134"/>
        <v>0</v>
      </c>
      <c r="E675" s="176">
        <f t="shared" si="134"/>
        <v>0</v>
      </c>
      <c r="F675" s="10">
        <f t="shared" si="135"/>
        <v>0</v>
      </c>
      <c r="G675" s="10">
        <f t="shared" si="135"/>
        <v>0</v>
      </c>
      <c r="H675" s="10">
        <f t="shared" si="136"/>
        <v>0</v>
      </c>
      <c r="I675" s="10">
        <f t="shared" si="137"/>
        <v>0</v>
      </c>
      <c r="J675" s="10">
        <f t="shared" si="138"/>
        <v>0</v>
      </c>
      <c r="K675" s="10">
        <f t="shared" si="139"/>
        <v>0</v>
      </c>
      <c r="L675" s="10">
        <f t="shared" si="140"/>
        <v>0</v>
      </c>
      <c r="M675" s="10">
        <f t="shared" ca="1" si="145"/>
        <v>-1.6428652393274609E-2</v>
      </c>
      <c r="N675" s="10">
        <f t="shared" ca="1" si="141"/>
        <v>0</v>
      </c>
      <c r="O675" s="177">
        <f t="shared" ca="1" si="142"/>
        <v>0</v>
      </c>
      <c r="P675" s="10">
        <f t="shared" ca="1" si="143"/>
        <v>0</v>
      </c>
      <c r="Q675" s="10">
        <f t="shared" ca="1" si="144"/>
        <v>0</v>
      </c>
      <c r="R675">
        <f t="shared" ca="1" si="146"/>
        <v>1.6428652393274609E-2</v>
      </c>
    </row>
    <row r="676" spans="2:18" x14ac:dyDescent="0.2">
      <c r="B676"/>
      <c r="C676" s="174"/>
      <c r="D676" s="176">
        <f t="shared" si="134"/>
        <v>0</v>
      </c>
      <c r="E676" s="176">
        <f t="shared" si="134"/>
        <v>0</v>
      </c>
      <c r="F676" s="10">
        <f t="shared" si="135"/>
        <v>0</v>
      </c>
      <c r="G676" s="10">
        <f t="shared" si="135"/>
        <v>0</v>
      </c>
      <c r="H676" s="10">
        <f t="shared" si="136"/>
        <v>0</v>
      </c>
      <c r="I676" s="10">
        <f t="shared" si="137"/>
        <v>0</v>
      </c>
      <c r="J676" s="10">
        <f t="shared" si="138"/>
        <v>0</v>
      </c>
      <c r="K676" s="10">
        <f t="shared" si="139"/>
        <v>0</v>
      </c>
      <c r="L676" s="10">
        <f t="shared" si="140"/>
        <v>0</v>
      </c>
      <c r="M676" s="10">
        <f t="shared" ca="1" si="145"/>
        <v>-1.6428652393274609E-2</v>
      </c>
      <c r="N676" s="10">
        <f t="shared" ca="1" si="141"/>
        <v>0</v>
      </c>
      <c r="O676" s="177">
        <f t="shared" ca="1" si="142"/>
        <v>0</v>
      </c>
      <c r="P676" s="10">
        <f t="shared" ca="1" si="143"/>
        <v>0</v>
      </c>
      <c r="Q676" s="10">
        <f t="shared" ca="1" si="144"/>
        <v>0</v>
      </c>
      <c r="R676">
        <f t="shared" ca="1" si="146"/>
        <v>1.6428652393274609E-2</v>
      </c>
    </row>
    <row r="677" spans="2:18" x14ac:dyDescent="0.2">
      <c r="B677"/>
      <c r="C677" s="174"/>
      <c r="D677" s="176">
        <f t="shared" si="134"/>
        <v>0</v>
      </c>
      <c r="E677" s="176">
        <f t="shared" si="134"/>
        <v>0</v>
      </c>
      <c r="F677" s="10">
        <f t="shared" si="135"/>
        <v>0</v>
      </c>
      <c r="G677" s="10">
        <f t="shared" si="135"/>
        <v>0</v>
      </c>
      <c r="H677" s="10">
        <f t="shared" si="136"/>
        <v>0</v>
      </c>
      <c r="I677" s="10">
        <f t="shared" si="137"/>
        <v>0</v>
      </c>
      <c r="J677" s="10">
        <f t="shared" si="138"/>
        <v>0</v>
      </c>
      <c r="K677" s="10">
        <f t="shared" si="139"/>
        <v>0</v>
      </c>
      <c r="L677" s="10">
        <f t="shared" si="140"/>
        <v>0</v>
      </c>
      <c r="M677" s="10">
        <f t="shared" ca="1" si="145"/>
        <v>-1.6428652393274609E-2</v>
      </c>
      <c r="N677" s="10">
        <f t="shared" ca="1" si="141"/>
        <v>0</v>
      </c>
      <c r="O677" s="177">
        <f t="shared" ca="1" si="142"/>
        <v>0</v>
      </c>
      <c r="P677" s="10">
        <f t="shared" ca="1" si="143"/>
        <v>0</v>
      </c>
      <c r="Q677" s="10">
        <f t="shared" ca="1" si="144"/>
        <v>0</v>
      </c>
      <c r="R677">
        <f t="shared" ca="1" si="146"/>
        <v>1.6428652393274609E-2</v>
      </c>
    </row>
    <row r="678" spans="2:18" x14ac:dyDescent="0.2">
      <c r="B678"/>
      <c r="C678" s="174"/>
      <c r="D678" s="176">
        <f t="shared" si="134"/>
        <v>0</v>
      </c>
      <c r="E678" s="176">
        <f t="shared" si="134"/>
        <v>0</v>
      </c>
      <c r="F678" s="10">
        <f t="shared" si="135"/>
        <v>0</v>
      </c>
      <c r="G678" s="10">
        <f t="shared" si="135"/>
        <v>0</v>
      </c>
      <c r="H678" s="10">
        <f t="shared" si="136"/>
        <v>0</v>
      </c>
      <c r="I678" s="10">
        <f t="shared" si="137"/>
        <v>0</v>
      </c>
      <c r="J678" s="10">
        <f t="shared" si="138"/>
        <v>0</v>
      </c>
      <c r="K678" s="10">
        <f t="shared" si="139"/>
        <v>0</v>
      </c>
      <c r="L678" s="10">
        <f t="shared" si="140"/>
        <v>0</v>
      </c>
      <c r="M678" s="10">
        <f t="shared" ca="1" si="145"/>
        <v>-1.6428652393274609E-2</v>
      </c>
      <c r="N678" s="10">
        <f t="shared" ca="1" si="141"/>
        <v>0</v>
      </c>
      <c r="O678" s="177">
        <f t="shared" ca="1" si="142"/>
        <v>0</v>
      </c>
      <c r="P678" s="10">
        <f t="shared" ca="1" si="143"/>
        <v>0</v>
      </c>
      <c r="Q678" s="10">
        <f t="shared" ca="1" si="144"/>
        <v>0</v>
      </c>
      <c r="R678">
        <f t="shared" ca="1" si="146"/>
        <v>1.6428652393274609E-2</v>
      </c>
    </row>
    <row r="679" spans="2:18" x14ac:dyDescent="0.2">
      <c r="B679"/>
      <c r="C679" s="174"/>
      <c r="D679" s="176">
        <f t="shared" si="134"/>
        <v>0</v>
      </c>
      <c r="E679" s="176">
        <f t="shared" si="134"/>
        <v>0</v>
      </c>
      <c r="F679" s="10">
        <f t="shared" si="135"/>
        <v>0</v>
      </c>
      <c r="G679" s="10">
        <f t="shared" si="135"/>
        <v>0</v>
      </c>
      <c r="H679" s="10">
        <f t="shared" si="136"/>
        <v>0</v>
      </c>
      <c r="I679" s="10">
        <f t="shared" si="137"/>
        <v>0</v>
      </c>
      <c r="J679" s="10">
        <f t="shared" si="138"/>
        <v>0</v>
      </c>
      <c r="K679" s="10">
        <f t="shared" si="139"/>
        <v>0</v>
      </c>
      <c r="L679" s="10">
        <f t="shared" si="140"/>
        <v>0</v>
      </c>
      <c r="M679" s="10">
        <f t="shared" ca="1" si="145"/>
        <v>-1.6428652393274609E-2</v>
      </c>
      <c r="N679" s="10">
        <f t="shared" ca="1" si="141"/>
        <v>0</v>
      </c>
      <c r="O679" s="177">
        <f t="shared" ca="1" si="142"/>
        <v>0</v>
      </c>
      <c r="P679" s="10">
        <f t="shared" ca="1" si="143"/>
        <v>0</v>
      </c>
      <c r="Q679" s="10">
        <f t="shared" ca="1" si="144"/>
        <v>0</v>
      </c>
      <c r="R679">
        <f t="shared" ca="1" si="146"/>
        <v>1.6428652393274609E-2</v>
      </c>
    </row>
    <row r="680" spans="2:18" x14ac:dyDescent="0.2">
      <c r="B680"/>
      <c r="C680" s="174"/>
      <c r="D680" s="176">
        <f t="shared" si="134"/>
        <v>0</v>
      </c>
      <c r="E680" s="176">
        <f t="shared" si="134"/>
        <v>0</v>
      </c>
      <c r="F680" s="10">
        <f t="shared" si="135"/>
        <v>0</v>
      </c>
      <c r="G680" s="10">
        <f t="shared" si="135"/>
        <v>0</v>
      </c>
      <c r="H680" s="10">
        <f t="shared" si="136"/>
        <v>0</v>
      </c>
      <c r="I680" s="10">
        <f t="shared" si="137"/>
        <v>0</v>
      </c>
      <c r="J680" s="10">
        <f t="shared" si="138"/>
        <v>0</v>
      </c>
      <c r="K680" s="10">
        <f t="shared" si="139"/>
        <v>0</v>
      </c>
      <c r="L680" s="10">
        <f t="shared" si="140"/>
        <v>0</v>
      </c>
      <c r="M680" s="10">
        <f t="shared" ca="1" si="145"/>
        <v>-1.6428652393274609E-2</v>
      </c>
      <c r="N680" s="10">
        <f t="shared" ca="1" si="141"/>
        <v>0</v>
      </c>
      <c r="O680" s="177">
        <f t="shared" ca="1" si="142"/>
        <v>0</v>
      </c>
      <c r="P680" s="10">
        <f t="shared" ca="1" si="143"/>
        <v>0</v>
      </c>
      <c r="Q680" s="10">
        <f t="shared" ca="1" si="144"/>
        <v>0</v>
      </c>
      <c r="R680">
        <f t="shared" ca="1" si="146"/>
        <v>1.6428652393274609E-2</v>
      </c>
    </row>
    <row r="681" spans="2:18" x14ac:dyDescent="0.2">
      <c r="B681"/>
      <c r="C681" s="174"/>
      <c r="D681" s="176">
        <f t="shared" si="134"/>
        <v>0</v>
      </c>
      <c r="E681" s="176">
        <f t="shared" si="134"/>
        <v>0</v>
      </c>
      <c r="F681" s="10">
        <f t="shared" si="135"/>
        <v>0</v>
      </c>
      <c r="G681" s="10">
        <f t="shared" si="135"/>
        <v>0</v>
      </c>
      <c r="H681" s="10">
        <f t="shared" si="136"/>
        <v>0</v>
      </c>
      <c r="I681" s="10">
        <f t="shared" si="137"/>
        <v>0</v>
      </c>
      <c r="J681" s="10">
        <f t="shared" si="138"/>
        <v>0</v>
      </c>
      <c r="K681" s="10">
        <f t="shared" si="139"/>
        <v>0</v>
      </c>
      <c r="L681" s="10">
        <f t="shared" si="140"/>
        <v>0</v>
      </c>
      <c r="M681" s="10">
        <f t="shared" ca="1" si="145"/>
        <v>-1.6428652393274609E-2</v>
      </c>
      <c r="N681" s="10">
        <f t="shared" ca="1" si="141"/>
        <v>0</v>
      </c>
      <c r="O681" s="177">
        <f t="shared" ca="1" si="142"/>
        <v>0</v>
      </c>
      <c r="P681" s="10">
        <f t="shared" ca="1" si="143"/>
        <v>0</v>
      </c>
      <c r="Q681" s="10">
        <f t="shared" ca="1" si="144"/>
        <v>0</v>
      </c>
      <c r="R681">
        <f t="shared" ca="1" si="146"/>
        <v>1.6428652393274609E-2</v>
      </c>
    </row>
    <row r="682" spans="2:18" x14ac:dyDescent="0.2">
      <c r="B682"/>
      <c r="C682" s="174"/>
      <c r="D682" s="176">
        <f t="shared" si="134"/>
        <v>0</v>
      </c>
      <c r="E682" s="176">
        <f t="shared" si="134"/>
        <v>0</v>
      </c>
      <c r="F682" s="10">
        <f t="shared" si="135"/>
        <v>0</v>
      </c>
      <c r="G682" s="10">
        <f t="shared" si="135"/>
        <v>0</v>
      </c>
      <c r="H682" s="10">
        <f t="shared" si="136"/>
        <v>0</v>
      </c>
      <c r="I682" s="10">
        <f t="shared" si="137"/>
        <v>0</v>
      </c>
      <c r="J682" s="10">
        <f t="shared" si="138"/>
        <v>0</v>
      </c>
      <c r="K682" s="10">
        <f t="shared" si="139"/>
        <v>0</v>
      </c>
      <c r="L682" s="10">
        <f t="shared" si="140"/>
        <v>0</v>
      </c>
      <c r="M682" s="10">
        <f t="shared" ca="1" si="145"/>
        <v>-1.6428652393274609E-2</v>
      </c>
      <c r="N682" s="10">
        <f t="shared" ca="1" si="141"/>
        <v>0</v>
      </c>
      <c r="O682" s="177">
        <f t="shared" ca="1" si="142"/>
        <v>0</v>
      </c>
      <c r="P682" s="10">
        <f t="shared" ca="1" si="143"/>
        <v>0</v>
      </c>
      <c r="Q682" s="10">
        <f t="shared" ca="1" si="144"/>
        <v>0</v>
      </c>
      <c r="R682">
        <f t="shared" ca="1" si="146"/>
        <v>1.6428652393274609E-2</v>
      </c>
    </row>
    <row r="683" spans="2:18" x14ac:dyDescent="0.2">
      <c r="B683"/>
      <c r="C683" s="174"/>
      <c r="D683" s="176">
        <f t="shared" si="134"/>
        <v>0</v>
      </c>
      <c r="E683" s="176">
        <f t="shared" si="134"/>
        <v>0</v>
      </c>
      <c r="F683" s="10">
        <f t="shared" si="135"/>
        <v>0</v>
      </c>
      <c r="G683" s="10">
        <f t="shared" si="135"/>
        <v>0</v>
      </c>
      <c r="H683" s="10">
        <f t="shared" si="136"/>
        <v>0</v>
      </c>
      <c r="I683" s="10">
        <f t="shared" si="137"/>
        <v>0</v>
      </c>
      <c r="J683" s="10">
        <f t="shared" si="138"/>
        <v>0</v>
      </c>
      <c r="K683" s="10">
        <f t="shared" si="139"/>
        <v>0</v>
      </c>
      <c r="L683" s="10">
        <f t="shared" si="140"/>
        <v>0</v>
      </c>
      <c r="M683" s="10">
        <f t="shared" ca="1" si="145"/>
        <v>-1.6428652393274609E-2</v>
      </c>
      <c r="N683" s="10">
        <f t="shared" ca="1" si="141"/>
        <v>0</v>
      </c>
      <c r="O683" s="177">
        <f t="shared" ca="1" si="142"/>
        <v>0</v>
      </c>
      <c r="P683" s="10">
        <f t="shared" ca="1" si="143"/>
        <v>0</v>
      </c>
      <c r="Q683" s="10">
        <f t="shared" ca="1" si="144"/>
        <v>0</v>
      </c>
      <c r="R683">
        <f t="shared" ca="1" si="146"/>
        <v>1.6428652393274609E-2</v>
      </c>
    </row>
    <row r="684" spans="2:18" x14ac:dyDescent="0.2">
      <c r="B684"/>
      <c r="C684" s="174"/>
      <c r="D684" s="176">
        <f t="shared" si="134"/>
        <v>0</v>
      </c>
      <c r="E684" s="176">
        <f t="shared" si="134"/>
        <v>0</v>
      </c>
      <c r="F684" s="10">
        <f t="shared" si="135"/>
        <v>0</v>
      </c>
      <c r="G684" s="10">
        <f t="shared" si="135"/>
        <v>0</v>
      </c>
      <c r="H684" s="10">
        <f t="shared" si="136"/>
        <v>0</v>
      </c>
      <c r="I684" s="10">
        <f t="shared" si="137"/>
        <v>0</v>
      </c>
      <c r="J684" s="10">
        <f t="shared" si="138"/>
        <v>0</v>
      </c>
      <c r="K684" s="10">
        <f t="shared" si="139"/>
        <v>0</v>
      </c>
      <c r="L684" s="10">
        <f t="shared" si="140"/>
        <v>0</v>
      </c>
      <c r="M684" s="10">
        <f t="shared" ca="1" si="145"/>
        <v>-1.6428652393274609E-2</v>
      </c>
      <c r="N684" s="10">
        <f t="shared" ca="1" si="141"/>
        <v>0</v>
      </c>
      <c r="O684" s="177">
        <f t="shared" ca="1" si="142"/>
        <v>0</v>
      </c>
      <c r="P684" s="10">
        <f t="shared" ca="1" si="143"/>
        <v>0</v>
      </c>
      <c r="Q684" s="10">
        <f t="shared" ca="1" si="144"/>
        <v>0</v>
      </c>
      <c r="R684">
        <f t="shared" ca="1" si="146"/>
        <v>1.6428652393274609E-2</v>
      </c>
    </row>
    <row r="685" spans="2:18" x14ac:dyDescent="0.2">
      <c r="B685"/>
      <c r="C685" s="174"/>
      <c r="D685" s="176">
        <f t="shared" si="134"/>
        <v>0</v>
      </c>
      <c r="E685" s="176">
        <f t="shared" si="134"/>
        <v>0</v>
      </c>
      <c r="F685" s="10">
        <f t="shared" si="135"/>
        <v>0</v>
      </c>
      <c r="G685" s="10">
        <f t="shared" si="135"/>
        <v>0</v>
      </c>
      <c r="H685" s="10">
        <f t="shared" si="136"/>
        <v>0</v>
      </c>
      <c r="I685" s="10">
        <f t="shared" si="137"/>
        <v>0</v>
      </c>
      <c r="J685" s="10">
        <f t="shared" si="138"/>
        <v>0</v>
      </c>
      <c r="K685" s="10">
        <f t="shared" si="139"/>
        <v>0</v>
      </c>
      <c r="L685" s="10">
        <f t="shared" si="140"/>
        <v>0</v>
      </c>
      <c r="M685" s="10">
        <f t="shared" ca="1" si="145"/>
        <v>-1.6428652393274609E-2</v>
      </c>
      <c r="N685" s="10">
        <f t="shared" ca="1" si="141"/>
        <v>0</v>
      </c>
      <c r="O685" s="177">
        <f t="shared" ca="1" si="142"/>
        <v>0</v>
      </c>
      <c r="P685" s="10">
        <f t="shared" ca="1" si="143"/>
        <v>0</v>
      </c>
      <c r="Q685" s="10">
        <f t="shared" ca="1" si="144"/>
        <v>0</v>
      </c>
      <c r="R685">
        <f t="shared" ca="1" si="146"/>
        <v>1.6428652393274609E-2</v>
      </c>
    </row>
    <row r="686" spans="2:18" x14ac:dyDescent="0.2">
      <c r="B686"/>
      <c r="C686" s="174"/>
      <c r="D686" s="176">
        <f t="shared" si="134"/>
        <v>0</v>
      </c>
      <c r="E686" s="176">
        <f t="shared" si="134"/>
        <v>0</v>
      </c>
      <c r="F686" s="10">
        <f t="shared" si="135"/>
        <v>0</v>
      </c>
      <c r="G686" s="10">
        <f t="shared" si="135"/>
        <v>0</v>
      </c>
      <c r="H686" s="10">
        <f t="shared" si="136"/>
        <v>0</v>
      </c>
      <c r="I686" s="10">
        <f t="shared" si="137"/>
        <v>0</v>
      </c>
      <c r="J686" s="10">
        <f t="shared" si="138"/>
        <v>0</v>
      </c>
      <c r="K686" s="10">
        <f t="shared" si="139"/>
        <v>0</v>
      </c>
      <c r="L686" s="10">
        <f t="shared" si="140"/>
        <v>0</v>
      </c>
      <c r="M686" s="10">
        <f t="shared" ca="1" si="145"/>
        <v>-1.6428652393274609E-2</v>
      </c>
      <c r="N686" s="10">
        <f t="shared" ca="1" si="141"/>
        <v>0</v>
      </c>
      <c r="O686" s="177">
        <f t="shared" ca="1" si="142"/>
        <v>0</v>
      </c>
      <c r="P686" s="10">
        <f t="shared" ca="1" si="143"/>
        <v>0</v>
      </c>
      <c r="Q686" s="10">
        <f t="shared" ca="1" si="144"/>
        <v>0</v>
      </c>
      <c r="R686">
        <f t="shared" ca="1" si="146"/>
        <v>1.6428652393274609E-2</v>
      </c>
    </row>
    <row r="687" spans="2:18" x14ac:dyDescent="0.2">
      <c r="B687"/>
      <c r="C687" s="174"/>
      <c r="D687" s="176">
        <f t="shared" si="134"/>
        <v>0</v>
      </c>
      <c r="E687" s="176">
        <f t="shared" si="134"/>
        <v>0</v>
      </c>
      <c r="F687" s="10">
        <f t="shared" si="135"/>
        <v>0</v>
      </c>
      <c r="G687" s="10">
        <f t="shared" si="135"/>
        <v>0</v>
      </c>
      <c r="H687" s="10">
        <f t="shared" si="136"/>
        <v>0</v>
      </c>
      <c r="I687" s="10">
        <f t="shared" si="137"/>
        <v>0</v>
      </c>
      <c r="J687" s="10">
        <f t="shared" si="138"/>
        <v>0</v>
      </c>
      <c r="K687" s="10">
        <f t="shared" si="139"/>
        <v>0</v>
      </c>
      <c r="L687" s="10">
        <f t="shared" si="140"/>
        <v>0</v>
      </c>
      <c r="M687" s="10">
        <f t="shared" ca="1" si="145"/>
        <v>-1.6428652393274609E-2</v>
      </c>
      <c r="N687" s="10">
        <f t="shared" ca="1" si="141"/>
        <v>0</v>
      </c>
      <c r="O687" s="177">
        <f t="shared" ca="1" si="142"/>
        <v>0</v>
      </c>
      <c r="P687" s="10">
        <f t="shared" ca="1" si="143"/>
        <v>0</v>
      </c>
      <c r="Q687" s="10">
        <f t="shared" ca="1" si="144"/>
        <v>0</v>
      </c>
      <c r="R687">
        <f t="shared" ca="1" si="146"/>
        <v>1.6428652393274609E-2</v>
      </c>
    </row>
    <row r="688" spans="2:18" x14ac:dyDescent="0.2">
      <c r="B688"/>
      <c r="C688" s="174"/>
      <c r="D688" s="176">
        <f t="shared" si="134"/>
        <v>0</v>
      </c>
      <c r="E688" s="176">
        <f t="shared" si="134"/>
        <v>0</v>
      </c>
      <c r="F688" s="10">
        <f t="shared" si="135"/>
        <v>0</v>
      </c>
      <c r="G688" s="10">
        <f t="shared" si="135"/>
        <v>0</v>
      </c>
      <c r="H688" s="10">
        <f t="shared" si="136"/>
        <v>0</v>
      </c>
      <c r="I688" s="10">
        <f t="shared" si="137"/>
        <v>0</v>
      </c>
      <c r="J688" s="10">
        <f t="shared" si="138"/>
        <v>0</v>
      </c>
      <c r="K688" s="10">
        <f t="shared" si="139"/>
        <v>0</v>
      </c>
      <c r="L688" s="10">
        <f t="shared" si="140"/>
        <v>0</v>
      </c>
      <c r="M688" s="10">
        <f t="shared" ca="1" si="145"/>
        <v>-1.6428652393274609E-2</v>
      </c>
      <c r="N688" s="10">
        <f t="shared" ca="1" si="141"/>
        <v>0</v>
      </c>
      <c r="O688" s="177">
        <f t="shared" ca="1" si="142"/>
        <v>0</v>
      </c>
      <c r="P688" s="10">
        <f t="shared" ca="1" si="143"/>
        <v>0</v>
      </c>
      <c r="Q688" s="10">
        <f t="shared" ca="1" si="144"/>
        <v>0</v>
      </c>
      <c r="R688">
        <f t="shared" ca="1" si="146"/>
        <v>1.6428652393274609E-2</v>
      </c>
    </row>
    <row r="689" spans="2:18" x14ac:dyDescent="0.2">
      <c r="B689"/>
      <c r="C689" s="174"/>
      <c r="D689" s="176">
        <f t="shared" si="134"/>
        <v>0</v>
      </c>
      <c r="E689" s="176">
        <f t="shared" si="134"/>
        <v>0</v>
      </c>
      <c r="F689" s="10">
        <f t="shared" si="135"/>
        <v>0</v>
      </c>
      <c r="G689" s="10">
        <f t="shared" si="135"/>
        <v>0</v>
      </c>
      <c r="H689" s="10">
        <f t="shared" si="136"/>
        <v>0</v>
      </c>
      <c r="I689" s="10">
        <f t="shared" si="137"/>
        <v>0</v>
      </c>
      <c r="J689" s="10">
        <f t="shared" si="138"/>
        <v>0</v>
      </c>
      <c r="K689" s="10">
        <f t="shared" si="139"/>
        <v>0</v>
      </c>
      <c r="L689" s="10">
        <f t="shared" si="140"/>
        <v>0</v>
      </c>
      <c r="M689" s="10">
        <f t="shared" ca="1" si="145"/>
        <v>-1.6428652393274609E-2</v>
      </c>
      <c r="N689" s="10">
        <f t="shared" ca="1" si="141"/>
        <v>0</v>
      </c>
      <c r="O689" s="177">
        <f t="shared" ca="1" si="142"/>
        <v>0</v>
      </c>
      <c r="P689" s="10">
        <f t="shared" ca="1" si="143"/>
        <v>0</v>
      </c>
      <c r="Q689" s="10">
        <f t="shared" ca="1" si="144"/>
        <v>0</v>
      </c>
      <c r="R689">
        <f t="shared" ca="1" si="146"/>
        <v>1.6428652393274609E-2</v>
      </c>
    </row>
    <row r="690" spans="2:18" x14ac:dyDescent="0.2">
      <c r="B690"/>
      <c r="C690" s="174"/>
      <c r="D690" s="176">
        <f t="shared" si="134"/>
        <v>0</v>
      </c>
      <c r="E690" s="176">
        <f t="shared" si="134"/>
        <v>0</v>
      </c>
      <c r="F690" s="10">
        <f t="shared" si="135"/>
        <v>0</v>
      </c>
      <c r="G690" s="10">
        <f t="shared" si="135"/>
        <v>0</v>
      </c>
      <c r="H690" s="10">
        <f t="shared" si="136"/>
        <v>0</v>
      </c>
      <c r="I690" s="10">
        <f t="shared" si="137"/>
        <v>0</v>
      </c>
      <c r="J690" s="10">
        <f t="shared" si="138"/>
        <v>0</v>
      </c>
      <c r="K690" s="10">
        <f t="shared" si="139"/>
        <v>0</v>
      </c>
      <c r="L690" s="10">
        <f t="shared" si="140"/>
        <v>0</v>
      </c>
      <c r="M690" s="10">
        <f t="shared" ca="1" si="145"/>
        <v>-1.6428652393274609E-2</v>
      </c>
      <c r="N690" s="10">
        <f t="shared" ca="1" si="141"/>
        <v>0</v>
      </c>
      <c r="O690" s="177">
        <f t="shared" ca="1" si="142"/>
        <v>0</v>
      </c>
      <c r="P690" s="10">
        <f t="shared" ca="1" si="143"/>
        <v>0</v>
      </c>
      <c r="Q690" s="10">
        <f t="shared" ca="1" si="144"/>
        <v>0</v>
      </c>
      <c r="R690">
        <f t="shared" ca="1" si="146"/>
        <v>1.6428652393274609E-2</v>
      </c>
    </row>
    <row r="691" spans="2:18" x14ac:dyDescent="0.2">
      <c r="B691"/>
      <c r="C691" s="174"/>
      <c r="D691" s="176">
        <f t="shared" si="134"/>
        <v>0</v>
      </c>
      <c r="E691" s="176">
        <f t="shared" si="134"/>
        <v>0</v>
      </c>
      <c r="F691" s="10">
        <f t="shared" si="135"/>
        <v>0</v>
      </c>
      <c r="G691" s="10">
        <f t="shared" si="135"/>
        <v>0</v>
      </c>
      <c r="H691" s="10">
        <f t="shared" si="136"/>
        <v>0</v>
      </c>
      <c r="I691" s="10">
        <f t="shared" si="137"/>
        <v>0</v>
      </c>
      <c r="J691" s="10">
        <f t="shared" si="138"/>
        <v>0</v>
      </c>
      <c r="K691" s="10">
        <f t="shared" si="139"/>
        <v>0</v>
      </c>
      <c r="L691" s="10">
        <f t="shared" si="140"/>
        <v>0</v>
      </c>
      <c r="M691" s="10">
        <f t="shared" ca="1" si="145"/>
        <v>-1.6428652393274609E-2</v>
      </c>
      <c r="N691" s="10">
        <f t="shared" ca="1" si="141"/>
        <v>0</v>
      </c>
      <c r="O691" s="177">
        <f t="shared" ca="1" si="142"/>
        <v>0</v>
      </c>
      <c r="P691" s="10">
        <f t="shared" ca="1" si="143"/>
        <v>0</v>
      </c>
      <c r="Q691" s="10">
        <f t="shared" ca="1" si="144"/>
        <v>0</v>
      </c>
      <c r="R691">
        <f t="shared" ca="1" si="146"/>
        <v>1.6428652393274609E-2</v>
      </c>
    </row>
    <row r="692" spans="2:18" x14ac:dyDescent="0.2">
      <c r="B692"/>
      <c r="C692" s="174"/>
      <c r="D692" s="176">
        <f t="shared" si="134"/>
        <v>0</v>
      </c>
      <c r="E692" s="176">
        <f t="shared" si="134"/>
        <v>0</v>
      </c>
      <c r="F692" s="10">
        <f t="shared" si="135"/>
        <v>0</v>
      </c>
      <c r="G692" s="10">
        <f t="shared" si="135"/>
        <v>0</v>
      </c>
      <c r="H692" s="10">
        <f t="shared" si="136"/>
        <v>0</v>
      </c>
      <c r="I692" s="10">
        <f t="shared" si="137"/>
        <v>0</v>
      </c>
      <c r="J692" s="10">
        <f t="shared" si="138"/>
        <v>0</v>
      </c>
      <c r="K692" s="10">
        <f t="shared" si="139"/>
        <v>0</v>
      </c>
      <c r="L692" s="10">
        <f t="shared" si="140"/>
        <v>0</v>
      </c>
      <c r="M692" s="10">
        <f t="shared" ca="1" si="145"/>
        <v>-1.6428652393274609E-2</v>
      </c>
      <c r="N692" s="10">
        <f t="shared" ca="1" si="141"/>
        <v>0</v>
      </c>
      <c r="O692" s="177">
        <f t="shared" ca="1" si="142"/>
        <v>0</v>
      </c>
      <c r="P692" s="10">
        <f t="shared" ca="1" si="143"/>
        <v>0</v>
      </c>
      <c r="Q692" s="10">
        <f t="shared" ca="1" si="144"/>
        <v>0</v>
      </c>
      <c r="R692">
        <f t="shared" ca="1" si="146"/>
        <v>1.6428652393274609E-2</v>
      </c>
    </row>
    <row r="693" spans="2:18" x14ac:dyDescent="0.2">
      <c r="B693"/>
      <c r="C693" s="174"/>
      <c r="D693" s="176">
        <f t="shared" si="134"/>
        <v>0</v>
      </c>
      <c r="E693" s="176">
        <f t="shared" si="134"/>
        <v>0</v>
      </c>
      <c r="F693" s="10">
        <f t="shared" si="135"/>
        <v>0</v>
      </c>
      <c r="G693" s="10">
        <f t="shared" si="135"/>
        <v>0</v>
      </c>
      <c r="H693" s="10">
        <f t="shared" si="136"/>
        <v>0</v>
      </c>
      <c r="I693" s="10">
        <f t="shared" si="137"/>
        <v>0</v>
      </c>
      <c r="J693" s="10">
        <f t="shared" si="138"/>
        <v>0</v>
      </c>
      <c r="K693" s="10">
        <f t="shared" si="139"/>
        <v>0</v>
      </c>
      <c r="L693" s="10">
        <f t="shared" si="140"/>
        <v>0</v>
      </c>
      <c r="M693" s="10">
        <f t="shared" ca="1" si="145"/>
        <v>-1.6428652393274609E-2</v>
      </c>
      <c r="N693" s="10">
        <f t="shared" ca="1" si="141"/>
        <v>0</v>
      </c>
      <c r="O693" s="177">
        <f t="shared" ca="1" si="142"/>
        <v>0</v>
      </c>
      <c r="P693" s="10">
        <f t="shared" ca="1" si="143"/>
        <v>0</v>
      </c>
      <c r="Q693" s="10">
        <f t="shared" ca="1" si="144"/>
        <v>0</v>
      </c>
      <c r="R693">
        <f t="shared" ca="1" si="146"/>
        <v>1.6428652393274609E-2</v>
      </c>
    </row>
    <row r="694" spans="2:18" x14ac:dyDescent="0.2">
      <c r="B694"/>
      <c r="C694" s="174"/>
      <c r="D694" s="176">
        <f t="shared" si="134"/>
        <v>0</v>
      </c>
      <c r="E694" s="176">
        <f t="shared" si="134"/>
        <v>0</v>
      </c>
      <c r="F694" s="10">
        <f t="shared" si="135"/>
        <v>0</v>
      </c>
      <c r="G694" s="10">
        <f t="shared" si="135"/>
        <v>0</v>
      </c>
      <c r="H694" s="10">
        <f t="shared" si="136"/>
        <v>0</v>
      </c>
      <c r="I694" s="10">
        <f t="shared" si="137"/>
        <v>0</v>
      </c>
      <c r="J694" s="10">
        <f t="shared" si="138"/>
        <v>0</v>
      </c>
      <c r="K694" s="10">
        <f t="shared" si="139"/>
        <v>0</v>
      </c>
      <c r="L694" s="10">
        <f t="shared" si="140"/>
        <v>0</v>
      </c>
      <c r="M694" s="10">
        <f t="shared" ca="1" si="145"/>
        <v>-1.6428652393274609E-2</v>
      </c>
      <c r="N694" s="10">
        <f t="shared" ca="1" si="141"/>
        <v>0</v>
      </c>
      <c r="O694" s="177">
        <f t="shared" ca="1" si="142"/>
        <v>0</v>
      </c>
      <c r="P694" s="10">
        <f t="shared" ca="1" si="143"/>
        <v>0</v>
      </c>
      <c r="Q694" s="10">
        <f t="shared" ca="1" si="144"/>
        <v>0</v>
      </c>
      <c r="R694">
        <f t="shared" ca="1" si="146"/>
        <v>1.6428652393274609E-2</v>
      </c>
    </row>
    <row r="695" spans="2:18" x14ac:dyDescent="0.2">
      <c r="B695"/>
      <c r="C695" s="174"/>
      <c r="D695" s="176">
        <f t="shared" si="134"/>
        <v>0</v>
      </c>
      <c r="E695" s="176">
        <f t="shared" si="134"/>
        <v>0</v>
      </c>
      <c r="F695" s="10">
        <f t="shared" si="135"/>
        <v>0</v>
      </c>
      <c r="G695" s="10">
        <f t="shared" si="135"/>
        <v>0</v>
      </c>
      <c r="H695" s="10">
        <f t="shared" si="136"/>
        <v>0</v>
      </c>
      <c r="I695" s="10">
        <f t="shared" si="137"/>
        <v>0</v>
      </c>
      <c r="J695" s="10">
        <f t="shared" si="138"/>
        <v>0</v>
      </c>
      <c r="K695" s="10">
        <f t="shared" si="139"/>
        <v>0</v>
      </c>
      <c r="L695" s="10">
        <f t="shared" si="140"/>
        <v>0</v>
      </c>
      <c r="M695" s="10">
        <f t="shared" ca="1" si="145"/>
        <v>-1.6428652393274609E-2</v>
      </c>
      <c r="N695" s="10">
        <f t="shared" ca="1" si="141"/>
        <v>0</v>
      </c>
      <c r="O695" s="177">
        <f t="shared" ca="1" si="142"/>
        <v>0</v>
      </c>
      <c r="P695" s="10">
        <f t="shared" ca="1" si="143"/>
        <v>0</v>
      </c>
      <c r="Q695" s="10">
        <f t="shared" ca="1" si="144"/>
        <v>0</v>
      </c>
      <c r="R695">
        <f t="shared" ca="1" si="146"/>
        <v>1.6428652393274609E-2</v>
      </c>
    </row>
    <row r="696" spans="2:18" x14ac:dyDescent="0.2">
      <c r="B696"/>
      <c r="C696" s="174"/>
      <c r="D696" s="176">
        <f t="shared" si="134"/>
        <v>0</v>
      </c>
      <c r="E696" s="176">
        <f t="shared" si="134"/>
        <v>0</v>
      </c>
      <c r="F696" s="10">
        <f t="shared" si="135"/>
        <v>0</v>
      </c>
      <c r="G696" s="10">
        <f t="shared" si="135"/>
        <v>0</v>
      </c>
      <c r="H696" s="10">
        <f t="shared" si="136"/>
        <v>0</v>
      </c>
      <c r="I696" s="10">
        <f t="shared" si="137"/>
        <v>0</v>
      </c>
      <c r="J696" s="10">
        <f t="shared" si="138"/>
        <v>0</v>
      </c>
      <c r="K696" s="10">
        <f t="shared" si="139"/>
        <v>0</v>
      </c>
      <c r="L696" s="10">
        <f t="shared" si="140"/>
        <v>0</v>
      </c>
      <c r="M696" s="10">
        <f t="shared" ca="1" si="145"/>
        <v>-1.6428652393274609E-2</v>
      </c>
      <c r="N696" s="10">
        <f t="shared" ca="1" si="141"/>
        <v>0</v>
      </c>
      <c r="O696" s="177">
        <f t="shared" ca="1" si="142"/>
        <v>0</v>
      </c>
      <c r="P696" s="10">
        <f t="shared" ca="1" si="143"/>
        <v>0</v>
      </c>
      <c r="Q696" s="10">
        <f t="shared" ca="1" si="144"/>
        <v>0</v>
      </c>
      <c r="R696">
        <f t="shared" ca="1" si="146"/>
        <v>1.6428652393274609E-2</v>
      </c>
    </row>
    <row r="697" spans="2:18" x14ac:dyDescent="0.2">
      <c r="B697"/>
      <c r="C697" s="174"/>
      <c r="D697" s="176">
        <f t="shared" si="134"/>
        <v>0</v>
      </c>
      <c r="E697" s="176">
        <f t="shared" si="134"/>
        <v>0</v>
      </c>
      <c r="F697" s="10">
        <f t="shared" si="135"/>
        <v>0</v>
      </c>
      <c r="G697" s="10">
        <f t="shared" si="135"/>
        <v>0</v>
      </c>
      <c r="H697" s="10">
        <f t="shared" si="136"/>
        <v>0</v>
      </c>
      <c r="I697" s="10">
        <f t="shared" si="137"/>
        <v>0</v>
      </c>
      <c r="J697" s="10">
        <f t="shared" si="138"/>
        <v>0</v>
      </c>
      <c r="K697" s="10">
        <f t="shared" si="139"/>
        <v>0</v>
      </c>
      <c r="L697" s="10">
        <f t="shared" si="140"/>
        <v>0</v>
      </c>
      <c r="M697" s="10">
        <f t="shared" ca="1" si="145"/>
        <v>-1.6428652393274609E-2</v>
      </c>
      <c r="N697" s="10">
        <f t="shared" ca="1" si="141"/>
        <v>0</v>
      </c>
      <c r="O697" s="177">
        <f t="shared" ca="1" si="142"/>
        <v>0</v>
      </c>
      <c r="P697" s="10">
        <f t="shared" ca="1" si="143"/>
        <v>0</v>
      </c>
      <c r="Q697" s="10">
        <f t="shared" ca="1" si="144"/>
        <v>0</v>
      </c>
      <c r="R697">
        <f t="shared" ca="1" si="146"/>
        <v>1.6428652393274609E-2</v>
      </c>
    </row>
    <row r="698" spans="2:18" x14ac:dyDescent="0.2">
      <c r="B698"/>
      <c r="C698" s="174"/>
      <c r="D698" s="176">
        <f t="shared" si="134"/>
        <v>0</v>
      </c>
      <c r="E698" s="176">
        <f t="shared" si="134"/>
        <v>0</v>
      </c>
      <c r="F698" s="10">
        <f t="shared" si="135"/>
        <v>0</v>
      </c>
      <c r="G698" s="10">
        <f t="shared" si="135"/>
        <v>0</v>
      </c>
      <c r="H698" s="10">
        <f t="shared" si="136"/>
        <v>0</v>
      </c>
      <c r="I698" s="10">
        <f t="shared" si="137"/>
        <v>0</v>
      </c>
      <c r="J698" s="10">
        <f t="shared" si="138"/>
        <v>0</v>
      </c>
      <c r="K698" s="10">
        <f t="shared" si="139"/>
        <v>0</v>
      </c>
      <c r="L698" s="10">
        <f t="shared" si="140"/>
        <v>0</v>
      </c>
      <c r="M698" s="10">
        <f t="shared" ca="1" si="145"/>
        <v>-1.6428652393274609E-2</v>
      </c>
      <c r="N698" s="10">
        <f t="shared" ca="1" si="141"/>
        <v>0</v>
      </c>
      <c r="O698" s="177">
        <f t="shared" ca="1" si="142"/>
        <v>0</v>
      </c>
      <c r="P698" s="10">
        <f t="shared" ca="1" si="143"/>
        <v>0</v>
      </c>
      <c r="Q698" s="10">
        <f t="shared" ca="1" si="144"/>
        <v>0</v>
      </c>
      <c r="R698">
        <f t="shared" ca="1" si="146"/>
        <v>1.6428652393274609E-2</v>
      </c>
    </row>
    <row r="699" spans="2:18" x14ac:dyDescent="0.2">
      <c r="B699"/>
      <c r="C699" s="174"/>
      <c r="D699" s="176">
        <f t="shared" si="134"/>
        <v>0</v>
      </c>
      <c r="E699" s="176">
        <f t="shared" si="134"/>
        <v>0</v>
      </c>
      <c r="F699" s="10">
        <f t="shared" si="135"/>
        <v>0</v>
      </c>
      <c r="G699" s="10">
        <f t="shared" si="135"/>
        <v>0</v>
      </c>
      <c r="H699" s="10">
        <f t="shared" si="136"/>
        <v>0</v>
      </c>
      <c r="I699" s="10">
        <f t="shared" si="137"/>
        <v>0</v>
      </c>
      <c r="J699" s="10">
        <f t="shared" si="138"/>
        <v>0</v>
      </c>
      <c r="K699" s="10">
        <f t="shared" si="139"/>
        <v>0</v>
      </c>
      <c r="L699" s="10">
        <f t="shared" si="140"/>
        <v>0</v>
      </c>
      <c r="M699" s="10">
        <f t="shared" ca="1" si="145"/>
        <v>-1.6428652393274609E-2</v>
      </c>
      <c r="N699" s="10">
        <f t="shared" ca="1" si="141"/>
        <v>0</v>
      </c>
      <c r="O699" s="177">
        <f t="shared" ca="1" si="142"/>
        <v>0</v>
      </c>
      <c r="P699" s="10">
        <f t="shared" ca="1" si="143"/>
        <v>0</v>
      </c>
      <c r="Q699" s="10">
        <f t="shared" ca="1" si="144"/>
        <v>0</v>
      </c>
      <c r="R699">
        <f t="shared" ca="1" si="146"/>
        <v>1.6428652393274609E-2</v>
      </c>
    </row>
    <row r="700" spans="2:18" x14ac:dyDescent="0.2">
      <c r="B700"/>
      <c r="C700" s="174"/>
      <c r="D700" s="176">
        <f t="shared" si="134"/>
        <v>0</v>
      </c>
      <c r="E700" s="176">
        <f t="shared" si="134"/>
        <v>0</v>
      </c>
      <c r="F700" s="10">
        <f t="shared" si="135"/>
        <v>0</v>
      </c>
      <c r="G700" s="10">
        <f t="shared" si="135"/>
        <v>0</v>
      </c>
      <c r="H700" s="10">
        <f t="shared" si="136"/>
        <v>0</v>
      </c>
      <c r="I700" s="10">
        <f t="shared" si="137"/>
        <v>0</v>
      </c>
      <c r="J700" s="10">
        <f t="shared" si="138"/>
        <v>0</v>
      </c>
      <c r="K700" s="10">
        <f t="shared" si="139"/>
        <v>0</v>
      </c>
      <c r="L700" s="10">
        <f t="shared" si="140"/>
        <v>0</v>
      </c>
      <c r="M700" s="10">
        <f t="shared" ca="1" si="145"/>
        <v>-1.6428652393274609E-2</v>
      </c>
      <c r="N700" s="10">
        <f t="shared" ca="1" si="141"/>
        <v>0</v>
      </c>
      <c r="O700" s="177">
        <f t="shared" ca="1" si="142"/>
        <v>0</v>
      </c>
      <c r="P700" s="10">
        <f t="shared" ca="1" si="143"/>
        <v>0</v>
      </c>
      <c r="Q700" s="10">
        <f t="shared" ca="1" si="144"/>
        <v>0</v>
      </c>
      <c r="R700">
        <f t="shared" ca="1" si="146"/>
        <v>1.6428652393274609E-2</v>
      </c>
    </row>
    <row r="701" spans="2:18" x14ac:dyDescent="0.2">
      <c r="B701"/>
      <c r="C701" s="174"/>
      <c r="D701" s="176">
        <f t="shared" si="134"/>
        <v>0</v>
      </c>
      <c r="E701" s="176">
        <f t="shared" si="134"/>
        <v>0</v>
      </c>
      <c r="F701" s="10">
        <f t="shared" si="135"/>
        <v>0</v>
      </c>
      <c r="G701" s="10">
        <f t="shared" si="135"/>
        <v>0</v>
      </c>
      <c r="H701" s="10">
        <f t="shared" si="136"/>
        <v>0</v>
      </c>
      <c r="I701" s="10">
        <f t="shared" si="137"/>
        <v>0</v>
      </c>
      <c r="J701" s="10">
        <f t="shared" si="138"/>
        <v>0</v>
      </c>
      <c r="K701" s="10">
        <f t="shared" si="139"/>
        <v>0</v>
      </c>
      <c r="L701" s="10">
        <f t="shared" si="140"/>
        <v>0</v>
      </c>
      <c r="M701" s="10">
        <f t="shared" ca="1" si="145"/>
        <v>-1.6428652393274609E-2</v>
      </c>
      <c r="N701" s="10">
        <f t="shared" ca="1" si="141"/>
        <v>0</v>
      </c>
      <c r="O701" s="177">
        <f t="shared" ca="1" si="142"/>
        <v>0</v>
      </c>
      <c r="P701" s="10">
        <f t="shared" ca="1" si="143"/>
        <v>0</v>
      </c>
      <c r="Q701" s="10">
        <f t="shared" ca="1" si="144"/>
        <v>0</v>
      </c>
      <c r="R701">
        <f t="shared" ca="1" si="146"/>
        <v>1.6428652393274609E-2</v>
      </c>
    </row>
    <row r="702" spans="2:18" x14ac:dyDescent="0.2">
      <c r="B702"/>
      <c r="C702" s="174"/>
      <c r="D702" s="176">
        <f t="shared" si="134"/>
        <v>0</v>
      </c>
      <c r="E702" s="176">
        <f t="shared" si="134"/>
        <v>0</v>
      </c>
      <c r="F702" s="10">
        <f t="shared" si="135"/>
        <v>0</v>
      </c>
      <c r="G702" s="10">
        <f t="shared" si="135"/>
        <v>0</v>
      </c>
      <c r="H702" s="10">
        <f t="shared" si="136"/>
        <v>0</v>
      </c>
      <c r="I702" s="10">
        <f t="shared" si="137"/>
        <v>0</v>
      </c>
      <c r="J702" s="10">
        <f t="shared" si="138"/>
        <v>0</v>
      </c>
      <c r="K702" s="10">
        <f t="shared" si="139"/>
        <v>0</v>
      </c>
      <c r="L702" s="10">
        <f t="shared" si="140"/>
        <v>0</v>
      </c>
      <c r="M702" s="10">
        <f t="shared" ca="1" si="145"/>
        <v>-1.6428652393274609E-2</v>
      </c>
      <c r="N702" s="10">
        <f t="shared" ca="1" si="141"/>
        <v>0</v>
      </c>
      <c r="O702" s="177">
        <f t="shared" ca="1" si="142"/>
        <v>0</v>
      </c>
      <c r="P702" s="10">
        <f t="shared" ca="1" si="143"/>
        <v>0</v>
      </c>
      <c r="Q702" s="10">
        <f t="shared" ca="1" si="144"/>
        <v>0</v>
      </c>
      <c r="R702">
        <f t="shared" ca="1" si="146"/>
        <v>1.6428652393274609E-2</v>
      </c>
    </row>
    <row r="703" spans="2:18" x14ac:dyDescent="0.2">
      <c r="B703"/>
      <c r="C703" s="174"/>
      <c r="D703" s="176">
        <f t="shared" si="134"/>
        <v>0</v>
      </c>
      <c r="E703" s="176">
        <f t="shared" si="134"/>
        <v>0</v>
      </c>
      <c r="F703" s="10">
        <f t="shared" si="135"/>
        <v>0</v>
      </c>
      <c r="G703" s="10">
        <f t="shared" si="135"/>
        <v>0</v>
      </c>
      <c r="H703" s="10">
        <f t="shared" si="136"/>
        <v>0</v>
      </c>
      <c r="I703" s="10">
        <f t="shared" si="137"/>
        <v>0</v>
      </c>
      <c r="J703" s="10">
        <f t="shared" si="138"/>
        <v>0</v>
      </c>
      <c r="K703" s="10">
        <f t="shared" si="139"/>
        <v>0</v>
      </c>
      <c r="L703" s="10">
        <f t="shared" si="140"/>
        <v>0</v>
      </c>
      <c r="M703" s="10">
        <f t="shared" ca="1" si="145"/>
        <v>-1.6428652393274609E-2</v>
      </c>
      <c r="N703" s="10">
        <f t="shared" ca="1" si="141"/>
        <v>0</v>
      </c>
      <c r="O703" s="177">
        <f t="shared" ca="1" si="142"/>
        <v>0</v>
      </c>
      <c r="P703" s="10">
        <f t="shared" ca="1" si="143"/>
        <v>0</v>
      </c>
      <c r="Q703" s="10">
        <f t="shared" ca="1" si="144"/>
        <v>0</v>
      </c>
      <c r="R703">
        <f t="shared" ca="1" si="146"/>
        <v>1.6428652393274609E-2</v>
      </c>
    </row>
    <row r="704" spans="2:18" x14ac:dyDescent="0.2">
      <c r="B704"/>
      <c r="C704" s="174"/>
      <c r="D704" s="176">
        <f t="shared" si="134"/>
        <v>0</v>
      </c>
      <c r="E704" s="176">
        <f t="shared" si="134"/>
        <v>0</v>
      </c>
      <c r="F704" s="10">
        <f t="shared" si="135"/>
        <v>0</v>
      </c>
      <c r="G704" s="10">
        <f t="shared" si="135"/>
        <v>0</v>
      </c>
      <c r="H704" s="10">
        <f t="shared" si="136"/>
        <v>0</v>
      </c>
      <c r="I704" s="10">
        <f t="shared" si="137"/>
        <v>0</v>
      </c>
      <c r="J704" s="10">
        <f t="shared" si="138"/>
        <v>0</v>
      </c>
      <c r="K704" s="10">
        <f t="shared" si="139"/>
        <v>0</v>
      </c>
      <c r="L704" s="10">
        <f t="shared" si="140"/>
        <v>0</v>
      </c>
      <c r="M704" s="10">
        <f t="shared" ca="1" si="145"/>
        <v>-1.6428652393274609E-2</v>
      </c>
      <c r="N704" s="10">
        <f t="shared" ca="1" si="141"/>
        <v>0</v>
      </c>
      <c r="O704" s="177">
        <f t="shared" ca="1" si="142"/>
        <v>0</v>
      </c>
      <c r="P704" s="10">
        <f t="shared" ca="1" si="143"/>
        <v>0</v>
      </c>
      <c r="Q704" s="10">
        <f t="shared" ca="1" si="144"/>
        <v>0</v>
      </c>
      <c r="R704">
        <f t="shared" ca="1" si="146"/>
        <v>1.6428652393274609E-2</v>
      </c>
    </row>
    <row r="705" spans="2:18" x14ac:dyDescent="0.2">
      <c r="B705"/>
      <c r="C705" s="174"/>
      <c r="D705" s="176">
        <f t="shared" si="134"/>
        <v>0</v>
      </c>
      <c r="E705" s="176">
        <f t="shared" si="134"/>
        <v>0</v>
      </c>
      <c r="F705" s="10">
        <f t="shared" si="135"/>
        <v>0</v>
      </c>
      <c r="G705" s="10">
        <f t="shared" si="135"/>
        <v>0</v>
      </c>
      <c r="H705" s="10">
        <f t="shared" si="136"/>
        <v>0</v>
      </c>
      <c r="I705" s="10">
        <f t="shared" si="137"/>
        <v>0</v>
      </c>
      <c r="J705" s="10">
        <f t="shared" si="138"/>
        <v>0</v>
      </c>
      <c r="K705" s="10">
        <f t="shared" si="139"/>
        <v>0</v>
      </c>
      <c r="L705" s="10">
        <f t="shared" si="140"/>
        <v>0</v>
      </c>
      <c r="M705" s="10">
        <f t="shared" ca="1" si="145"/>
        <v>-1.6428652393274609E-2</v>
      </c>
      <c r="N705" s="10">
        <f t="shared" ca="1" si="141"/>
        <v>0</v>
      </c>
      <c r="O705" s="177">
        <f t="shared" ca="1" si="142"/>
        <v>0</v>
      </c>
      <c r="P705" s="10">
        <f t="shared" ca="1" si="143"/>
        <v>0</v>
      </c>
      <c r="Q705" s="10">
        <f t="shared" ca="1" si="144"/>
        <v>0</v>
      </c>
      <c r="R705">
        <f t="shared" ca="1" si="146"/>
        <v>1.6428652393274609E-2</v>
      </c>
    </row>
    <row r="706" spans="2:18" x14ac:dyDescent="0.2">
      <c r="B706"/>
      <c r="C706" s="174"/>
      <c r="D706" s="176">
        <f t="shared" si="134"/>
        <v>0</v>
      </c>
      <c r="E706" s="176">
        <f t="shared" si="134"/>
        <v>0</v>
      </c>
      <c r="F706" s="10">
        <f t="shared" si="135"/>
        <v>0</v>
      </c>
      <c r="G706" s="10">
        <f t="shared" si="135"/>
        <v>0</v>
      </c>
      <c r="H706" s="10">
        <f t="shared" si="136"/>
        <v>0</v>
      </c>
      <c r="I706" s="10">
        <f t="shared" si="137"/>
        <v>0</v>
      </c>
      <c r="J706" s="10">
        <f t="shared" si="138"/>
        <v>0</v>
      </c>
      <c r="K706" s="10">
        <f t="shared" si="139"/>
        <v>0</v>
      </c>
      <c r="L706" s="10">
        <f t="shared" si="140"/>
        <v>0</v>
      </c>
      <c r="M706" s="10">
        <f t="shared" ca="1" si="145"/>
        <v>-1.6428652393274609E-2</v>
      </c>
      <c r="N706" s="10">
        <f t="shared" ca="1" si="141"/>
        <v>0</v>
      </c>
      <c r="O706" s="177">
        <f t="shared" ca="1" si="142"/>
        <v>0</v>
      </c>
      <c r="P706" s="10">
        <f t="shared" ca="1" si="143"/>
        <v>0</v>
      </c>
      <c r="Q706" s="10">
        <f t="shared" ca="1" si="144"/>
        <v>0</v>
      </c>
      <c r="R706">
        <f t="shared" ca="1" si="146"/>
        <v>1.6428652393274609E-2</v>
      </c>
    </row>
    <row r="707" spans="2:18" x14ac:dyDescent="0.2">
      <c r="B707"/>
      <c r="C707" s="174"/>
      <c r="D707" s="176">
        <f t="shared" si="134"/>
        <v>0</v>
      </c>
      <c r="E707" s="176">
        <f t="shared" si="134"/>
        <v>0</v>
      </c>
      <c r="F707" s="10">
        <f t="shared" si="135"/>
        <v>0</v>
      </c>
      <c r="G707" s="10">
        <f t="shared" si="135"/>
        <v>0</v>
      </c>
      <c r="H707" s="10">
        <f t="shared" si="136"/>
        <v>0</v>
      </c>
      <c r="I707" s="10">
        <f t="shared" si="137"/>
        <v>0</v>
      </c>
      <c r="J707" s="10">
        <f t="shared" si="138"/>
        <v>0</v>
      </c>
      <c r="K707" s="10">
        <f t="shared" si="139"/>
        <v>0</v>
      </c>
      <c r="L707" s="10">
        <f t="shared" si="140"/>
        <v>0</v>
      </c>
      <c r="M707" s="10">
        <f t="shared" ca="1" si="145"/>
        <v>-1.6428652393274609E-2</v>
      </c>
      <c r="N707" s="10">
        <f t="shared" ca="1" si="141"/>
        <v>0</v>
      </c>
      <c r="O707" s="177">
        <f t="shared" ca="1" si="142"/>
        <v>0</v>
      </c>
      <c r="P707" s="10">
        <f t="shared" ca="1" si="143"/>
        <v>0</v>
      </c>
      <c r="Q707" s="10">
        <f t="shared" ca="1" si="144"/>
        <v>0</v>
      </c>
      <c r="R707">
        <f t="shared" ca="1" si="146"/>
        <v>1.6428652393274609E-2</v>
      </c>
    </row>
    <row r="708" spans="2:18" x14ac:dyDescent="0.2">
      <c r="B708"/>
      <c r="C708" s="174"/>
      <c r="D708" s="176">
        <f t="shared" si="134"/>
        <v>0</v>
      </c>
      <c r="E708" s="176">
        <f t="shared" si="134"/>
        <v>0</v>
      </c>
      <c r="F708" s="10">
        <f t="shared" si="135"/>
        <v>0</v>
      </c>
      <c r="G708" s="10">
        <f t="shared" si="135"/>
        <v>0</v>
      </c>
      <c r="H708" s="10">
        <f t="shared" si="136"/>
        <v>0</v>
      </c>
      <c r="I708" s="10">
        <f t="shared" si="137"/>
        <v>0</v>
      </c>
      <c r="J708" s="10">
        <f t="shared" si="138"/>
        <v>0</v>
      </c>
      <c r="K708" s="10">
        <f t="shared" si="139"/>
        <v>0</v>
      </c>
      <c r="L708" s="10">
        <f t="shared" si="140"/>
        <v>0</v>
      </c>
      <c r="M708" s="10">
        <f t="shared" ca="1" si="145"/>
        <v>-1.6428652393274609E-2</v>
      </c>
      <c r="N708" s="10">
        <f t="shared" ca="1" si="141"/>
        <v>0</v>
      </c>
      <c r="O708" s="177">
        <f t="shared" ca="1" si="142"/>
        <v>0</v>
      </c>
      <c r="P708" s="10">
        <f t="shared" ca="1" si="143"/>
        <v>0</v>
      </c>
      <c r="Q708" s="10">
        <f t="shared" ca="1" si="144"/>
        <v>0</v>
      </c>
      <c r="R708">
        <f t="shared" ca="1" si="146"/>
        <v>1.6428652393274609E-2</v>
      </c>
    </row>
    <row r="709" spans="2:18" x14ac:dyDescent="0.2">
      <c r="B709"/>
      <c r="C709" s="174"/>
      <c r="D709" s="176">
        <f t="shared" si="134"/>
        <v>0</v>
      </c>
      <c r="E709" s="176">
        <f t="shared" si="134"/>
        <v>0</v>
      </c>
      <c r="F709" s="10">
        <f t="shared" si="135"/>
        <v>0</v>
      </c>
      <c r="G709" s="10">
        <f t="shared" si="135"/>
        <v>0</v>
      </c>
      <c r="H709" s="10">
        <f t="shared" si="136"/>
        <v>0</v>
      </c>
      <c r="I709" s="10">
        <f t="shared" si="137"/>
        <v>0</v>
      </c>
      <c r="J709" s="10">
        <f t="shared" si="138"/>
        <v>0</v>
      </c>
      <c r="K709" s="10">
        <f t="shared" si="139"/>
        <v>0</v>
      </c>
      <c r="L709" s="10">
        <f t="shared" si="140"/>
        <v>0</v>
      </c>
      <c r="M709" s="10">
        <f t="shared" ca="1" si="145"/>
        <v>-1.6428652393274609E-2</v>
      </c>
      <c r="N709" s="10">
        <f t="shared" ca="1" si="141"/>
        <v>0</v>
      </c>
      <c r="O709" s="177">
        <f t="shared" ca="1" si="142"/>
        <v>0</v>
      </c>
      <c r="P709" s="10">
        <f t="shared" ca="1" si="143"/>
        <v>0</v>
      </c>
      <c r="Q709" s="10">
        <f t="shared" ca="1" si="144"/>
        <v>0</v>
      </c>
      <c r="R709">
        <f t="shared" ca="1" si="146"/>
        <v>1.6428652393274609E-2</v>
      </c>
    </row>
    <row r="710" spans="2:18" x14ac:dyDescent="0.2">
      <c r="B710"/>
      <c r="C710" s="174"/>
      <c r="D710" s="176">
        <f t="shared" si="134"/>
        <v>0</v>
      </c>
      <c r="E710" s="176">
        <f t="shared" si="134"/>
        <v>0</v>
      </c>
      <c r="F710" s="10">
        <f t="shared" si="135"/>
        <v>0</v>
      </c>
      <c r="G710" s="10">
        <f t="shared" si="135"/>
        <v>0</v>
      </c>
      <c r="H710" s="10">
        <f t="shared" si="136"/>
        <v>0</v>
      </c>
      <c r="I710" s="10">
        <f t="shared" si="137"/>
        <v>0</v>
      </c>
      <c r="J710" s="10">
        <f t="shared" si="138"/>
        <v>0</v>
      </c>
      <c r="K710" s="10">
        <f t="shared" si="139"/>
        <v>0</v>
      </c>
      <c r="L710" s="10">
        <f t="shared" si="140"/>
        <v>0</v>
      </c>
      <c r="M710" s="10">
        <f t="shared" ca="1" si="145"/>
        <v>-1.6428652393274609E-2</v>
      </c>
      <c r="N710" s="10">
        <f t="shared" ca="1" si="141"/>
        <v>0</v>
      </c>
      <c r="O710" s="177">
        <f t="shared" ca="1" si="142"/>
        <v>0</v>
      </c>
      <c r="P710" s="10">
        <f t="shared" ca="1" si="143"/>
        <v>0</v>
      </c>
      <c r="Q710" s="10">
        <f t="shared" ca="1" si="144"/>
        <v>0</v>
      </c>
      <c r="R710">
        <f t="shared" ca="1" si="146"/>
        <v>1.6428652393274609E-2</v>
      </c>
    </row>
    <row r="711" spans="2:18" x14ac:dyDescent="0.2">
      <c r="B711"/>
      <c r="C711" s="174"/>
      <c r="D711" s="176">
        <f t="shared" si="134"/>
        <v>0</v>
      </c>
      <c r="E711" s="176">
        <f t="shared" si="134"/>
        <v>0</v>
      </c>
      <c r="F711" s="10">
        <f t="shared" si="135"/>
        <v>0</v>
      </c>
      <c r="G711" s="10">
        <f t="shared" si="135"/>
        <v>0</v>
      </c>
      <c r="H711" s="10">
        <f t="shared" si="136"/>
        <v>0</v>
      </c>
      <c r="I711" s="10">
        <f t="shared" si="137"/>
        <v>0</v>
      </c>
      <c r="J711" s="10">
        <f t="shared" si="138"/>
        <v>0</v>
      </c>
      <c r="K711" s="10">
        <f t="shared" si="139"/>
        <v>0</v>
      </c>
      <c r="L711" s="10">
        <f t="shared" si="140"/>
        <v>0</v>
      </c>
      <c r="M711" s="10">
        <f t="shared" ca="1" si="145"/>
        <v>-1.6428652393274609E-2</v>
      </c>
      <c r="N711" s="10">
        <f t="shared" ca="1" si="141"/>
        <v>0</v>
      </c>
      <c r="O711" s="177">
        <f t="shared" ca="1" si="142"/>
        <v>0</v>
      </c>
      <c r="P711" s="10">
        <f t="shared" ca="1" si="143"/>
        <v>0</v>
      </c>
      <c r="Q711" s="10">
        <f t="shared" ca="1" si="144"/>
        <v>0</v>
      </c>
      <c r="R711">
        <f t="shared" ca="1" si="146"/>
        <v>1.6428652393274609E-2</v>
      </c>
    </row>
    <row r="712" spans="2:18" x14ac:dyDescent="0.2">
      <c r="B712"/>
      <c r="C712" s="174"/>
      <c r="D712" s="176">
        <f t="shared" si="134"/>
        <v>0</v>
      </c>
      <c r="E712" s="176">
        <f t="shared" si="134"/>
        <v>0</v>
      </c>
      <c r="F712" s="10">
        <f t="shared" si="135"/>
        <v>0</v>
      </c>
      <c r="G712" s="10">
        <f t="shared" si="135"/>
        <v>0</v>
      </c>
      <c r="H712" s="10">
        <f t="shared" si="136"/>
        <v>0</v>
      </c>
      <c r="I712" s="10">
        <f t="shared" si="137"/>
        <v>0</v>
      </c>
      <c r="J712" s="10">
        <f t="shared" si="138"/>
        <v>0</v>
      </c>
      <c r="K712" s="10">
        <f t="shared" si="139"/>
        <v>0</v>
      </c>
      <c r="L712" s="10">
        <f t="shared" si="140"/>
        <v>0</v>
      </c>
      <c r="M712" s="10">
        <f t="shared" ca="1" si="145"/>
        <v>-1.6428652393274609E-2</v>
      </c>
      <c r="N712" s="10">
        <f t="shared" ca="1" si="141"/>
        <v>0</v>
      </c>
      <c r="O712" s="177">
        <f t="shared" ca="1" si="142"/>
        <v>0</v>
      </c>
      <c r="P712" s="10">
        <f t="shared" ca="1" si="143"/>
        <v>0</v>
      </c>
      <c r="Q712" s="10">
        <f t="shared" ca="1" si="144"/>
        <v>0</v>
      </c>
      <c r="R712">
        <f t="shared" ca="1" si="146"/>
        <v>1.6428652393274609E-2</v>
      </c>
    </row>
    <row r="713" spans="2:18" x14ac:dyDescent="0.2">
      <c r="B713"/>
      <c r="C713" s="174"/>
      <c r="D713" s="176">
        <f t="shared" si="134"/>
        <v>0</v>
      </c>
      <c r="E713" s="176">
        <f t="shared" si="134"/>
        <v>0</v>
      </c>
      <c r="F713" s="10">
        <f t="shared" si="135"/>
        <v>0</v>
      </c>
      <c r="G713" s="10">
        <f t="shared" si="135"/>
        <v>0</v>
      </c>
      <c r="H713" s="10">
        <f t="shared" si="136"/>
        <v>0</v>
      </c>
      <c r="I713" s="10">
        <f t="shared" si="137"/>
        <v>0</v>
      </c>
      <c r="J713" s="10">
        <f t="shared" si="138"/>
        <v>0</v>
      </c>
      <c r="K713" s="10">
        <f t="shared" si="139"/>
        <v>0</v>
      </c>
      <c r="L713" s="10">
        <f t="shared" si="140"/>
        <v>0</v>
      </c>
      <c r="M713" s="10">
        <f t="shared" ca="1" si="145"/>
        <v>-1.6428652393274609E-2</v>
      </c>
      <c r="N713" s="10">
        <f t="shared" ca="1" si="141"/>
        <v>0</v>
      </c>
      <c r="O713" s="177">
        <f t="shared" ca="1" si="142"/>
        <v>0</v>
      </c>
      <c r="P713" s="10">
        <f t="shared" ca="1" si="143"/>
        <v>0</v>
      </c>
      <c r="Q713" s="10">
        <f t="shared" ca="1" si="144"/>
        <v>0</v>
      </c>
      <c r="R713">
        <f t="shared" ca="1" si="146"/>
        <v>1.6428652393274609E-2</v>
      </c>
    </row>
    <row r="714" spans="2:18" x14ac:dyDescent="0.2">
      <c r="B714"/>
      <c r="C714" s="174"/>
      <c r="D714" s="176">
        <f t="shared" si="134"/>
        <v>0</v>
      </c>
      <c r="E714" s="176">
        <f t="shared" si="134"/>
        <v>0</v>
      </c>
      <c r="F714" s="10">
        <f t="shared" si="135"/>
        <v>0</v>
      </c>
      <c r="G714" s="10">
        <f t="shared" si="135"/>
        <v>0</v>
      </c>
      <c r="H714" s="10">
        <f t="shared" si="136"/>
        <v>0</v>
      </c>
      <c r="I714" s="10">
        <f t="shared" si="137"/>
        <v>0</v>
      </c>
      <c r="J714" s="10">
        <f t="shared" si="138"/>
        <v>0</v>
      </c>
      <c r="K714" s="10">
        <f t="shared" si="139"/>
        <v>0</v>
      </c>
      <c r="L714" s="10">
        <f t="shared" si="140"/>
        <v>0</v>
      </c>
      <c r="M714" s="10">
        <f t="shared" ca="1" si="145"/>
        <v>-1.6428652393274609E-2</v>
      </c>
      <c r="N714" s="10">
        <f t="shared" ca="1" si="141"/>
        <v>0</v>
      </c>
      <c r="O714" s="177">
        <f t="shared" ca="1" si="142"/>
        <v>0</v>
      </c>
      <c r="P714" s="10">
        <f t="shared" ca="1" si="143"/>
        <v>0</v>
      </c>
      <c r="Q714" s="10">
        <f t="shared" ca="1" si="144"/>
        <v>0</v>
      </c>
      <c r="R714">
        <f t="shared" ca="1" si="146"/>
        <v>1.6428652393274609E-2</v>
      </c>
    </row>
    <row r="715" spans="2:18" x14ac:dyDescent="0.2">
      <c r="B715"/>
      <c r="C715" s="174"/>
      <c r="D715" s="176">
        <f t="shared" si="134"/>
        <v>0</v>
      </c>
      <c r="E715" s="176">
        <f t="shared" si="134"/>
        <v>0</v>
      </c>
      <c r="F715" s="10">
        <f t="shared" si="135"/>
        <v>0</v>
      </c>
      <c r="G715" s="10">
        <f t="shared" si="135"/>
        <v>0</v>
      </c>
      <c r="H715" s="10">
        <f t="shared" si="136"/>
        <v>0</v>
      </c>
      <c r="I715" s="10">
        <f t="shared" si="137"/>
        <v>0</v>
      </c>
      <c r="J715" s="10">
        <f t="shared" si="138"/>
        <v>0</v>
      </c>
      <c r="K715" s="10">
        <f t="shared" si="139"/>
        <v>0</v>
      </c>
      <c r="L715" s="10">
        <f t="shared" si="140"/>
        <v>0</v>
      </c>
      <c r="M715" s="10">
        <f t="shared" ca="1" si="145"/>
        <v>-1.6428652393274609E-2</v>
      </c>
      <c r="N715" s="10">
        <f t="shared" ca="1" si="141"/>
        <v>0</v>
      </c>
      <c r="O715" s="177">
        <f t="shared" ca="1" si="142"/>
        <v>0</v>
      </c>
      <c r="P715" s="10">
        <f t="shared" ca="1" si="143"/>
        <v>0</v>
      </c>
      <c r="Q715" s="10">
        <f t="shared" ca="1" si="144"/>
        <v>0</v>
      </c>
      <c r="R715">
        <f t="shared" ca="1" si="146"/>
        <v>1.6428652393274609E-2</v>
      </c>
    </row>
    <row r="716" spans="2:18" x14ac:dyDescent="0.2">
      <c r="B716"/>
      <c r="C716" s="174"/>
      <c r="D716" s="176">
        <f t="shared" si="134"/>
        <v>0</v>
      </c>
      <c r="E716" s="176">
        <f t="shared" si="134"/>
        <v>0</v>
      </c>
      <c r="F716" s="10">
        <f t="shared" si="135"/>
        <v>0</v>
      </c>
      <c r="G716" s="10">
        <f t="shared" si="135"/>
        <v>0</v>
      </c>
      <c r="H716" s="10">
        <f t="shared" si="136"/>
        <v>0</v>
      </c>
      <c r="I716" s="10">
        <f t="shared" si="137"/>
        <v>0</v>
      </c>
      <c r="J716" s="10">
        <f t="shared" si="138"/>
        <v>0</v>
      </c>
      <c r="K716" s="10">
        <f t="shared" si="139"/>
        <v>0</v>
      </c>
      <c r="L716" s="10">
        <f t="shared" si="140"/>
        <v>0</v>
      </c>
      <c r="M716" s="10">
        <f t="shared" ca="1" si="145"/>
        <v>-1.6428652393274609E-2</v>
      </c>
      <c r="N716" s="10">
        <f t="shared" ca="1" si="141"/>
        <v>0</v>
      </c>
      <c r="O716" s="177">
        <f t="shared" ca="1" si="142"/>
        <v>0</v>
      </c>
      <c r="P716" s="10">
        <f t="shared" ca="1" si="143"/>
        <v>0</v>
      </c>
      <c r="Q716" s="10">
        <f t="shared" ca="1" si="144"/>
        <v>0</v>
      </c>
      <c r="R716">
        <f t="shared" ca="1" si="146"/>
        <v>1.6428652393274609E-2</v>
      </c>
    </row>
    <row r="717" spans="2:18" x14ac:dyDescent="0.2">
      <c r="B717"/>
      <c r="C717" s="174"/>
      <c r="D717" s="176">
        <f t="shared" si="134"/>
        <v>0</v>
      </c>
      <c r="E717" s="176">
        <f t="shared" si="134"/>
        <v>0</v>
      </c>
      <c r="F717" s="10">
        <f t="shared" si="135"/>
        <v>0</v>
      </c>
      <c r="G717" s="10">
        <f t="shared" si="135"/>
        <v>0</v>
      </c>
      <c r="H717" s="10">
        <f t="shared" si="136"/>
        <v>0</v>
      </c>
      <c r="I717" s="10">
        <f t="shared" si="137"/>
        <v>0</v>
      </c>
      <c r="J717" s="10">
        <f t="shared" si="138"/>
        <v>0</v>
      </c>
      <c r="K717" s="10">
        <f t="shared" si="139"/>
        <v>0</v>
      </c>
      <c r="L717" s="10">
        <f t="shared" si="140"/>
        <v>0</v>
      </c>
      <c r="M717" s="10">
        <f t="shared" ca="1" si="145"/>
        <v>-1.6428652393274609E-2</v>
      </c>
      <c r="N717" s="10">
        <f t="shared" ca="1" si="141"/>
        <v>0</v>
      </c>
      <c r="O717" s="177">
        <f t="shared" ca="1" si="142"/>
        <v>0</v>
      </c>
      <c r="P717" s="10">
        <f t="shared" ca="1" si="143"/>
        <v>0</v>
      </c>
      <c r="Q717" s="10">
        <f t="shared" ca="1" si="144"/>
        <v>0</v>
      </c>
      <c r="R717">
        <f t="shared" ca="1" si="146"/>
        <v>1.6428652393274609E-2</v>
      </c>
    </row>
    <row r="718" spans="2:18" x14ac:dyDescent="0.2">
      <c r="B718"/>
      <c r="C718" s="174"/>
      <c r="D718" s="176">
        <f t="shared" si="134"/>
        <v>0</v>
      </c>
      <c r="E718" s="176">
        <f t="shared" si="134"/>
        <v>0</v>
      </c>
      <c r="F718" s="10">
        <f t="shared" si="135"/>
        <v>0</v>
      </c>
      <c r="G718" s="10">
        <f t="shared" si="135"/>
        <v>0</v>
      </c>
      <c r="H718" s="10">
        <f t="shared" si="136"/>
        <v>0</v>
      </c>
      <c r="I718" s="10">
        <f t="shared" si="137"/>
        <v>0</v>
      </c>
      <c r="J718" s="10">
        <f t="shared" si="138"/>
        <v>0</v>
      </c>
      <c r="K718" s="10">
        <f t="shared" si="139"/>
        <v>0</v>
      </c>
      <c r="L718" s="10">
        <f t="shared" si="140"/>
        <v>0</v>
      </c>
      <c r="M718" s="10">
        <f t="shared" ca="1" si="145"/>
        <v>-1.6428652393274609E-2</v>
      </c>
      <c r="N718" s="10">
        <f t="shared" ca="1" si="141"/>
        <v>0</v>
      </c>
      <c r="O718" s="177">
        <f t="shared" ca="1" si="142"/>
        <v>0</v>
      </c>
      <c r="P718" s="10">
        <f t="shared" ca="1" si="143"/>
        <v>0</v>
      </c>
      <c r="Q718" s="10">
        <f t="shared" ca="1" si="144"/>
        <v>0</v>
      </c>
      <c r="R718">
        <f t="shared" ca="1" si="146"/>
        <v>1.6428652393274609E-2</v>
      </c>
    </row>
    <row r="719" spans="2:18" x14ac:dyDescent="0.2">
      <c r="B719"/>
      <c r="C719" s="174"/>
      <c r="D719" s="176">
        <f t="shared" ref="D719:E782" si="147">A719/A$18</f>
        <v>0</v>
      </c>
      <c r="E719" s="176">
        <f t="shared" si="147"/>
        <v>0</v>
      </c>
      <c r="F719" s="10">
        <f t="shared" ref="F719:G782" si="148">$C719*D719</f>
        <v>0</v>
      </c>
      <c r="G719" s="10">
        <f t="shared" si="148"/>
        <v>0</v>
      </c>
      <c r="H719" s="10">
        <f t="shared" si="136"/>
        <v>0</v>
      </c>
      <c r="I719" s="10">
        <f t="shared" si="137"/>
        <v>0</v>
      </c>
      <c r="J719" s="10">
        <f t="shared" si="138"/>
        <v>0</v>
      </c>
      <c r="K719" s="10">
        <f t="shared" si="139"/>
        <v>0</v>
      </c>
      <c r="L719" s="10">
        <f t="shared" si="140"/>
        <v>0</v>
      </c>
      <c r="M719" s="10">
        <f t="shared" ca="1" si="145"/>
        <v>-1.6428652393274609E-2</v>
      </c>
      <c r="N719" s="10">
        <f t="shared" ca="1" si="141"/>
        <v>0</v>
      </c>
      <c r="O719" s="177">
        <f t="shared" ca="1" si="142"/>
        <v>0</v>
      </c>
      <c r="P719" s="10">
        <f t="shared" ca="1" si="143"/>
        <v>0</v>
      </c>
      <c r="Q719" s="10">
        <f t="shared" ca="1" si="144"/>
        <v>0</v>
      </c>
      <c r="R719">
        <f t="shared" ca="1" si="146"/>
        <v>1.6428652393274609E-2</v>
      </c>
    </row>
    <row r="720" spans="2:18" x14ac:dyDescent="0.2">
      <c r="B720"/>
      <c r="C720" s="174"/>
      <c r="D720" s="176">
        <f t="shared" si="147"/>
        <v>0</v>
      </c>
      <c r="E720" s="176">
        <f t="shared" si="147"/>
        <v>0</v>
      </c>
      <c r="F720" s="10">
        <f t="shared" si="148"/>
        <v>0</v>
      </c>
      <c r="G720" s="10">
        <f t="shared" si="148"/>
        <v>0</v>
      </c>
      <c r="H720" s="10">
        <f t="shared" ref="H720:H783" si="149">C720*D720*D720</f>
        <v>0</v>
      </c>
      <c r="I720" s="10">
        <f t="shared" ref="I720:I783" si="150">C720*D720*D720*D720</f>
        <v>0</v>
      </c>
      <c r="J720" s="10">
        <f t="shared" ref="J720:J783" si="151">C720*D720*D720*D720*D720</f>
        <v>0</v>
      </c>
      <c r="K720" s="10">
        <f t="shared" ref="K720:K783" si="152">C720*E720*D720</f>
        <v>0</v>
      </c>
      <c r="L720" s="10">
        <f t="shared" ref="L720:L783" si="153">C720*E720*D720*D720</f>
        <v>0</v>
      </c>
      <c r="M720" s="10">
        <f t="shared" ca="1" si="145"/>
        <v>-1.6428652393274609E-2</v>
      </c>
      <c r="N720" s="10">
        <f t="shared" ref="N720:N783" ca="1" si="154">C720*(M720-E720)^2</f>
        <v>0</v>
      </c>
      <c r="O720" s="177">
        <f t="shared" ref="O720:O783" ca="1" si="155">(C720*O$1-O$2*F720+O$3*H720)^2</f>
        <v>0</v>
      </c>
      <c r="P720" s="10">
        <f t="shared" ref="P720:P783" ca="1" si="156">(-C720*O$2+O$4*F720-O$5*H720)^2</f>
        <v>0</v>
      </c>
      <c r="Q720" s="10">
        <f t="shared" ref="Q720:Q783" ca="1" si="157">+(C720*O$3-F720*O$5+H720*O$6)^2</f>
        <v>0</v>
      </c>
      <c r="R720">
        <f t="shared" ca="1" si="146"/>
        <v>1.6428652393274609E-2</v>
      </c>
    </row>
    <row r="721" spans="2:18" x14ac:dyDescent="0.2">
      <c r="B721"/>
      <c r="C721" s="174"/>
      <c r="D721" s="176">
        <f t="shared" si="147"/>
        <v>0</v>
      </c>
      <c r="E721" s="176">
        <f t="shared" si="147"/>
        <v>0</v>
      </c>
      <c r="F721" s="10">
        <f t="shared" si="148"/>
        <v>0</v>
      </c>
      <c r="G721" s="10">
        <f t="shared" si="148"/>
        <v>0</v>
      </c>
      <c r="H721" s="10">
        <f t="shared" si="149"/>
        <v>0</v>
      </c>
      <c r="I721" s="10">
        <f t="shared" si="150"/>
        <v>0</v>
      </c>
      <c r="J721" s="10">
        <f t="shared" si="151"/>
        <v>0</v>
      </c>
      <c r="K721" s="10">
        <f t="shared" si="152"/>
        <v>0</v>
      </c>
      <c r="L721" s="10">
        <f t="shared" si="153"/>
        <v>0</v>
      </c>
      <c r="M721" s="10">
        <f t="shared" ca="1" si="145"/>
        <v>-1.6428652393274609E-2</v>
      </c>
      <c r="N721" s="10">
        <f t="shared" ca="1" si="154"/>
        <v>0</v>
      </c>
      <c r="O721" s="177">
        <f t="shared" ca="1" si="155"/>
        <v>0</v>
      </c>
      <c r="P721" s="10">
        <f t="shared" ca="1" si="156"/>
        <v>0</v>
      </c>
      <c r="Q721" s="10">
        <f t="shared" ca="1" si="157"/>
        <v>0</v>
      </c>
      <c r="R721">
        <f t="shared" ca="1" si="146"/>
        <v>1.6428652393274609E-2</v>
      </c>
    </row>
    <row r="722" spans="2:18" x14ac:dyDescent="0.2">
      <c r="B722"/>
      <c r="C722" s="174"/>
      <c r="D722" s="176">
        <f t="shared" si="147"/>
        <v>0</v>
      </c>
      <c r="E722" s="176">
        <f t="shared" si="147"/>
        <v>0</v>
      </c>
      <c r="F722" s="10">
        <f t="shared" si="148"/>
        <v>0</v>
      </c>
      <c r="G722" s="10">
        <f t="shared" si="148"/>
        <v>0</v>
      </c>
      <c r="H722" s="10">
        <f t="shared" si="149"/>
        <v>0</v>
      </c>
      <c r="I722" s="10">
        <f t="shared" si="150"/>
        <v>0</v>
      </c>
      <c r="J722" s="10">
        <f t="shared" si="151"/>
        <v>0</v>
      </c>
      <c r="K722" s="10">
        <f t="shared" si="152"/>
        <v>0</v>
      </c>
      <c r="L722" s="10">
        <f t="shared" si="153"/>
        <v>0</v>
      </c>
      <c r="M722" s="10">
        <f t="shared" ca="1" si="145"/>
        <v>-1.6428652393274609E-2</v>
      </c>
      <c r="N722" s="10">
        <f t="shared" ca="1" si="154"/>
        <v>0</v>
      </c>
      <c r="O722" s="177">
        <f t="shared" ca="1" si="155"/>
        <v>0</v>
      </c>
      <c r="P722" s="10">
        <f t="shared" ca="1" si="156"/>
        <v>0</v>
      </c>
      <c r="Q722" s="10">
        <f t="shared" ca="1" si="157"/>
        <v>0</v>
      </c>
      <c r="R722">
        <f t="shared" ca="1" si="146"/>
        <v>1.6428652393274609E-2</v>
      </c>
    </row>
    <row r="723" spans="2:18" x14ac:dyDescent="0.2">
      <c r="B723"/>
      <c r="C723" s="174"/>
      <c r="D723" s="176">
        <f t="shared" si="147"/>
        <v>0</v>
      </c>
      <c r="E723" s="176">
        <f t="shared" si="147"/>
        <v>0</v>
      </c>
      <c r="F723" s="10">
        <f t="shared" si="148"/>
        <v>0</v>
      </c>
      <c r="G723" s="10">
        <f t="shared" si="148"/>
        <v>0</v>
      </c>
      <c r="H723" s="10">
        <f t="shared" si="149"/>
        <v>0</v>
      </c>
      <c r="I723" s="10">
        <f t="shared" si="150"/>
        <v>0</v>
      </c>
      <c r="J723" s="10">
        <f t="shared" si="151"/>
        <v>0</v>
      </c>
      <c r="K723" s="10">
        <f t="shared" si="152"/>
        <v>0</v>
      </c>
      <c r="L723" s="10">
        <f t="shared" si="153"/>
        <v>0</v>
      </c>
      <c r="M723" s="10">
        <f t="shared" ca="1" si="145"/>
        <v>-1.6428652393274609E-2</v>
      </c>
      <c r="N723" s="10">
        <f t="shared" ca="1" si="154"/>
        <v>0</v>
      </c>
      <c r="O723" s="177">
        <f t="shared" ca="1" si="155"/>
        <v>0</v>
      </c>
      <c r="P723" s="10">
        <f t="shared" ca="1" si="156"/>
        <v>0</v>
      </c>
      <c r="Q723" s="10">
        <f t="shared" ca="1" si="157"/>
        <v>0</v>
      </c>
      <c r="R723">
        <f t="shared" ca="1" si="146"/>
        <v>1.6428652393274609E-2</v>
      </c>
    </row>
    <row r="724" spans="2:18" x14ac:dyDescent="0.2">
      <c r="B724"/>
      <c r="C724" s="174"/>
      <c r="D724" s="176">
        <f t="shared" si="147"/>
        <v>0</v>
      </c>
      <c r="E724" s="176">
        <f t="shared" si="147"/>
        <v>0</v>
      </c>
      <c r="F724" s="10">
        <f t="shared" si="148"/>
        <v>0</v>
      </c>
      <c r="G724" s="10">
        <f t="shared" si="148"/>
        <v>0</v>
      </c>
      <c r="H724" s="10">
        <f t="shared" si="149"/>
        <v>0</v>
      </c>
      <c r="I724" s="10">
        <f t="shared" si="150"/>
        <v>0</v>
      </c>
      <c r="J724" s="10">
        <f t="shared" si="151"/>
        <v>0</v>
      </c>
      <c r="K724" s="10">
        <f t="shared" si="152"/>
        <v>0</v>
      </c>
      <c r="L724" s="10">
        <f t="shared" si="153"/>
        <v>0</v>
      </c>
      <c r="M724" s="10">
        <f t="shared" ca="1" si="145"/>
        <v>-1.6428652393274609E-2</v>
      </c>
      <c r="N724" s="10">
        <f t="shared" ca="1" si="154"/>
        <v>0</v>
      </c>
      <c r="O724" s="177">
        <f t="shared" ca="1" si="155"/>
        <v>0</v>
      </c>
      <c r="P724" s="10">
        <f t="shared" ca="1" si="156"/>
        <v>0</v>
      </c>
      <c r="Q724" s="10">
        <f t="shared" ca="1" si="157"/>
        <v>0</v>
      </c>
      <c r="R724">
        <f t="shared" ca="1" si="146"/>
        <v>1.6428652393274609E-2</v>
      </c>
    </row>
    <row r="725" spans="2:18" x14ac:dyDescent="0.2">
      <c r="B725"/>
      <c r="C725" s="174"/>
      <c r="D725" s="176">
        <f t="shared" si="147"/>
        <v>0</v>
      </c>
      <c r="E725" s="176">
        <f t="shared" si="147"/>
        <v>0</v>
      </c>
      <c r="F725" s="10">
        <f t="shared" si="148"/>
        <v>0</v>
      </c>
      <c r="G725" s="10">
        <f t="shared" si="148"/>
        <v>0</v>
      </c>
      <c r="H725" s="10">
        <f t="shared" si="149"/>
        <v>0</v>
      </c>
      <c r="I725" s="10">
        <f t="shared" si="150"/>
        <v>0</v>
      </c>
      <c r="J725" s="10">
        <f t="shared" si="151"/>
        <v>0</v>
      </c>
      <c r="K725" s="10">
        <f t="shared" si="152"/>
        <v>0</v>
      </c>
      <c r="L725" s="10">
        <f t="shared" si="153"/>
        <v>0</v>
      </c>
      <c r="M725" s="10">
        <f t="shared" ref="M725:M788" ca="1" si="158">+E$4+E$5*D725+E$6*D725^2</f>
        <v>-1.6428652393274609E-2</v>
      </c>
      <c r="N725" s="10">
        <f t="shared" ca="1" si="154"/>
        <v>0</v>
      </c>
      <c r="O725" s="177">
        <f t="shared" ca="1" si="155"/>
        <v>0</v>
      </c>
      <c r="P725" s="10">
        <f t="shared" ca="1" si="156"/>
        <v>0</v>
      </c>
      <c r="Q725" s="10">
        <f t="shared" ca="1" si="157"/>
        <v>0</v>
      </c>
      <c r="R725">
        <f t="shared" ref="R725:R788" ca="1" si="159">+E725-M725</f>
        <v>1.6428652393274609E-2</v>
      </c>
    </row>
    <row r="726" spans="2:18" x14ac:dyDescent="0.2">
      <c r="B726"/>
      <c r="C726" s="174"/>
      <c r="D726" s="176">
        <f t="shared" si="147"/>
        <v>0</v>
      </c>
      <c r="E726" s="176">
        <f t="shared" si="147"/>
        <v>0</v>
      </c>
      <c r="F726" s="10">
        <f t="shared" si="148"/>
        <v>0</v>
      </c>
      <c r="G726" s="10">
        <f t="shared" si="148"/>
        <v>0</v>
      </c>
      <c r="H726" s="10">
        <f t="shared" si="149"/>
        <v>0</v>
      </c>
      <c r="I726" s="10">
        <f t="shared" si="150"/>
        <v>0</v>
      </c>
      <c r="J726" s="10">
        <f t="shared" si="151"/>
        <v>0</v>
      </c>
      <c r="K726" s="10">
        <f t="shared" si="152"/>
        <v>0</v>
      </c>
      <c r="L726" s="10">
        <f t="shared" si="153"/>
        <v>0</v>
      </c>
      <c r="M726" s="10">
        <f t="shared" ca="1" si="158"/>
        <v>-1.6428652393274609E-2</v>
      </c>
      <c r="N726" s="10">
        <f t="shared" ca="1" si="154"/>
        <v>0</v>
      </c>
      <c r="O726" s="177">
        <f t="shared" ca="1" si="155"/>
        <v>0</v>
      </c>
      <c r="P726" s="10">
        <f t="shared" ca="1" si="156"/>
        <v>0</v>
      </c>
      <c r="Q726" s="10">
        <f t="shared" ca="1" si="157"/>
        <v>0</v>
      </c>
      <c r="R726">
        <f t="shared" ca="1" si="159"/>
        <v>1.6428652393274609E-2</v>
      </c>
    </row>
    <row r="727" spans="2:18" x14ac:dyDescent="0.2">
      <c r="B727"/>
      <c r="C727" s="174"/>
      <c r="D727" s="176">
        <f t="shared" si="147"/>
        <v>0</v>
      </c>
      <c r="E727" s="176">
        <f t="shared" si="147"/>
        <v>0</v>
      </c>
      <c r="F727" s="10">
        <f t="shared" si="148"/>
        <v>0</v>
      </c>
      <c r="G727" s="10">
        <f t="shared" si="148"/>
        <v>0</v>
      </c>
      <c r="H727" s="10">
        <f t="shared" si="149"/>
        <v>0</v>
      </c>
      <c r="I727" s="10">
        <f t="shared" si="150"/>
        <v>0</v>
      </c>
      <c r="J727" s="10">
        <f t="shared" si="151"/>
        <v>0</v>
      </c>
      <c r="K727" s="10">
        <f t="shared" si="152"/>
        <v>0</v>
      </c>
      <c r="L727" s="10">
        <f t="shared" si="153"/>
        <v>0</v>
      </c>
      <c r="M727" s="10">
        <f t="shared" ca="1" si="158"/>
        <v>-1.6428652393274609E-2</v>
      </c>
      <c r="N727" s="10">
        <f t="shared" ca="1" si="154"/>
        <v>0</v>
      </c>
      <c r="O727" s="177">
        <f t="shared" ca="1" si="155"/>
        <v>0</v>
      </c>
      <c r="P727" s="10">
        <f t="shared" ca="1" si="156"/>
        <v>0</v>
      </c>
      <c r="Q727" s="10">
        <f t="shared" ca="1" si="157"/>
        <v>0</v>
      </c>
      <c r="R727">
        <f t="shared" ca="1" si="159"/>
        <v>1.6428652393274609E-2</v>
      </c>
    </row>
    <row r="728" spans="2:18" x14ac:dyDescent="0.2">
      <c r="B728"/>
      <c r="C728" s="174"/>
      <c r="D728" s="176">
        <f t="shared" si="147"/>
        <v>0</v>
      </c>
      <c r="E728" s="176">
        <f t="shared" si="147"/>
        <v>0</v>
      </c>
      <c r="F728" s="10">
        <f t="shared" si="148"/>
        <v>0</v>
      </c>
      <c r="G728" s="10">
        <f t="shared" si="148"/>
        <v>0</v>
      </c>
      <c r="H728" s="10">
        <f t="shared" si="149"/>
        <v>0</v>
      </c>
      <c r="I728" s="10">
        <f t="shared" si="150"/>
        <v>0</v>
      </c>
      <c r="J728" s="10">
        <f t="shared" si="151"/>
        <v>0</v>
      </c>
      <c r="K728" s="10">
        <f t="shared" si="152"/>
        <v>0</v>
      </c>
      <c r="L728" s="10">
        <f t="shared" si="153"/>
        <v>0</v>
      </c>
      <c r="M728" s="10">
        <f t="shared" ca="1" si="158"/>
        <v>-1.6428652393274609E-2</v>
      </c>
      <c r="N728" s="10">
        <f t="shared" ca="1" si="154"/>
        <v>0</v>
      </c>
      <c r="O728" s="177">
        <f t="shared" ca="1" si="155"/>
        <v>0</v>
      </c>
      <c r="P728" s="10">
        <f t="shared" ca="1" si="156"/>
        <v>0</v>
      </c>
      <c r="Q728" s="10">
        <f t="shared" ca="1" si="157"/>
        <v>0</v>
      </c>
      <c r="R728">
        <f t="shared" ca="1" si="159"/>
        <v>1.6428652393274609E-2</v>
      </c>
    </row>
    <row r="729" spans="2:18" x14ac:dyDescent="0.2">
      <c r="B729"/>
      <c r="C729" s="174"/>
      <c r="D729" s="176">
        <f t="shared" si="147"/>
        <v>0</v>
      </c>
      <c r="E729" s="176">
        <f t="shared" si="147"/>
        <v>0</v>
      </c>
      <c r="F729" s="10">
        <f t="shared" si="148"/>
        <v>0</v>
      </c>
      <c r="G729" s="10">
        <f t="shared" si="148"/>
        <v>0</v>
      </c>
      <c r="H729" s="10">
        <f t="shared" si="149"/>
        <v>0</v>
      </c>
      <c r="I729" s="10">
        <f t="shared" si="150"/>
        <v>0</v>
      </c>
      <c r="J729" s="10">
        <f t="shared" si="151"/>
        <v>0</v>
      </c>
      <c r="K729" s="10">
        <f t="shared" si="152"/>
        <v>0</v>
      </c>
      <c r="L729" s="10">
        <f t="shared" si="153"/>
        <v>0</v>
      </c>
      <c r="M729" s="10">
        <f t="shared" ca="1" si="158"/>
        <v>-1.6428652393274609E-2</v>
      </c>
      <c r="N729" s="10">
        <f t="shared" ca="1" si="154"/>
        <v>0</v>
      </c>
      <c r="O729" s="177">
        <f t="shared" ca="1" si="155"/>
        <v>0</v>
      </c>
      <c r="P729" s="10">
        <f t="shared" ca="1" si="156"/>
        <v>0</v>
      </c>
      <c r="Q729" s="10">
        <f t="shared" ca="1" si="157"/>
        <v>0</v>
      </c>
      <c r="R729">
        <f t="shared" ca="1" si="159"/>
        <v>1.6428652393274609E-2</v>
      </c>
    </row>
    <row r="730" spans="2:18" x14ac:dyDescent="0.2">
      <c r="B730"/>
      <c r="C730" s="174"/>
      <c r="D730" s="176">
        <f t="shared" si="147"/>
        <v>0</v>
      </c>
      <c r="E730" s="176">
        <f t="shared" si="147"/>
        <v>0</v>
      </c>
      <c r="F730" s="10">
        <f t="shared" si="148"/>
        <v>0</v>
      </c>
      <c r="G730" s="10">
        <f t="shared" si="148"/>
        <v>0</v>
      </c>
      <c r="H730" s="10">
        <f t="shared" si="149"/>
        <v>0</v>
      </c>
      <c r="I730" s="10">
        <f t="shared" si="150"/>
        <v>0</v>
      </c>
      <c r="J730" s="10">
        <f t="shared" si="151"/>
        <v>0</v>
      </c>
      <c r="K730" s="10">
        <f t="shared" si="152"/>
        <v>0</v>
      </c>
      <c r="L730" s="10">
        <f t="shared" si="153"/>
        <v>0</v>
      </c>
      <c r="M730" s="10">
        <f t="shared" ca="1" si="158"/>
        <v>-1.6428652393274609E-2</v>
      </c>
      <c r="N730" s="10">
        <f t="shared" ca="1" si="154"/>
        <v>0</v>
      </c>
      <c r="O730" s="177">
        <f t="shared" ca="1" si="155"/>
        <v>0</v>
      </c>
      <c r="P730" s="10">
        <f t="shared" ca="1" si="156"/>
        <v>0</v>
      </c>
      <c r="Q730" s="10">
        <f t="shared" ca="1" si="157"/>
        <v>0</v>
      </c>
      <c r="R730">
        <f t="shared" ca="1" si="159"/>
        <v>1.6428652393274609E-2</v>
      </c>
    </row>
    <row r="731" spans="2:18" x14ac:dyDescent="0.2">
      <c r="B731"/>
      <c r="C731" s="174"/>
      <c r="D731" s="176">
        <f t="shared" si="147"/>
        <v>0</v>
      </c>
      <c r="E731" s="176">
        <f t="shared" si="147"/>
        <v>0</v>
      </c>
      <c r="F731" s="10">
        <f t="shared" si="148"/>
        <v>0</v>
      </c>
      <c r="G731" s="10">
        <f t="shared" si="148"/>
        <v>0</v>
      </c>
      <c r="H731" s="10">
        <f t="shared" si="149"/>
        <v>0</v>
      </c>
      <c r="I731" s="10">
        <f t="shared" si="150"/>
        <v>0</v>
      </c>
      <c r="J731" s="10">
        <f t="shared" si="151"/>
        <v>0</v>
      </c>
      <c r="K731" s="10">
        <f t="shared" si="152"/>
        <v>0</v>
      </c>
      <c r="L731" s="10">
        <f t="shared" si="153"/>
        <v>0</v>
      </c>
      <c r="M731" s="10">
        <f t="shared" ca="1" si="158"/>
        <v>-1.6428652393274609E-2</v>
      </c>
      <c r="N731" s="10">
        <f t="shared" ca="1" si="154"/>
        <v>0</v>
      </c>
      <c r="O731" s="177">
        <f t="shared" ca="1" si="155"/>
        <v>0</v>
      </c>
      <c r="P731" s="10">
        <f t="shared" ca="1" si="156"/>
        <v>0</v>
      </c>
      <c r="Q731" s="10">
        <f t="shared" ca="1" si="157"/>
        <v>0</v>
      </c>
      <c r="R731">
        <f t="shared" ca="1" si="159"/>
        <v>1.6428652393274609E-2</v>
      </c>
    </row>
    <row r="732" spans="2:18" x14ac:dyDescent="0.2">
      <c r="B732"/>
      <c r="C732" s="174"/>
      <c r="D732" s="176">
        <f t="shared" si="147"/>
        <v>0</v>
      </c>
      <c r="E732" s="176">
        <f t="shared" si="147"/>
        <v>0</v>
      </c>
      <c r="F732" s="10">
        <f t="shared" si="148"/>
        <v>0</v>
      </c>
      <c r="G732" s="10">
        <f t="shared" si="148"/>
        <v>0</v>
      </c>
      <c r="H732" s="10">
        <f t="shared" si="149"/>
        <v>0</v>
      </c>
      <c r="I732" s="10">
        <f t="shared" si="150"/>
        <v>0</v>
      </c>
      <c r="J732" s="10">
        <f t="shared" si="151"/>
        <v>0</v>
      </c>
      <c r="K732" s="10">
        <f t="shared" si="152"/>
        <v>0</v>
      </c>
      <c r="L732" s="10">
        <f t="shared" si="153"/>
        <v>0</v>
      </c>
      <c r="M732" s="10">
        <f t="shared" ca="1" si="158"/>
        <v>-1.6428652393274609E-2</v>
      </c>
      <c r="N732" s="10">
        <f t="shared" ca="1" si="154"/>
        <v>0</v>
      </c>
      <c r="O732" s="177">
        <f t="shared" ca="1" si="155"/>
        <v>0</v>
      </c>
      <c r="P732" s="10">
        <f t="shared" ca="1" si="156"/>
        <v>0</v>
      </c>
      <c r="Q732" s="10">
        <f t="shared" ca="1" si="157"/>
        <v>0</v>
      </c>
      <c r="R732">
        <f t="shared" ca="1" si="159"/>
        <v>1.6428652393274609E-2</v>
      </c>
    </row>
    <row r="733" spans="2:18" x14ac:dyDescent="0.2">
      <c r="B733"/>
      <c r="C733" s="174"/>
      <c r="D733" s="176">
        <f t="shared" si="147"/>
        <v>0</v>
      </c>
      <c r="E733" s="176">
        <f t="shared" si="147"/>
        <v>0</v>
      </c>
      <c r="F733" s="10">
        <f t="shared" si="148"/>
        <v>0</v>
      </c>
      <c r="G733" s="10">
        <f t="shared" si="148"/>
        <v>0</v>
      </c>
      <c r="H733" s="10">
        <f t="shared" si="149"/>
        <v>0</v>
      </c>
      <c r="I733" s="10">
        <f t="shared" si="150"/>
        <v>0</v>
      </c>
      <c r="J733" s="10">
        <f t="shared" si="151"/>
        <v>0</v>
      </c>
      <c r="K733" s="10">
        <f t="shared" si="152"/>
        <v>0</v>
      </c>
      <c r="L733" s="10">
        <f t="shared" si="153"/>
        <v>0</v>
      </c>
      <c r="M733" s="10">
        <f t="shared" ca="1" si="158"/>
        <v>-1.6428652393274609E-2</v>
      </c>
      <c r="N733" s="10">
        <f t="shared" ca="1" si="154"/>
        <v>0</v>
      </c>
      <c r="O733" s="177">
        <f t="shared" ca="1" si="155"/>
        <v>0</v>
      </c>
      <c r="P733" s="10">
        <f t="shared" ca="1" si="156"/>
        <v>0</v>
      </c>
      <c r="Q733" s="10">
        <f t="shared" ca="1" si="157"/>
        <v>0</v>
      </c>
      <c r="R733">
        <f t="shared" ca="1" si="159"/>
        <v>1.6428652393274609E-2</v>
      </c>
    </row>
    <row r="734" spans="2:18" x14ac:dyDescent="0.2">
      <c r="B734"/>
      <c r="C734" s="174"/>
      <c r="D734" s="176">
        <f t="shared" si="147"/>
        <v>0</v>
      </c>
      <c r="E734" s="176">
        <f t="shared" si="147"/>
        <v>0</v>
      </c>
      <c r="F734" s="10">
        <f t="shared" si="148"/>
        <v>0</v>
      </c>
      <c r="G734" s="10">
        <f t="shared" si="148"/>
        <v>0</v>
      </c>
      <c r="H734" s="10">
        <f t="shared" si="149"/>
        <v>0</v>
      </c>
      <c r="I734" s="10">
        <f t="shared" si="150"/>
        <v>0</v>
      </c>
      <c r="J734" s="10">
        <f t="shared" si="151"/>
        <v>0</v>
      </c>
      <c r="K734" s="10">
        <f t="shared" si="152"/>
        <v>0</v>
      </c>
      <c r="L734" s="10">
        <f t="shared" si="153"/>
        <v>0</v>
      </c>
      <c r="M734" s="10">
        <f t="shared" ca="1" si="158"/>
        <v>-1.6428652393274609E-2</v>
      </c>
      <c r="N734" s="10">
        <f t="shared" ca="1" si="154"/>
        <v>0</v>
      </c>
      <c r="O734" s="177">
        <f t="shared" ca="1" si="155"/>
        <v>0</v>
      </c>
      <c r="P734" s="10">
        <f t="shared" ca="1" si="156"/>
        <v>0</v>
      </c>
      <c r="Q734" s="10">
        <f t="shared" ca="1" si="157"/>
        <v>0</v>
      </c>
      <c r="R734">
        <f t="shared" ca="1" si="159"/>
        <v>1.6428652393274609E-2</v>
      </c>
    </row>
    <row r="735" spans="2:18" x14ac:dyDescent="0.2">
      <c r="B735"/>
      <c r="C735" s="174"/>
      <c r="D735" s="176">
        <f t="shared" si="147"/>
        <v>0</v>
      </c>
      <c r="E735" s="176">
        <f t="shared" si="147"/>
        <v>0</v>
      </c>
      <c r="F735" s="10">
        <f t="shared" si="148"/>
        <v>0</v>
      </c>
      <c r="G735" s="10">
        <f t="shared" si="148"/>
        <v>0</v>
      </c>
      <c r="H735" s="10">
        <f t="shared" si="149"/>
        <v>0</v>
      </c>
      <c r="I735" s="10">
        <f t="shared" si="150"/>
        <v>0</v>
      </c>
      <c r="J735" s="10">
        <f t="shared" si="151"/>
        <v>0</v>
      </c>
      <c r="K735" s="10">
        <f t="shared" si="152"/>
        <v>0</v>
      </c>
      <c r="L735" s="10">
        <f t="shared" si="153"/>
        <v>0</v>
      </c>
      <c r="M735" s="10">
        <f t="shared" ca="1" si="158"/>
        <v>-1.6428652393274609E-2</v>
      </c>
      <c r="N735" s="10">
        <f t="shared" ca="1" si="154"/>
        <v>0</v>
      </c>
      <c r="O735" s="177">
        <f t="shared" ca="1" si="155"/>
        <v>0</v>
      </c>
      <c r="P735" s="10">
        <f t="shared" ca="1" si="156"/>
        <v>0</v>
      </c>
      <c r="Q735" s="10">
        <f t="shared" ca="1" si="157"/>
        <v>0</v>
      </c>
      <c r="R735">
        <f t="shared" ca="1" si="159"/>
        <v>1.6428652393274609E-2</v>
      </c>
    </row>
    <row r="736" spans="2:18" x14ac:dyDescent="0.2">
      <c r="B736"/>
      <c r="C736" s="174"/>
      <c r="D736" s="176">
        <f t="shared" si="147"/>
        <v>0</v>
      </c>
      <c r="E736" s="176">
        <f t="shared" si="147"/>
        <v>0</v>
      </c>
      <c r="F736" s="10">
        <f t="shared" si="148"/>
        <v>0</v>
      </c>
      <c r="G736" s="10">
        <f t="shared" si="148"/>
        <v>0</v>
      </c>
      <c r="H736" s="10">
        <f t="shared" si="149"/>
        <v>0</v>
      </c>
      <c r="I736" s="10">
        <f t="shared" si="150"/>
        <v>0</v>
      </c>
      <c r="J736" s="10">
        <f t="shared" si="151"/>
        <v>0</v>
      </c>
      <c r="K736" s="10">
        <f t="shared" si="152"/>
        <v>0</v>
      </c>
      <c r="L736" s="10">
        <f t="shared" si="153"/>
        <v>0</v>
      </c>
      <c r="M736" s="10">
        <f t="shared" ca="1" si="158"/>
        <v>-1.6428652393274609E-2</v>
      </c>
      <c r="N736" s="10">
        <f t="shared" ca="1" si="154"/>
        <v>0</v>
      </c>
      <c r="O736" s="177">
        <f t="shared" ca="1" si="155"/>
        <v>0</v>
      </c>
      <c r="P736" s="10">
        <f t="shared" ca="1" si="156"/>
        <v>0</v>
      </c>
      <c r="Q736" s="10">
        <f t="shared" ca="1" si="157"/>
        <v>0</v>
      </c>
      <c r="R736">
        <f t="shared" ca="1" si="159"/>
        <v>1.6428652393274609E-2</v>
      </c>
    </row>
    <row r="737" spans="2:18" x14ac:dyDescent="0.2">
      <c r="B737"/>
      <c r="C737" s="174"/>
      <c r="D737" s="176">
        <f t="shared" si="147"/>
        <v>0</v>
      </c>
      <c r="E737" s="176">
        <f t="shared" si="147"/>
        <v>0</v>
      </c>
      <c r="F737" s="10">
        <f t="shared" si="148"/>
        <v>0</v>
      </c>
      <c r="G737" s="10">
        <f t="shared" si="148"/>
        <v>0</v>
      </c>
      <c r="H737" s="10">
        <f t="shared" si="149"/>
        <v>0</v>
      </c>
      <c r="I737" s="10">
        <f t="shared" si="150"/>
        <v>0</v>
      </c>
      <c r="J737" s="10">
        <f t="shared" si="151"/>
        <v>0</v>
      </c>
      <c r="K737" s="10">
        <f t="shared" si="152"/>
        <v>0</v>
      </c>
      <c r="L737" s="10">
        <f t="shared" si="153"/>
        <v>0</v>
      </c>
      <c r="M737" s="10">
        <f t="shared" ca="1" si="158"/>
        <v>-1.6428652393274609E-2</v>
      </c>
      <c r="N737" s="10">
        <f t="shared" ca="1" si="154"/>
        <v>0</v>
      </c>
      <c r="O737" s="177">
        <f t="shared" ca="1" si="155"/>
        <v>0</v>
      </c>
      <c r="P737" s="10">
        <f t="shared" ca="1" si="156"/>
        <v>0</v>
      </c>
      <c r="Q737" s="10">
        <f t="shared" ca="1" si="157"/>
        <v>0</v>
      </c>
      <c r="R737">
        <f t="shared" ca="1" si="159"/>
        <v>1.6428652393274609E-2</v>
      </c>
    </row>
    <row r="738" spans="2:18" x14ac:dyDescent="0.2">
      <c r="B738"/>
      <c r="C738" s="174"/>
      <c r="D738" s="176">
        <f t="shared" si="147"/>
        <v>0</v>
      </c>
      <c r="E738" s="176">
        <f t="shared" si="147"/>
        <v>0</v>
      </c>
      <c r="F738" s="10">
        <f t="shared" si="148"/>
        <v>0</v>
      </c>
      <c r="G738" s="10">
        <f t="shared" si="148"/>
        <v>0</v>
      </c>
      <c r="H738" s="10">
        <f t="shared" si="149"/>
        <v>0</v>
      </c>
      <c r="I738" s="10">
        <f t="shared" si="150"/>
        <v>0</v>
      </c>
      <c r="J738" s="10">
        <f t="shared" si="151"/>
        <v>0</v>
      </c>
      <c r="K738" s="10">
        <f t="shared" si="152"/>
        <v>0</v>
      </c>
      <c r="L738" s="10">
        <f t="shared" si="153"/>
        <v>0</v>
      </c>
      <c r="M738" s="10">
        <f t="shared" ca="1" si="158"/>
        <v>-1.6428652393274609E-2</v>
      </c>
      <c r="N738" s="10">
        <f t="shared" ca="1" si="154"/>
        <v>0</v>
      </c>
      <c r="O738" s="177">
        <f t="shared" ca="1" si="155"/>
        <v>0</v>
      </c>
      <c r="P738" s="10">
        <f t="shared" ca="1" si="156"/>
        <v>0</v>
      </c>
      <c r="Q738" s="10">
        <f t="shared" ca="1" si="157"/>
        <v>0</v>
      </c>
      <c r="R738">
        <f t="shared" ca="1" si="159"/>
        <v>1.6428652393274609E-2</v>
      </c>
    </row>
    <row r="739" spans="2:18" x14ac:dyDescent="0.2">
      <c r="B739"/>
      <c r="C739" s="174"/>
      <c r="D739" s="176">
        <f t="shared" si="147"/>
        <v>0</v>
      </c>
      <c r="E739" s="176">
        <f t="shared" si="147"/>
        <v>0</v>
      </c>
      <c r="F739" s="10">
        <f t="shared" si="148"/>
        <v>0</v>
      </c>
      <c r="G739" s="10">
        <f t="shared" si="148"/>
        <v>0</v>
      </c>
      <c r="H739" s="10">
        <f t="shared" si="149"/>
        <v>0</v>
      </c>
      <c r="I739" s="10">
        <f t="shared" si="150"/>
        <v>0</v>
      </c>
      <c r="J739" s="10">
        <f t="shared" si="151"/>
        <v>0</v>
      </c>
      <c r="K739" s="10">
        <f t="shared" si="152"/>
        <v>0</v>
      </c>
      <c r="L739" s="10">
        <f t="shared" si="153"/>
        <v>0</v>
      </c>
      <c r="M739" s="10">
        <f t="shared" ca="1" si="158"/>
        <v>-1.6428652393274609E-2</v>
      </c>
      <c r="N739" s="10">
        <f t="shared" ca="1" si="154"/>
        <v>0</v>
      </c>
      <c r="O739" s="177">
        <f t="shared" ca="1" si="155"/>
        <v>0</v>
      </c>
      <c r="P739" s="10">
        <f t="shared" ca="1" si="156"/>
        <v>0</v>
      </c>
      <c r="Q739" s="10">
        <f t="shared" ca="1" si="157"/>
        <v>0</v>
      </c>
      <c r="R739">
        <f t="shared" ca="1" si="159"/>
        <v>1.6428652393274609E-2</v>
      </c>
    </row>
    <row r="740" spans="2:18" x14ac:dyDescent="0.2">
      <c r="B740"/>
      <c r="C740" s="174"/>
      <c r="D740" s="176">
        <f t="shared" si="147"/>
        <v>0</v>
      </c>
      <c r="E740" s="176">
        <f t="shared" si="147"/>
        <v>0</v>
      </c>
      <c r="F740" s="10">
        <f t="shared" si="148"/>
        <v>0</v>
      </c>
      <c r="G740" s="10">
        <f t="shared" si="148"/>
        <v>0</v>
      </c>
      <c r="H740" s="10">
        <f t="shared" si="149"/>
        <v>0</v>
      </c>
      <c r="I740" s="10">
        <f t="shared" si="150"/>
        <v>0</v>
      </c>
      <c r="J740" s="10">
        <f t="shared" si="151"/>
        <v>0</v>
      </c>
      <c r="K740" s="10">
        <f t="shared" si="152"/>
        <v>0</v>
      </c>
      <c r="L740" s="10">
        <f t="shared" si="153"/>
        <v>0</v>
      </c>
      <c r="M740" s="10">
        <f t="shared" ca="1" si="158"/>
        <v>-1.6428652393274609E-2</v>
      </c>
      <c r="N740" s="10">
        <f t="shared" ca="1" si="154"/>
        <v>0</v>
      </c>
      <c r="O740" s="177">
        <f t="shared" ca="1" si="155"/>
        <v>0</v>
      </c>
      <c r="P740" s="10">
        <f t="shared" ca="1" si="156"/>
        <v>0</v>
      </c>
      <c r="Q740" s="10">
        <f t="shared" ca="1" si="157"/>
        <v>0</v>
      </c>
      <c r="R740">
        <f t="shared" ca="1" si="159"/>
        <v>1.6428652393274609E-2</v>
      </c>
    </row>
    <row r="741" spans="2:18" x14ac:dyDescent="0.2">
      <c r="B741"/>
      <c r="C741" s="174"/>
      <c r="D741" s="176">
        <f t="shared" si="147"/>
        <v>0</v>
      </c>
      <c r="E741" s="176">
        <f t="shared" si="147"/>
        <v>0</v>
      </c>
      <c r="F741" s="10">
        <f t="shared" si="148"/>
        <v>0</v>
      </c>
      <c r="G741" s="10">
        <f t="shared" si="148"/>
        <v>0</v>
      </c>
      <c r="H741" s="10">
        <f t="shared" si="149"/>
        <v>0</v>
      </c>
      <c r="I741" s="10">
        <f t="shared" si="150"/>
        <v>0</v>
      </c>
      <c r="J741" s="10">
        <f t="shared" si="151"/>
        <v>0</v>
      </c>
      <c r="K741" s="10">
        <f t="shared" si="152"/>
        <v>0</v>
      </c>
      <c r="L741" s="10">
        <f t="shared" si="153"/>
        <v>0</v>
      </c>
      <c r="M741" s="10">
        <f t="shared" ca="1" si="158"/>
        <v>-1.6428652393274609E-2</v>
      </c>
      <c r="N741" s="10">
        <f t="shared" ca="1" si="154"/>
        <v>0</v>
      </c>
      <c r="O741" s="177">
        <f t="shared" ca="1" si="155"/>
        <v>0</v>
      </c>
      <c r="P741" s="10">
        <f t="shared" ca="1" si="156"/>
        <v>0</v>
      </c>
      <c r="Q741" s="10">
        <f t="shared" ca="1" si="157"/>
        <v>0</v>
      </c>
      <c r="R741">
        <f t="shared" ca="1" si="159"/>
        <v>1.6428652393274609E-2</v>
      </c>
    </row>
    <row r="742" spans="2:18" x14ac:dyDescent="0.2">
      <c r="B742"/>
      <c r="C742" s="174"/>
      <c r="D742" s="176">
        <f t="shared" si="147"/>
        <v>0</v>
      </c>
      <c r="E742" s="176">
        <f t="shared" si="147"/>
        <v>0</v>
      </c>
      <c r="F742" s="10">
        <f t="shared" si="148"/>
        <v>0</v>
      </c>
      <c r="G742" s="10">
        <f t="shared" si="148"/>
        <v>0</v>
      </c>
      <c r="H742" s="10">
        <f t="shared" si="149"/>
        <v>0</v>
      </c>
      <c r="I742" s="10">
        <f t="shared" si="150"/>
        <v>0</v>
      </c>
      <c r="J742" s="10">
        <f t="shared" si="151"/>
        <v>0</v>
      </c>
      <c r="K742" s="10">
        <f t="shared" si="152"/>
        <v>0</v>
      </c>
      <c r="L742" s="10">
        <f t="shared" si="153"/>
        <v>0</v>
      </c>
      <c r="M742" s="10">
        <f t="shared" ca="1" si="158"/>
        <v>-1.6428652393274609E-2</v>
      </c>
      <c r="N742" s="10">
        <f t="shared" ca="1" si="154"/>
        <v>0</v>
      </c>
      <c r="O742" s="177">
        <f t="shared" ca="1" si="155"/>
        <v>0</v>
      </c>
      <c r="P742" s="10">
        <f t="shared" ca="1" si="156"/>
        <v>0</v>
      </c>
      <c r="Q742" s="10">
        <f t="shared" ca="1" si="157"/>
        <v>0</v>
      </c>
      <c r="R742">
        <f t="shared" ca="1" si="159"/>
        <v>1.6428652393274609E-2</v>
      </c>
    </row>
    <row r="743" spans="2:18" x14ac:dyDescent="0.2">
      <c r="B743"/>
      <c r="C743" s="174"/>
      <c r="D743" s="176">
        <f t="shared" si="147"/>
        <v>0</v>
      </c>
      <c r="E743" s="176">
        <f t="shared" si="147"/>
        <v>0</v>
      </c>
      <c r="F743" s="10">
        <f t="shared" si="148"/>
        <v>0</v>
      </c>
      <c r="G743" s="10">
        <f t="shared" si="148"/>
        <v>0</v>
      </c>
      <c r="H743" s="10">
        <f t="shared" si="149"/>
        <v>0</v>
      </c>
      <c r="I743" s="10">
        <f t="shared" si="150"/>
        <v>0</v>
      </c>
      <c r="J743" s="10">
        <f t="shared" si="151"/>
        <v>0</v>
      </c>
      <c r="K743" s="10">
        <f t="shared" si="152"/>
        <v>0</v>
      </c>
      <c r="L743" s="10">
        <f t="shared" si="153"/>
        <v>0</v>
      </c>
      <c r="M743" s="10">
        <f t="shared" ca="1" si="158"/>
        <v>-1.6428652393274609E-2</v>
      </c>
      <c r="N743" s="10">
        <f t="shared" ca="1" si="154"/>
        <v>0</v>
      </c>
      <c r="O743" s="177">
        <f t="shared" ca="1" si="155"/>
        <v>0</v>
      </c>
      <c r="P743" s="10">
        <f t="shared" ca="1" si="156"/>
        <v>0</v>
      </c>
      <c r="Q743" s="10">
        <f t="shared" ca="1" si="157"/>
        <v>0</v>
      </c>
      <c r="R743">
        <f t="shared" ca="1" si="159"/>
        <v>1.6428652393274609E-2</v>
      </c>
    </row>
    <row r="744" spans="2:18" x14ac:dyDescent="0.2">
      <c r="B744"/>
      <c r="C744" s="174"/>
      <c r="D744" s="176">
        <f t="shared" si="147"/>
        <v>0</v>
      </c>
      <c r="E744" s="176">
        <f t="shared" si="147"/>
        <v>0</v>
      </c>
      <c r="F744" s="10">
        <f t="shared" si="148"/>
        <v>0</v>
      </c>
      <c r="G744" s="10">
        <f t="shared" si="148"/>
        <v>0</v>
      </c>
      <c r="H744" s="10">
        <f t="shared" si="149"/>
        <v>0</v>
      </c>
      <c r="I744" s="10">
        <f t="shared" si="150"/>
        <v>0</v>
      </c>
      <c r="J744" s="10">
        <f t="shared" si="151"/>
        <v>0</v>
      </c>
      <c r="K744" s="10">
        <f t="shared" si="152"/>
        <v>0</v>
      </c>
      <c r="L744" s="10">
        <f t="shared" si="153"/>
        <v>0</v>
      </c>
      <c r="M744" s="10">
        <f t="shared" ca="1" si="158"/>
        <v>-1.6428652393274609E-2</v>
      </c>
      <c r="N744" s="10">
        <f t="shared" ca="1" si="154"/>
        <v>0</v>
      </c>
      <c r="O744" s="177">
        <f t="shared" ca="1" si="155"/>
        <v>0</v>
      </c>
      <c r="P744" s="10">
        <f t="shared" ca="1" si="156"/>
        <v>0</v>
      </c>
      <c r="Q744" s="10">
        <f t="shared" ca="1" si="157"/>
        <v>0</v>
      </c>
      <c r="R744">
        <f t="shared" ca="1" si="159"/>
        <v>1.6428652393274609E-2</v>
      </c>
    </row>
    <row r="745" spans="2:18" x14ac:dyDescent="0.2">
      <c r="B745"/>
      <c r="C745" s="174"/>
      <c r="D745" s="176">
        <f t="shared" si="147"/>
        <v>0</v>
      </c>
      <c r="E745" s="176">
        <f t="shared" si="147"/>
        <v>0</v>
      </c>
      <c r="F745" s="10">
        <f t="shared" si="148"/>
        <v>0</v>
      </c>
      <c r="G745" s="10">
        <f t="shared" si="148"/>
        <v>0</v>
      </c>
      <c r="H745" s="10">
        <f t="shared" si="149"/>
        <v>0</v>
      </c>
      <c r="I745" s="10">
        <f t="shared" si="150"/>
        <v>0</v>
      </c>
      <c r="J745" s="10">
        <f t="shared" si="151"/>
        <v>0</v>
      </c>
      <c r="K745" s="10">
        <f t="shared" si="152"/>
        <v>0</v>
      </c>
      <c r="L745" s="10">
        <f t="shared" si="153"/>
        <v>0</v>
      </c>
      <c r="M745" s="10">
        <f t="shared" ca="1" si="158"/>
        <v>-1.6428652393274609E-2</v>
      </c>
      <c r="N745" s="10">
        <f t="shared" ca="1" si="154"/>
        <v>0</v>
      </c>
      <c r="O745" s="177">
        <f t="shared" ca="1" si="155"/>
        <v>0</v>
      </c>
      <c r="P745" s="10">
        <f t="shared" ca="1" si="156"/>
        <v>0</v>
      </c>
      <c r="Q745" s="10">
        <f t="shared" ca="1" si="157"/>
        <v>0</v>
      </c>
      <c r="R745">
        <f t="shared" ca="1" si="159"/>
        <v>1.6428652393274609E-2</v>
      </c>
    </row>
    <row r="746" spans="2:18" x14ac:dyDescent="0.2">
      <c r="B746"/>
      <c r="C746" s="174"/>
      <c r="D746" s="176">
        <f t="shared" si="147"/>
        <v>0</v>
      </c>
      <c r="E746" s="176">
        <f t="shared" si="147"/>
        <v>0</v>
      </c>
      <c r="F746" s="10">
        <f t="shared" si="148"/>
        <v>0</v>
      </c>
      <c r="G746" s="10">
        <f t="shared" si="148"/>
        <v>0</v>
      </c>
      <c r="H746" s="10">
        <f t="shared" si="149"/>
        <v>0</v>
      </c>
      <c r="I746" s="10">
        <f t="shared" si="150"/>
        <v>0</v>
      </c>
      <c r="J746" s="10">
        <f t="shared" si="151"/>
        <v>0</v>
      </c>
      <c r="K746" s="10">
        <f t="shared" si="152"/>
        <v>0</v>
      </c>
      <c r="L746" s="10">
        <f t="shared" si="153"/>
        <v>0</v>
      </c>
      <c r="M746" s="10">
        <f t="shared" ca="1" si="158"/>
        <v>-1.6428652393274609E-2</v>
      </c>
      <c r="N746" s="10">
        <f t="shared" ca="1" si="154"/>
        <v>0</v>
      </c>
      <c r="O746" s="177">
        <f t="shared" ca="1" si="155"/>
        <v>0</v>
      </c>
      <c r="P746" s="10">
        <f t="shared" ca="1" si="156"/>
        <v>0</v>
      </c>
      <c r="Q746" s="10">
        <f t="shared" ca="1" si="157"/>
        <v>0</v>
      </c>
      <c r="R746">
        <f t="shared" ca="1" si="159"/>
        <v>1.6428652393274609E-2</v>
      </c>
    </row>
    <row r="747" spans="2:18" x14ac:dyDescent="0.2">
      <c r="B747"/>
      <c r="C747" s="174"/>
      <c r="D747" s="176">
        <f t="shared" si="147"/>
        <v>0</v>
      </c>
      <c r="E747" s="176">
        <f t="shared" si="147"/>
        <v>0</v>
      </c>
      <c r="F747" s="10">
        <f t="shared" si="148"/>
        <v>0</v>
      </c>
      <c r="G747" s="10">
        <f t="shared" si="148"/>
        <v>0</v>
      </c>
      <c r="H747" s="10">
        <f t="shared" si="149"/>
        <v>0</v>
      </c>
      <c r="I747" s="10">
        <f t="shared" si="150"/>
        <v>0</v>
      </c>
      <c r="J747" s="10">
        <f t="shared" si="151"/>
        <v>0</v>
      </c>
      <c r="K747" s="10">
        <f t="shared" si="152"/>
        <v>0</v>
      </c>
      <c r="L747" s="10">
        <f t="shared" si="153"/>
        <v>0</v>
      </c>
      <c r="M747" s="10">
        <f t="shared" ca="1" si="158"/>
        <v>-1.6428652393274609E-2</v>
      </c>
      <c r="N747" s="10">
        <f t="shared" ca="1" si="154"/>
        <v>0</v>
      </c>
      <c r="O747" s="177">
        <f t="shared" ca="1" si="155"/>
        <v>0</v>
      </c>
      <c r="P747" s="10">
        <f t="shared" ca="1" si="156"/>
        <v>0</v>
      </c>
      <c r="Q747" s="10">
        <f t="shared" ca="1" si="157"/>
        <v>0</v>
      </c>
      <c r="R747">
        <f t="shared" ca="1" si="159"/>
        <v>1.6428652393274609E-2</v>
      </c>
    </row>
    <row r="748" spans="2:18" x14ac:dyDescent="0.2">
      <c r="B748"/>
      <c r="C748" s="174"/>
      <c r="D748" s="176">
        <f t="shared" si="147"/>
        <v>0</v>
      </c>
      <c r="E748" s="176">
        <f t="shared" si="147"/>
        <v>0</v>
      </c>
      <c r="F748" s="10">
        <f t="shared" si="148"/>
        <v>0</v>
      </c>
      <c r="G748" s="10">
        <f t="shared" si="148"/>
        <v>0</v>
      </c>
      <c r="H748" s="10">
        <f t="shared" si="149"/>
        <v>0</v>
      </c>
      <c r="I748" s="10">
        <f t="shared" si="150"/>
        <v>0</v>
      </c>
      <c r="J748" s="10">
        <f t="shared" si="151"/>
        <v>0</v>
      </c>
      <c r="K748" s="10">
        <f t="shared" si="152"/>
        <v>0</v>
      </c>
      <c r="L748" s="10">
        <f t="shared" si="153"/>
        <v>0</v>
      </c>
      <c r="M748" s="10">
        <f t="shared" ca="1" si="158"/>
        <v>-1.6428652393274609E-2</v>
      </c>
      <c r="N748" s="10">
        <f t="shared" ca="1" si="154"/>
        <v>0</v>
      </c>
      <c r="O748" s="177">
        <f t="shared" ca="1" si="155"/>
        <v>0</v>
      </c>
      <c r="P748" s="10">
        <f t="shared" ca="1" si="156"/>
        <v>0</v>
      </c>
      <c r="Q748" s="10">
        <f t="shared" ca="1" si="157"/>
        <v>0</v>
      </c>
      <c r="R748">
        <f t="shared" ca="1" si="159"/>
        <v>1.6428652393274609E-2</v>
      </c>
    </row>
    <row r="749" spans="2:18" x14ac:dyDescent="0.2">
      <c r="B749"/>
      <c r="C749" s="174"/>
      <c r="D749" s="176">
        <f t="shared" si="147"/>
        <v>0</v>
      </c>
      <c r="E749" s="176">
        <f t="shared" si="147"/>
        <v>0</v>
      </c>
      <c r="F749" s="10">
        <f t="shared" si="148"/>
        <v>0</v>
      </c>
      <c r="G749" s="10">
        <f t="shared" si="148"/>
        <v>0</v>
      </c>
      <c r="H749" s="10">
        <f t="shared" si="149"/>
        <v>0</v>
      </c>
      <c r="I749" s="10">
        <f t="shared" si="150"/>
        <v>0</v>
      </c>
      <c r="J749" s="10">
        <f t="shared" si="151"/>
        <v>0</v>
      </c>
      <c r="K749" s="10">
        <f t="shared" si="152"/>
        <v>0</v>
      </c>
      <c r="L749" s="10">
        <f t="shared" si="153"/>
        <v>0</v>
      </c>
      <c r="M749" s="10">
        <f t="shared" ca="1" si="158"/>
        <v>-1.6428652393274609E-2</v>
      </c>
      <c r="N749" s="10">
        <f t="shared" ca="1" si="154"/>
        <v>0</v>
      </c>
      <c r="O749" s="177">
        <f t="shared" ca="1" si="155"/>
        <v>0</v>
      </c>
      <c r="P749" s="10">
        <f t="shared" ca="1" si="156"/>
        <v>0</v>
      </c>
      <c r="Q749" s="10">
        <f t="shared" ca="1" si="157"/>
        <v>0</v>
      </c>
      <c r="R749">
        <f t="shared" ca="1" si="159"/>
        <v>1.6428652393274609E-2</v>
      </c>
    </row>
    <row r="750" spans="2:18" x14ac:dyDescent="0.2">
      <c r="B750"/>
      <c r="C750" s="174"/>
      <c r="D750" s="176">
        <f t="shared" si="147"/>
        <v>0</v>
      </c>
      <c r="E750" s="176">
        <f t="shared" si="147"/>
        <v>0</v>
      </c>
      <c r="F750" s="10">
        <f t="shared" si="148"/>
        <v>0</v>
      </c>
      <c r="G750" s="10">
        <f t="shared" si="148"/>
        <v>0</v>
      </c>
      <c r="H750" s="10">
        <f t="shared" si="149"/>
        <v>0</v>
      </c>
      <c r="I750" s="10">
        <f t="shared" si="150"/>
        <v>0</v>
      </c>
      <c r="J750" s="10">
        <f t="shared" si="151"/>
        <v>0</v>
      </c>
      <c r="K750" s="10">
        <f t="shared" si="152"/>
        <v>0</v>
      </c>
      <c r="L750" s="10">
        <f t="shared" si="153"/>
        <v>0</v>
      </c>
      <c r="M750" s="10">
        <f t="shared" ca="1" si="158"/>
        <v>-1.6428652393274609E-2</v>
      </c>
      <c r="N750" s="10">
        <f t="shared" ca="1" si="154"/>
        <v>0</v>
      </c>
      <c r="O750" s="177">
        <f t="shared" ca="1" si="155"/>
        <v>0</v>
      </c>
      <c r="P750" s="10">
        <f t="shared" ca="1" si="156"/>
        <v>0</v>
      </c>
      <c r="Q750" s="10">
        <f t="shared" ca="1" si="157"/>
        <v>0</v>
      </c>
      <c r="R750">
        <f t="shared" ca="1" si="159"/>
        <v>1.6428652393274609E-2</v>
      </c>
    </row>
    <row r="751" spans="2:18" x14ac:dyDescent="0.2">
      <c r="B751"/>
      <c r="C751" s="174"/>
      <c r="D751" s="176">
        <f t="shared" si="147"/>
        <v>0</v>
      </c>
      <c r="E751" s="176">
        <f t="shared" si="147"/>
        <v>0</v>
      </c>
      <c r="F751" s="10">
        <f t="shared" si="148"/>
        <v>0</v>
      </c>
      <c r="G751" s="10">
        <f t="shared" si="148"/>
        <v>0</v>
      </c>
      <c r="H751" s="10">
        <f t="shared" si="149"/>
        <v>0</v>
      </c>
      <c r="I751" s="10">
        <f t="shared" si="150"/>
        <v>0</v>
      </c>
      <c r="J751" s="10">
        <f t="shared" si="151"/>
        <v>0</v>
      </c>
      <c r="K751" s="10">
        <f t="shared" si="152"/>
        <v>0</v>
      </c>
      <c r="L751" s="10">
        <f t="shared" si="153"/>
        <v>0</v>
      </c>
      <c r="M751" s="10">
        <f t="shared" ca="1" si="158"/>
        <v>-1.6428652393274609E-2</v>
      </c>
      <c r="N751" s="10">
        <f t="shared" ca="1" si="154"/>
        <v>0</v>
      </c>
      <c r="O751" s="177">
        <f t="shared" ca="1" si="155"/>
        <v>0</v>
      </c>
      <c r="P751" s="10">
        <f t="shared" ca="1" si="156"/>
        <v>0</v>
      </c>
      <c r="Q751" s="10">
        <f t="shared" ca="1" si="157"/>
        <v>0</v>
      </c>
      <c r="R751">
        <f t="shared" ca="1" si="159"/>
        <v>1.6428652393274609E-2</v>
      </c>
    </row>
    <row r="752" spans="2:18" x14ac:dyDescent="0.2">
      <c r="B752"/>
      <c r="C752" s="174"/>
      <c r="D752" s="176">
        <f t="shared" si="147"/>
        <v>0</v>
      </c>
      <c r="E752" s="176">
        <f t="shared" si="147"/>
        <v>0</v>
      </c>
      <c r="F752" s="10">
        <f t="shared" si="148"/>
        <v>0</v>
      </c>
      <c r="G752" s="10">
        <f t="shared" si="148"/>
        <v>0</v>
      </c>
      <c r="H752" s="10">
        <f t="shared" si="149"/>
        <v>0</v>
      </c>
      <c r="I752" s="10">
        <f t="shared" si="150"/>
        <v>0</v>
      </c>
      <c r="J752" s="10">
        <f t="shared" si="151"/>
        <v>0</v>
      </c>
      <c r="K752" s="10">
        <f t="shared" si="152"/>
        <v>0</v>
      </c>
      <c r="L752" s="10">
        <f t="shared" si="153"/>
        <v>0</v>
      </c>
      <c r="M752" s="10">
        <f t="shared" ca="1" si="158"/>
        <v>-1.6428652393274609E-2</v>
      </c>
      <c r="N752" s="10">
        <f t="shared" ca="1" si="154"/>
        <v>0</v>
      </c>
      <c r="O752" s="177">
        <f t="shared" ca="1" si="155"/>
        <v>0</v>
      </c>
      <c r="P752" s="10">
        <f t="shared" ca="1" si="156"/>
        <v>0</v>
      </c>
      <c r="Q752" s="10">
        <f t="shared" ca="1" si="157"/>
        <v>0</v>
      </c>
      <c r="R752">
        <f t="shared" ca="1" si="159"/>
        <v>1.6428652393274609E-2</v>
      </c>
    </row>
    <row r="753" spans="2:18" x14ac:dyDescent="0.2">
      <c r="B753"/>
      <c r="C753" s="174"/>
      <c r="D753" s="176">
        <f t="shared" si="147"/>
        <v>0</v>
      </c>
      <c r="E753" s="176">
        <f t="shared" si="147"/>
        <v>0</v>
      </c>
      <c r="F753" s="10">
        <f t="shared" si="148"/>
        <v>0</v>
      </c>
      <c r="G753" s="10">
        <f t="shared" si="148"/>
        <v>0</v>
      </c>
      <c r="H753" s="10">
        <f t="shared" si="149"/>
        <v>0</v>
      </c>
      <c r="I753" s="10">
        <f t="shared" si="150"/>
        <v>0</v>
      </c>
      <c r="J753" s="10">
        <f t="shared" si="151"/>
        <v>0</v>
      </c>
      <c r="K753" s="10">
        <f t="shared" si="152"/>
        <v>0</v>
      </c>
      <c r="L753" s="10">
        <f t="shared" si="153"/>
        <v>0</v>
      </c>
      <c r="M753" s="10">
        <f t="shared" ca="1" si="158"/>
        <v>-1.6428652393274609E-2</v>
      </c>
      <c r="N753" s="10">
        <f t="shared" ca="1" si="154"/>
        <v>0</v>
      </c>
      <c r="O753" s="177">
        <f t="shared" ca="1" si="155"/>
        <v>0</v>
      </c>
      <c r="P753" s="10">
        <f t="shared" ca="1" si="156"/>
        <v>0</v>
      </c>
      <c r="Q753" s="10">
        <f t="shared" ca="1" si="157"/>
        <v>0</v>
      </c>
      <c r="R753">
        <f t="shared" ca="1" si="159"/>
        <v>1.6428652393274609E-2</v>
      </c>
    </row>
    <row r="754" spans="2:18" x14ac:dyDescent="0.2">
      <c r="B754"/>
      <c r="C754" s="174"/>
      <c r="D754" s="176">
        <f t="shared" si="147"/>
        <v>0</v>
      </c>
      <c r="E754" s="176">
        <f t="shared" si="147"/>
        <v>0</v>
      </c>
      <c r="F754" s="10">
        <f t="shared" si="148"/>
        <v>0</v>
      </c>
      <c r="G754" s="10">
        <f t="shared" si="148"/>
        <v>0</v>
      </c>
      <c r="H754" s="10">
        <f t="shared" si="149"/>
        <v>0</v>
      </c>
      <c r="I754" s="10">
        <f t="shared" si="150"/>
        <v>0</v>
      </c>
      <c r="J754" s="10">
        <f t="shared" si="151"/>
        <v>0</v>
      </c>
      <c r="K754" s="10">
        <f t="shared" si="152"/>
        <v>0</v>
      </c>
      <c r="L754" s="10">
        <f t="shared" si="153"/>
        <v>0</v>
      </c>
      <c r="M754" s="10">
        <f t="shared" ca="1" si="158"/>
        <v>-1.6428652393274609E-2</v>
      </c>
      <c r="N754" s="10">
        <f t="shared" ca="1" si="154"/>
        <v>0</v>
      </c>
      <c r="O754" s="177">
        <f t="shared" ca="1" si="155"/>
        <v>0</v>
      </c>
      <c r="P754" s="10">
        <f t="shared" ca="1" si="156"/>
        <v>0</v>
      </c>
      <c r="Q754" s="10">
        <f t="shared" ca="1" si="157"/>
        <v>0</v>
      </c>
      <c r="R754">
        <f t="shared" ca="1" si="159"/>
        <v>1.6428652393274609E-2</v>
      </c>
    </row>
    <row r="755" spans="2:18" x14ac:dyDescent="0.2">
      <c r="B755"/>
      <c r="C755" s="174"/>
      <c r="D755" s="176">
        <f t="shared" si="147"/>
        <v>0</v>
      </c>
      <c r="E755" s="176">
        <f t="shared" si="147"/>
        <v>0</v>
      </c>
      <c r="F755" s="10">
        <f t="shared" si="148"/>
        <v>0</v>
      </c>
      <c r="G755" s="10">
        <f t="shared" si="148"/>
        <v>0</v>
      </c>
      <c r="H755" s="10">
        <f t="shared" si="149"/>
        <v>0</v>
      </c>
      <c r="I755" s="10">
        <f t="shared" si="150"/>
        <v>0</v>
      </c>
      <c r="J755" s="10">
        <f t="shared" si="151"/>
        <v>0</v>
      </c>
      <c r="K755" s="10">
        <f t="shared" si="152"/>
        <v>0</v>
      </c>
      <c r="L755" s="10">
        <f t="shared" si="153"/>
        <v>0</v>
      </c>
      <c r="M755" s="10">
        <f t="shared" ca="1" si="158"/>
        <v>-1.6428652393274609E-2</v>
      </c>
      <c r="N755" s="10">
        <f t="shared" ca="1" si="154"/>
        <v>0</v>
      </c>
      <c r="O755" s="177">
        <f t="shared" ca="1" si="155"/>
        <v>0</v>
      </c>
      <c r="P755" s="10">
        <f t="shared" ca="1" si="156"/>
        <v>0</v>
      </c>
      <c r="Q755" s="10">
        <f t="shared" ca="1" si="157"/>
        <v>0</v>
      </c>
      <c r="R755">
        <f t="shared" ca="1" si="159"/>
        <v>1.6428652393274609E-2</v>
      </c>
    </row>
    <row r="756" spans="2:18" x14ac:dyDescent="0.2">
      <c r="B756"/>
      <c r="C756" s="174"/>
      <c r="D756" s="176">
        <f t="shared" si="147"/>
        <v>0</v>
      </c>
      <c r="E756" s="176">
        <f t="shared" si="147"/>
        <v>0</v>
      </c>
      <c r="F756" s="10">
        <f t="shared" si="148"/>
        <v>0</v>
      </c>
      <c r="G756" s="10">
        <f t="shared" si="148"/>
        <v>0</v>
      </c>
      <c r="H756" s="10">
        <f t="shared" si="149"/>
        <v>0</v>
      </c>
      <c r="I756" s="10">
        <f t="shared" si="150"/>
        <v>0</v>
      </c>
      <c r="J756" s="10">
        <f t="shared" si="151"/>
        <v>0</v>
      </c>
      <c r="K756" s="10">
        <f t="shared" si="152"/>
        <v>0</v>
      </c>
      <c r="L756" s="10">
        <f t="shared" si="153"/>
        <v>0</v>
      </c>
      <c r="M756" s="10">
        <f t="shared" ca="1" si="158"/>
        <v>-1.6428652393274609E-2</v>
      </c>
      <c r="N756" s="10">
        <f t="shared" ca="1" si="154"/>
        <v>0</v>
      </c>
      <c r="O756" s="177">
        <f t="shared" ca="1" si="155"/>
        <v>0</v>
      </c>
      <c r="P756" s="10">
        <f t="shared" ca="1" si="156"/>
        <v>0</v>
      </c>
      <c r="Q756" s="10">
        <f t="shared" ca="1" si="157"/>
        <v>0</v>
      </c>
      <c r="R756">
        <f t="shared" ca="1" si="159"/>
        <v>1.6428652393274609E-2</v>
      </c>
    </row>
    <row r="757" spans="2:18" x14ac:dyDescent="0.2">
      <c r="B757"/>
      <c r="C757" s="174"/>
      <c r="D757" s="176">
        <f t="shared" si="147"/>
        <v>0</v>
      </c>
      <c r="E757" s="176">
        <f t="shared" si="147"/>
        <v>0</v>
      </c>
      <c r="F757" s="10">
        <f t="shared" si="148"/>
        <v>0</v>
      </c>
      <c r="G757" s="10">
        <f t="shared" si="148"/>
        <v>0</v>
      </c>
      <c r="H757" s="10">
        <f t="shared" si="149"/>
        <v>0</v>
      </c>
      <c r="I757" s="10">
        <f t="shared" si="150"/>
        <v>0</v>
      </c>
      <c r="J757" s="10">
        <f t="shared" si="151"/>
        <v>0</v>
      </c>
      <c r="K757" s="10">
        <f t="shared" si="152"/>
        <v>0</v>
      </c>
      <c r="L757" s="10">
        <f t="shared" si="153"/>
        <v>0</v>
      </c>
      <c r="M757" s="10">
        <f t="shared" ca="1" si="158"/>
        <v>-1.6428652393274609E-2</v>
      </c>
      <c r="N757" s="10">
        <f t="shared" ca="1" si="154"/>
        <v>0</v>
      </c>
      <c r="O757" s="177">
        <f t="shared" ca="1" si="155"/>
        <v>0</v>
      </c>
      <c r="P757" s="10">
        <f t="shared" ca="1" si="156"/>
        <v>0</v>
      </c>
      <c r="Q757" s="10">
        <f t="shared" ca="1" si="157"/>
        <v>0</v>
      </c>
      <c r="R757">
        <f t="shared" ca="1" si="159"/>
        <v>1.6428652393274609E-2</v>
      </c>
    </row>
    <row r="758" spans="2:18" x14ac:dyDescent="0.2">
      <c r="B758"/>
      <c r="C758" s="174"/>
      <c r="D758" s="176">
        <f t="shared" si="147"/>
        <v>0</v>
      </c>
      <c r="E758" s="176">
        <f t="shared" si="147"/>
        <v>0</v>
      </c>
      <c r="F758" s="10">
        <f t="shared" si="148"/>
        <v>0</v>
      </c>
      <c r="G758" s="10">
        <f t="shared" si="148"/>
        <v>0</v>
      </c>
      <c r="H758" s="10">
        <f t="shared" si="149"/>
        <v>0</v>
      </c>
      <c r="I758" s="10">
        <f t="shared" si="150"/>
        <v>0</v>
      </c>
      <c r="J758" s="10">
        <f t="shared" si="151"/>
        <v>0</v>
      </c>
      <c r="K758" s="10">
        <f t="shared" si="152"/>
        <v>0</v>
      </c>
      <c r="L758" s="10">
        <f t="shared" si="153"/>
        <v>0</v>
      </c>
      <c r="M758" s="10">
        <f t="shared" ca="1" si="158"/>
        <v>-1.6428652393274609E-2</v>
      </c>
      <c r="N758" s="10">
        <f t="shared" ca="1" si="154"/>
        <v>0</v>
      </c>
      <c r="O758" s="177">
        <f t="shared" ca="1" si="155"/>
        <v>0</v>
      </c>
      <c r="P758" s="10">
        <f t="shared" ca="1" si="156"/>
        <v>0</v>
      </c>
      <c r="Q758" s="10">
        <f t="shared" ca="1" si="157"/>
        <v>0</v>
      </c>
      <c r="R758">
        <f t="shared" ca="1" si="159"/>
        <v>1.6428652393274609E-2</v>
      </c>
    </row>
    <row r="759" spans="2:18" x14ac:dyDescent="0.2">
      <c r="B759"/>
      <c r="C759" s="174"/>
      <c r="D759" s="176">
        <f t="shared" si="147"/>
        <v>0</v>
      </c>
      <c r="E759" s="176">
        <f t="shared" si="147"/>
        <v>0</v>
      </c>
      <c r="F759" s="10">
        <f t="shared" si="148"/>
        <v>0</v>
      </c>
      <c r="G759" s="10">
        <f t="shared" si="148"/>
        <v>0</v>
      </c>
      <c r="H759" s="10">
        <f t="shared" si="149"/>
        <v>0</v>
      </c>
      <c r="I759" s="10">
        <f t="shared" si="150"/>
        <v>0</v>
      </c>
      <c r="J759" s="10">
        <f t="shared" si="151"/>
        <v>0</v>
      </c>
      <c r="K759" s="10">
        <f t="shared" si="152"/>
        <v>0</v>
      </c>
      <c r="L759" s="10">
        <f t="shared" si="153"/>
        <v>0</v>
      </c>
      <c r="M759" s="10">
        <f t="shared" ca="1" si="158"/>
        <v>-1.6428652393274609E-2</v>
      </c>
      <c r="N759" s="10">
        <f t="shared" ca="1" si="154"/>
        <v>0</v>
      </c>
      <c r="O759" s="177">
        <f t="shared" ca="1" si="155"/>
        <v>0</v>
      </c>
      <c r="P759" s="10">
        <f t="shared" ca="1" si="156"/>
        <v>0</v>
      </c>
      <c r="Q759" s="10">
        <f t="shared" ca="1" si="157"/>
        <v>0</v>
      </c>
      <c r="R759">
        <f t="shared" ca="1" si="159"/>
        <v>1.6428652393274609E-2</v>
      </c>
    </row>
    <row r="760" spans="2:18" x14ac:dyDescent="0.2">
      <c r="B760"/>
      <c r="C760" s="174"/>
      <c r="D760" s="176">
        <f t="shared" si="147"/>
        <v>0</v>
      </c>
      <c r="E760" s="176">
        <f t="shared" si="147"/>
        <v>0</v>
      </c>
      <c r="F760" s="10">
        <f t="shared" si="148"/>
        <v>0</v>
      </c>
      <c r="G760" s="10">
        <f t="shared" si="148"/>
        <v>0</v>
      </c>
      <c r="H760" s="10">
        <f t="shared" si="149"/>
        <v>0</v>
      </c>
      <c r="I760" s="10">
        <f t="shared" si="150"/>
        <v>0</v>
      </c>
      <c r="J760" s="10">
        <f t="shared" si="151"/>
        <v>0</v>
      </c>
      <c r="K760" s="10">
        <f t="shared" si="152"/>
        <v>0</v>
      </c>
      <c r="L760" s="10">
        <f t="shared" si="153"/>
        <v>0</v>
      </c>
      <c r="M760" s="10">
        <f t="shared" ca="1" si="158"/>
        <v>-1.6428652393274609E-2</v>
      </c>
      <c r="N760" s="10">
        <f t="shared" ca="1" si="154"/>
        <v>0</v>
      </c>
      <c r="O760" s="177">
        <f t="shared" ca="1" si="155"/>
        <v>0</v>
      </c>
      <c r="P760" s="10">
        <f t="shared" ca="1" si="156"/>
        <v>0</v>
      </c>
      <c r="Q760" s="10">
        <f t="shared" ca="1" si="157"/>
        <v>0</v>
      </c>
      <c r="R760">
        <f t="shared" ca="1" si="159"/>
        <v>1.6428652393274609E-2</v>
      </c>
    </row>
    <row r="761" spans="2:18" x14ac:dyDescent="0.2">
      <c r="B761"/>
      <c r="C761" s="174"/>
      <c r="D761" s="176">
        <f t="shared" si="147"/>
        <v>0</v>
      </c>
      <c r="E761" s="176">
        <f t="shared" si="147"/>
        <v>0</v>
      </c>
      <c r="F761" s="10">
        <f t="shared" si="148"/>
        <v>0</v>
      </c>
      <c r="G761" s="10">
        <f t="shared" si="148"/>
        <v>0</v>
      </c>
      <c r="H761" s="10">
        <f t="shared" si="149"/>
        <v>0</v>
      </c>
      <c r="I761" s="10">
        <f t="shared" si="150"/>
        <v>0</v>
      </c>
      <c r="J761" s="10">
        <f t="shared" si="151"/>
        <v>0</v>
      </c>
      <c r="K761" s="10">
        <f t="shared" si="152"/>
        <v>0</v>
      </c>
      <c r="L761" s="10">
        <f t="shared" si="153"/>
        <v>0</v>
      </c>
      <c r="M761" s="10">
        <f t="shared" ca="1" si="158"/>
        <v>-1.6428652393274609E-2</v>
      </c>
      <c r="N761" s="10">
        <f t="shared" ca="1" si="154"/>
        <v>0</v>
      </c>
      <c r="O761" s="177">
        <f t="shared" ca="1" si="155"/>
        <v>0</v>
      </c>
      <c r="P761" s="10">
        <f t="shared" ca="1" si="156"/>
        <v>0</v>
      </c>
      <c r="Q761" s="10">
        <f t="shared" ca="1" si="157"/>
        <v>0</v>
      </c>
      <c r="R761">
        <f t="shared" ca="1" si="159"/>
        <v>1.6428652393274609E-2</v>
      </c>
    </row>
    <row r="762" spans="2:18" x14ac:dyDescent="0.2">
      <c r="B762"/>
      <c r="C762" s="174"/>
      <c r="D762" s="176">
        <f t="shared" si="147"/>
        <v>0</v>
      </c>
      <c r="E762" s="176">
        <f t="shared" si="147"/>
        <v>0</v>
      </c>
      <c r="F762" s="10">
        <f t="shared" si="148"/>
        <v>0</v>
      </c>
      <c r="G762" s="10">
        <f t="shared" si="148"/>
        <v>0</v>
      </c>
      <c r="H762" s="10">
        <f t="shared" si="149"/>
        <v>0</v>
      </c>
      <c r="I762" s="10">
        <f t="shared" si="150"/>
        <v>0</v>
      </c>
      <c r="J762" s="10">
        <f t="shared" si="151"/>
        <v>0</v>
      </c>
      <c r="K762" s="10">
        <f t="shared" si="152"/>
        <v>0</v>
      </c>
      <c r="L762" s="10">
        <f t="shared" si="153"/>
        <v>0</v>
      </c>
      <c r="M762" s="10">
        <f t="shared" ca="1" si="158"/>
        <v>-1.6428652393274609E-2</v>
      </c>
      <c r="N762" s="10">
        <f t="shared" ca="1" si="154"/>
        <v>0</v>
      </c>
      <c r="O762" s="177">
        <f t="shared" ca="1" si="155"/>
        <v>0</v>
      </c>
      <c r="P762" s="10">
        <f t="shared" ca="1" si="156"/>
        <v>0</v>
      </c>
      <c r="Q762" s="10">
        <f t="shared" ca="1" si="157"/>
        <v>0</v>
      </c>
      <c r="R762">
        <f t="shared" ca="1" si="159"/>
        <v>1.6428652393274609E-2</v>
      </c>
    </row>
    <row r="763" spans="2:18" x14ac:dyDescent="0.2">
      <c r="B763"/>
      <c r="C763" s="174"/>
      <c r="D763" s="176">
        <f t="shared" si="147"/>
        <v>0</v>
      </c>
      <c r="E763" s="176">
        <f t="shared" si="147"/>
        <v>0</v>
      </c>
      <c r="F763" s="10">
        <f t="shared" si="148"/>
        <v>0</v>
      </c>
      <c r="G763" s="10">
        <f t="shared" si="148"/>
        <v>0</v>
      </c>
      <c r="H763" s="10">
        <f t="shared" si="149"/>
        <v>0</v>
      </c>
      <c r="I763" s="10">
        <f t="shared" si="150"/>
        <v>0</v>
      </c>
      <c r="J763" s="10">
        <f t="shared" si="151"/>
        <v>0</v>
      </c>
      <c r="K763" s="10">
        <f t="shared" si="152"/>
        <v>0</v>
      </c>
      <c r="L763" s="10">
        <f t="shared" si="153"/>
        <v>0</v>
      </c>
      <c r="M763" s="10">
        <f t="shared" ca="1" si="158"/>
        <v>-1.6428652393274609E-2</v>
      </c>
      <c r="N763" s="10">
        <f t="shared" ca="1" si="154"/>
        <v>0</v>
      </c>
      <c r="O763" s="177">
        <f t="shared" ca="1" si="155"/>
        <v>0</v>
      </c>
      <c r="P763" s="10">
        <f t="shared" ca="1" si="156"/>
        <v>0</v>
      </c>
      <c r="Q763" s="10">
        <f t="shared" ca="1" si="157"/>
        <v>0</v>
      </c>
      <c r="R763">
        <f t="shared" ca="1" si="159"/>
        <v>1.6428652393274609E-2</v>
      </c>
    </row>
    <row r="764" spans="2:18" x14ac:dyDescent="0.2">
      <c r="B764"/>
      <c r="C764" s="174"/>
      <c r="D764" s="176">
        <f t="shared" si="147"/>
        <v>0</v>
      </c>
      <c r="E764" s="176">
        <f t="shared" si="147"/>
        <v>0</v>
      </c>
      <c r="F764" s="10">
        <f t="shared" si="148"/>
        <v>0</v>
      </c>
      <c r="G764" s="10">
        <f t="shared" si="148"/>
        <v>0</v>
      </c>
      <c r="H764" s="10">
        <f t="shared" si="149"/>
        <v>0</v>
      </c>
      <c r="I764" s="10">
        <f t="shared" si="150"/>
        <v>0</v>
      </c>
      <c r="J764" s="10">
        <f t="shared" si="151"/>
        <v>0</v>
      </c>
      <c r="K764" s="10">
        <f t="shared" si="152"/>
        <v>0</v>
      </c>
      <c r="L764" s="10">
        <f t="shared" si="153"/>
        <v>0</v>
      </c>
      <c r="M764" s="10">
        <f t="shared" ca="1" si="158"/>
        <v>-1.6428652393274609E-2</v>
      </c>
      <c r="N764" s="10">
        <f t="shared" ca="1" si="154"/>
        <v>0</v>
      </c>
      <c r="O764" s="177">
        <f t="shared" ca="1" si="155"/>
        <v>0</v>
      </c>
      <c r="P764" s="10">
        <f t="shared" ca="1" si="156"/>
        <v>0</v>
      </c>
      <c r="Q764" s="10">
        <f t="shared" ca="1" si="157"/>
        <v>0</v>
      </c>
      <c r="R764">
        <f t="shared" ca="1" si="159"/>
        <v>1.6428652393274609E-2</v>
      </c>
    </row>
    <row r="765" spans="2:18" x14ac:dyDescent="0.2">
      <c r="B765"/>
      <c r="C765" s="174"/>
      <c r="D765" s="176">
        <f t="shared" si="147"/>
        <v>0</v>
      </c>
      <c r="E765" s="176">
        <f t="shared" si="147"/>
        <v>0</v>
      </c>
      <c r="F765" s="10">
        <f t="shared" si="148"/>
        <v>0</v>
      </c>
      <c r="G765" s="10">
        <f t="shared" si="148"/>
        <v>0</v>
      </c>
      <c r="H765" s="10">
        <f t="shared" si="149"/>
        <v>0</v>
      </c>
      <c r="I765" s="10">
        <f t="shared" si="150"/>
        <v>0</v>
      </c>
      <c r="J765" s="10">
        <f t="shared" si="151"/>
        <v>0</v>
      </c>
      <c r="K765" s="10">
        <f t="shared" si="152"/>
        <v>0</v>
      </c>
      <c r="L765" s="10">
        <f t="shared" si="153"/>
        <v>0</v>
      </c>
      <c r="M765" s="10">
        <f t="shared" ca="1" si="158"/>
        <v>-1.6428652393274609E-2</v>
      </c>
      <c r="N765" s="10">
        <f t="shared" ca="1" si="154"/>
        <v>0</v>
      </c>
      <c r="O765" s="177">
        <f t="shared" ca="1" si="155"/>
        <v>0</v>
      </c>
      <c r="P765" s="10">
        <f t="shared" ca="1" si="156"/>
        <v>0</v>
      </c>
      <c r="Q765" s="10">
        <f t="shared" ca="1" si="157"/>
        <v>0</v>
      </c>
      <c r="R765">
        <f t="shared" ca="1" si="159"/>
        <v>1.6428652393274609E-2</v>
      </c>
    </row>
    <row r="766" spans="2:18" x14ac:dyDescent="0.2">
      <c r="B766"/>
      <c r="C766" s="174"/>
      <c r="D766" s="176">
        <f t="shared" si="147"/>
        <v>0</v>
      </c>
      <c r="E766" s="176">
        <f t="shared" si="147"/>
        <v>0</v>
      </c>
      <c r="F766" s="10">
        <f t="shared" si="148"/>
        <v>0</v>
      </c>
      <c r="G766" s="10">
        <f t="shared" si="148"/>
        <v>0</v>
      </c>
      <c r="H766" s="10">
        <f t="shared" si="149"/>
        <v>0</v>
      </c>
      <c r="I766" s="10">
        <f t="shared" si="150"/>
        <v>0</v>
      </c>
      <c r="J766" s="10">
        <f t="shared" si="151"/>
        <v>0</v>
      </c>
      <c r="K766" s="10">
        <f t="shared" si="152"/>
        <v>0</v>
      </c>
      <c r="L766" s="10">
        <f t="shared" si="153"/>
        <v>0</v>
      </c>
      <c r="M766" s="10">
        <f t="shared" ca="1" si="158"/>
        <v>-1.6428652393274609E-2</v>
      </c>
      <c r="N766" s="10">
        <f t="shared" ca="1" si="154"/>
        <v>0</v>
      </c>
      <c r="O766" s="177">
        <f t="shared" ca="1" si="155"/>
        <v>0</v>
      </c>
      <c r="P766" s="10">
        <f t="shared" ca="1" si="156"/>
        <v>0</v>
      </c>
      <c r="Q766" s="10">
        <f t="shared" ca="1" si="157"/>
        <v>0</v>
      </c>
      <c r="R766">
        <f t="shared" ca="1" si="159"/>
        <v>1.6428652393274609E-2</v>
      </c>
    </row>
    <row r="767" spans="2:18" x14ac:dyDescent="0.2">
      <c r="B767"/>
      <c r="C767" s="174"/>
      <c r="D767" s="176">
        <f t="shared" si="147"/>
        <v>0</v>
      </c>
      <c r="E767" s="176">
        <f t="shared" si="147"/>
        <v>0</v>
      </c>
      <c r="F767" s="10">
        <f t="shared" si="148"/>
        <v>0</v>
      </c>
      <c r="G767" s="10">
        <f t="shared" si="148"/>
        <v>0</v>
      </c>
      <c r="H767" s="10">
        <f t="shared" si="149"/>
        <v>0</v>
      </c>
      <c r="I767" s="10">
        <f t="shared" si="150"/>
        <v>0</v>
      </c>
      <c r="J767" s="10">
        <f t="shared" si="151"/>
        <v>0</v>
      </c>
      <c r="K767" s="10">
        <f t="shared" si="152"/>
        <v>0</v>
      </c>
      <c r="L767" s="10">
        <f t="shared" si="153"/>
        <v>0</v>
      </c>
      <c r="M767" s="10">
        <f t="shared" ca="1" si="158"/>
        <v>-1.6428652393274609E-2</v>
      </c>
      <c r="N767" s="10">
        <f t="shared" ca="1" si="154"/>
        <v>0</v>
      </c>
      <c r="O767" s="177">
        <f t="shared" ca="1" si="155"/>
        <v>0</v>
      </c>
      <c r="P767" s="10">
        <f t="shared" ca="1" si="156"/>
        <v>0</v>
      </c>
      <c r="Q767" s="10">
        <f t="shared" ca="1" si="157"/>
        <v>0</v>
      </c>
      <c r="R767">
        <f t="shared" ca="1" si="159"/>
        <v>1.6428652393274609E-2</v>
      </c>
    </row>
    <row r="768" spans="2:18" x14ac:dyDescent="0.2">
      <c r="B768"/>
      <c r="C768" s="174"/>
      <c r="D768" s="176">
        <f t="shared" si="147"/>
        <v>0</v>
      </c>
      <c r="E768" s="176">
        <f t="shared" si="147"/>
        <v>0</v>
      </c>
      <c r="F768" s="10">
        <f t="shared" si="148"/>
        <v>0</v>
      </c>
      <c r="G768" s="10">
        <f t="shared" si="148"/>
        <v>0</v>
      </c>
      <c r="H768" s="10">
        <f t="shared" si="149"/>
        <v>0</v>
      </c>
      <c r="I768" s="10">
        <f t="shared" si="150"/>
        <v>0</v>
      </c>
      <c r="J768" s="10">
        <f t="shared" si="151"/>
        <v>0</v>
      </c>
      <c r="K768" s="10">
        <f t="shared" si="152"/>
        <v>0</v>
      </c>
      <c r="L768" s="10">
        <f t="shared" si="153"/>
        <v>0</v>
      </c>
      <c r="M768" s="10">
        <f t="shared" ca="1" si="158"/>
        <v>-1.6428652393274609E-2</v>
      </c>
      <c r="N768" s="10">
        <f t="shared" ca="1" si="154"/>
        <v>0</v>
      </c>
      <c r="O768" s="177">
        <f t="shared" ca="1" si="155"/>
        <v>0</v>
      </c>
      <c r="P768" s="10">
        <f t="shared" ca="1" si="156"/>
        <v>0</v>
      </c>
      <c r="Q768" s="10">
        <f t="shared" ca="1" si="157"/>
        <v>0</v>
      </c>
      <c r="R768">
        <f t="shared" ca="1" si="159"/>
        <v>1.6428652393274609E-2</v>
      </c>
    </row>
    <row r="769" spans="2:18" x14ac:dyDescent="0.2">
      <c r="B769"/>
      <c r="C769" s="174"/>
      <c r="D769" s="176">
        <f t="shared" si="147"/>
        <v>0</v>
      </c>
      <c r="E769" s="176">
        <f t="shared" si="147"/>
        <v>0</v>
      </c>
      <c r="F769" s="10">
        <f t="shared" si="148"/>
        <v>0</v>
      </c>
      <c r="G769" s="10">
        <f t="shared" si="148"/>
        <v>0</v>
      </c>
      <c r="H769" s="10">
        <f t="shared" si="149"/>
        <v>0</v>
      </c>
      <c r="I769" s="10">
        <f t="shared" si="150"/>
        <v>0</v>
      </c>
      <c r="J769" s="10">
        <f t="shared" si="151"/>
        <v>0</v>
      </c>
      <c r="K769" s="10">
        <f t="shared" si="152"/>
        <v>0</v>
      </c>
      <c r="L769" s="10">
        <f t="shared" si="153"/>
        <v>0</v>
      </c>
      <c r="M769" s="10">
        <f t="shared" ca="1" si="158"/>
        <v>-1.6428652393274609E-2</v>
      </c>
      <c r="N769" s="10">
        <f t="shared" ca="1" si="154"/>
        <v>0</v>
      </c>
      <c r="O769" s="177">
        <f t="shared" ca="1" si="155"/>
        <v>0</v>
      </c>
      <c r="P769" s="10">
        <f t="shared" ca="1" si="156"/>
        <v>0</v>
      </c>
      <c r="Q769" s="10">
        <f t="shared" ca="1" si="157"/>
        <v>0</v>
      </c>
      <c r="R769">
        <f t="shared" ca="1" si="159"/>
        <v>1.6428652393274609E-2</v>
      </c>
    </row>
    <row r="770" spans="2:18" x14ac:dyDescent="0.2">
      <c r="B770"/>
      <c r="C770" s="174"/>
      <c r="D770" s="176">
        <f t="shared" si="147"/>
        <v>0</v>
      </c>
      <c r="E770" s="176">
        <f t="shared" si="147"/>
        <v>0</v>
      </c>
      <c r="F770" s="10">
        <f t="shared" si="148"/>
        <v>0</v>
      </c>
      <c r="G770" s="10">
        <f t="shared" si="148"/>
        <v>0</v>
      </c>
      <c r="H770" s="10">
        <f t="shared" si="149"/>
        <v>0</v>
      </c>
      <c r="I770" s="10">
        <f t="shared" si="150"/>
        <v>0</v>
      </c>
      <c r="J770" s="10">
        <f t="shared" si="151"/>
        <v>0</v>
      </c>
      <c r="K770" s="10">
        <f t="shared" si="152"/>
        <v>0</v>
      </c>
      <c r="L770" s="10">
        <f t="shared" si="153"/>
        <v>0</v>
      </c>
      <c r="M770" s="10">
        <f t="shared" ca="1" si="158"/>
        <v>-1.6428652393274609E-2</v>
      </c>
      <c r="N770" s="10">
        <f t="shared" ca="1" si="154"/>
        <v>0</v>
      </c>
      <c r="O770" s="177">
        <f t="shared" ca="1" si="155"/>
        <v>0</v>
      </c>
      <c r="P770" s="10">
        <f t="shared" ca="1" si="156"/>
        <v>0</v>
      </c>
      <c r="Q770" s="10">
        <f t="shared" ca="1" si="157"/>
        <v>0</v>
      </c>
      <c r="R770">
        <f t="shared" ca="1" si="159"/>
        <v>1.6428652393274609E-2</v>
      </c>
    </row>
    <row r="771" spans="2:18" x14ac:dyDescent="0.2">
      <c r="B771"/>
      <c r="C771" s="174"/>
      <c r="D771" s="176">
        <f t="shared" si="147"/>
        <v>0</v>
      </c>
      <c r="E771" s="176">
        <f t="shared" si="147"/>
        <v>0</v>
      </c>
      <c r="F771" s="10">
        <f t="shared" si="148"/>
        <v>0</v>
      </c>
      <c r="G771" s="10">
        <f t="shared" si="148"/>
        <v>0</v>
      </c>
      <c r="H771" s="10">
        <f t="shared" si="149"/>
        <v>0</v>
      </c>
      <c r="I771" s="10">
        <f t="shared" si="150"/>
        <v>0</v>
      </c>
      <c r="J771" s="10">
        <f t="shared" si="151"/>
        <v>0</v>
      </c>
      <c r="K771" s="10">
        <f t="shared" si="152"/>
        <v>0</v>
      </c>
      <c r="L771" s="10">
        <f t="shared" si="153"/>
        <v>0</v>
      </c>
      <c r="M771" s="10">
        <f t="shared" ca="1" si="158"/>
        <v>-1.6428652393274609E-2</v>
      </c>
      <c r="N771" s="10">
        <f t="shared" ca="1" si="154"/>
        <v>0</v>
      </c>
      <c r="O771" s="177">
        <f t="shared" ca="1" si="155"/>
        <v>0</v>
      </c>
      <c r="P771" s="10">
        <f t="shared" ca="1" si="156"/>
        <v>0</v>
      </c>
      <c r="Q771" s="10">
        <f t="shared" ca="1" si="157"/>
        <v>0</v>
      </c>
      <c r="R771">
        <f t="shared" ca="1" si="159"/>
        <v>1.6428652393274609E-2</v>
      </c>
    </row>
    <row r="772" spans="2:18" x14ac:dyDescent="0.2">
      <c r="B772"/>
      <c r="C772" s="174"/>
      <c r="D772" s="176">
        <f t="shared" si="147"/>
        <v>0</v>
      </c>
      <c r="E772" s="176">
        <f t="shared" si="147"/>
        <v>0</v>
      </c>
      <c r="F772" s="10">
        <f t="shared" si="148"/>
        <v>0</v>
      </c>
      <c r="G772" s="10">
        <f t="shared" si="148"/>
        <v>0</v>
      </c>
      <c r="H772" s="10">
        <f t="shared" si="149"/>
        <v>0</v>
      </c>
      <c r="I772" s="10">
        <f t="shared" si="150"/>
        <v>0</v>
      </c>
      <c r="J772" s="10">
        <f t="shared" si="151"/>
        <v>0</v>
      </c>
      <c r="K772" s="10">
        <f t="shared" si="152"/>
        <v>0</v>
      </c>
      <c r="L772" s="10">
        <f t="shared" si="153"/>
        <v>0</v>
      </c>
      <c r="M772" s="10">
        <f t="shared" ca="1" si="158"/>
        <v>-1.6428652393274609E-2</v>
      </c>
      <c r="N772" s="10">
        <f t="shared" ca="1" si="154"/>
        <v>0</v>
      </c>
      <c r="O772" s="177">
        <f t="shared" ca="1" si="155"/>
        <v>0</v>
      </c>
      <c r="P772" s="10">
        <f t="shared" ca="1" si="156"/>
        <v>0</v>
      </c>
      <c r="Q772" s="10">
        <f t="shared" ca="1" si="157"/>
        <v>0</v>
      </c>
      <c r="R772">
        <f t="shared" ca="1" si="159"/>
        <v>1.6428652393274609E-2</v>
      </c>
    </row>
    <row r="773" spans="2:18" x14ac:dyDescent="0.2">
      <c r="B773"/>
      <c r="C773" s="174"/>
      <c r="D773" s="176">
        <f t="shared" si="147"/>
        <v>0</v>
      </c>
      <c r="E773" s="176">
        <f t="shared" si="147"/>
        <v>0</v>
      </c>
      <c r="F773" s="10">
        <f t="shared" si="148"/>
        <v>0</v>
      </c>
      <c r="G773" s="10">
        <f t="shared" si="148"/>
        <v>0</v>
      </c>
      <c r="H773" s="10">
        <f t="shared" si="149"/>
        <v>0</v>
      </c>
      <c r="I773" s="10">
        <f t="shared" si="150"/>
        <v>0</v>
      </c>
      <c r="J773" s="10">
        <f t="shared" si="151"/>
        <v>0</v>
      </c>
      <c r="K773" s="10">
        <f t="shared" si="152"/>
        <v>0</v>
      </c>
      <c r="L773" s="10">
        <f t="shared" si="153"/>
        <v>0</v>
      </c>
      <c r="M773" s="10">
        <f t="shared" ca="1" si="158"/>
        <v>-1.6428652393274609E-2</v>
      </c>
      <c r="N773" s="10">
        <f t="shared" ca="1" si="154"/>
        <v>0</v>
      </c>
      <c r="O773" s="177">
        <f t="shared" ca="1" si="155"/>
        <v>0</v>
      </c>
      <c r="P773" s="10">
        <f t="shared" ca="1" si="156"/>
        <v>0</v>
      </c>
      <c r="Q773" s="10">
        <f t="shared" ca="1" si="157"/>
        <v>0</v>
      </c>
      <c r="R773">
        <f t="shared" ca="1" si="159"/>
        <v>1.6428652393274609E-2</v>
      </c>
    </row>
    <row r="774" spans="2:18" x14ac:dyDescent="0.2">
      <c r="B774"/>
      <c r="C774" s="174"/>
      <c r="D774" s="176">
        <f t="shared" si="147"/>
        <v>0</v>
      </c>
      <c r="E774" s="176">
        <f t="shared" si="147"/>
        <v>0</v>
      </c>
      <c r="F774" s="10">
        <f t="shared" si="148"/>
        <v>0</v>
      </c>
      <c r="G774" s="10">
        <f t="shared" si="148"/>
        <v>0</v>
      </c>
      <c r="H774" s="10">
        <f t="shared" si="149"/>
        <v>0</v>
      </c>
      <c r="I774" s="10">
        <f t="shared" si="150"/>
        <v>0</v>
      </c>
      <c r="J774" s="10">
        <f t="shared" si="151"/>
        <v>0</v>
      </c>
      <c r="K774" s="10">
        <f t="shared" si="152"/>
        <v>0</v>
      </c>
      <c r="L774" s="10">
        <f t="shared" si="153"/>
        <v>0</v>
      </c>
      <c r="M774" s="10">
        <f t="shared" ca="1" si="158"/>
        <v>-1.6428652393274609E-2</v>
      </c>
      <c r="N774" s="10">
        <f t="shared" ca="1" si="154"/>
        <v>0</v>
      </c>
      <c r="O774" s="177">
        <f t="shared" ca="1" si="155"/>
        <v>0</v>
      </c>
      <c r="P774" s="10">
        <f t="shared" ca="1" si="156"/>
        <v>0</v>
      </c>
      <c r="Q774" s="10">
        <f t="shared" ca="1" si="157"/>
        <v>0</v>
      </c>
      <c r="R774">
        <f t="shared" ca="1" si="159"/>
        <v>1.6428652393274609E-2</v>
      </c>
    </row>
    <row r="775" spans="2:18" x14ac:dyDescent="0.2">
      <c r="B775"/>
      <c r="C775" s="174"/>
      <c r="D775" s="176">
        <f t="shared" si="147"/>
        <v>0</v>
      </c>
      <c r="E775" s="176">
        <f t="shared" si="147"/>
        <v>0</v>
      </c>
      <c r="F775" s="10">
        <f t="shared" si="148"/>
        <v>0</v>
      </c>
      <c r="G775" s="10">
        <f t="shared" si="148"/>
        <v>0</v>
      </c>
      <c r="H775" s="10">
        <f t="shared" si="149"/>
        <v>0</v>
      </c>
      <c r="I775" s="10">
        <f t="shared" si="150"/>
        <v>0</v>
      </c>
      <c r="J775" s="10">
        <f t="shared" si="151"/>
        <v>0</v>
      </c>
      <c r="K775" s="10">
        <f t="shared" si="152"/>
        <v>0</v>
      </c>
      <c r="L775" s="10">
        <f t="shared" si="153"/>
        <v>0</v>
      </c>
      <c r="M775" s="10">
        <f t="shared" ca="1" si="158"/>
        <v>-1.6428652393274609E-2</v>
      </c>
      <c r="N775" s="10">
        <f t="shared" ca="1" si="154"/>
        <v>0</v>
      </c>
      <c r="O775" s="177">
        <f t="shared" ca="1" si="155"/>
        <v>0</v>
      </c>
      <c r="P775" s="10">
        <f t="shared" ca="1" si="156"/>
        <v>0</v>
      </c>
      <c r="Q775" s="10">
        <f t="shared" ca="1" si="157"/>
        <v>0</v>
      </c>
      <c r="R775">
        <f t="shared" ca="1" si="159"/>
        <v>1.6428652393274609E-2</v>
      </c>
    </row>
    <row r="776" spans="2:18" x14ac:dyDescent="0.2">
      <c r="B776"/>
      <c r="C776" s="174"/>
      <c r="D776" s="176">
        <f t="shared" si="147"/>
        <v>0</v>
      </c>
      <c r="E776" s="176">
        <f t="shared" si="147"/>
        <v>0</v>
      </c>
      <c r="F776" s="10">
        <f t="shared" si="148"/>
        <v>0</v>
      </c>
      <c r="G776" s="10">
        <f t="shared" si="148"/>
        <v>0</v>
      </c>
      <c r="H776" s="10">
        <f t="shared" si="149"/>
        <v>0</v>
      </c>
      <c r="I776" s="10">
        <f t="shared" si="150"/>
        <v>0</v>
      </c>
      <c r="J776" s="10">
        <f t="shared" si="151"/>
        <v>0</v>
      </c>
      <c r="K776" s="10">
        <f t="shared" si="152"/>
        <v>0</v>
      </c>
      <c r="L776" s="10">
        <f t="shared" si="153"/>
        <v>0</v>
      </c>
      <c r="M776" s="10">
        <f t="shared" ca="1" si="158"/>
        <v>-1.6428652393274609E-2</v>
      </c>
      <c r="N776" s="10">
        <f t="shared" ca="1" si="154"/>
        <v>0</v>
      </c>
      <c r="O776" s="177">
        <f t="shared" ca="1" si="155"/>
        <v>0</v>
      </c>
      <c r="P776" s="10">
        <f t="shared" ca="1" si="156"/>
        <v>0</v>
      </c>
      <c r="Q776" s="10">
        <f t="shared" ca="1" si="157"/>
        <v>0</v>
      </c>
      <c r="R776">
        <f t="shared" ca="1" si="159"/>
        <v>1.6428652393274609E-2</v>
      </c>
    </row>
    <row r="777" spans="2:18" x14ac:dyDescent="0.2">
      <c r="B777"/>
      <c r="C777" s="174"/>
      <c r="D777" s="176">
        <f t="shared" si="147"/>
        <v>0</v>
      </c>
      <c r="E777" s="176">
        <f t="shared" si="147"/>
        <v>0</v>
      </c>
      <c r="F777" s="10">
        <f t="shared" si="148"/>
        <v>0</v>
      </c>
      <c r="G777" s="10">
        <f t="shared" si="148"/>
        <v>0</v>
      </c>
      <c r="H777" s="10">
        <f t="shared" si="149"/>
        <v>0</v>
      </c>
      <c r="I777" s="10">
        <f t="shared" si="150"/>
        <v>0</v>
      </c>
      <c r="J777" s="10">
        <f t="shared" si="151"/>
        <v>0</v>
      </c>
      <c r="K777" s="10">
        <f t="shared" si="152"/>
        <v>0</v>
      </c>
      <c r="L777" s="10">
        <f t="shared" si="153"/>
        <v>0</v>
      </c>
      <c r="M777" s="10">
        <f t="shared" ca="1" si="158"/>
        <v>-1.6428652393274609E-2</v>
      </c>
      <c r="N777" s="10">
        <f t="shared" ca="1" si="154"/>
        <v>0</v>
      </c>
      <c r="O777" s="177">
        <f t="shared" ca="1" si="155"/>
        <v>0</v>
      </c>
      <c r="P777" s="10">
        <f t="shared" ca="1" si="156"/>
        <v>0</v>
      </c>
      <c r="Q777" s="10">
        <f t="shared" ca="1" si="157"/>
        <v>0</v>
      </c>
      <c r="R777">
        <f t="shared" ca="1" si="159"/>
        <v>1.6428652393274609E-2</v>
      </c>
    </row>
    <row r="778" spans="2:18" x14ac:dyDescent="0.2">
      <c r="B778"/>
      <c r="C778" s="174"/>
      <c r="D778" s="176">
        <f t="shared" si="147"/>
        <v>0</v>
      </c>
      <c r="E778" s="176">
        <f t="shared" si="147"/>
        <v>0</v>
      </c>
      <c r="F778" s="10">
        <f t="shared" si="148"/>
        <v>0</v>
      </c>
      <c r="G778" s="10">
        <f t="shared" si="148"/>
        <v>0</v>
      </c>
      <c r="H778" s="10">
        <f t="shared" si="149"/>
        <v>0</v>
      </c>
      <c r="I778" s="10">
        <f t="shared" si="150"/>
        <v>0</v>
      </c>
      <c r="J778" s="10">
        <f t="shared" si="151"/>
        <v>0</v>
      </c>
      <c r="K778" s="10">
        <f t="shared" si="152"/>
        <v>0</v>
      </c>
      <c r="L778" s="10">
        <f t="shared" si="153"/>
        <v>0</v>
      </c>
      <c r="M778" s="10">
        <f t="shared" ca="1" si="158"/>
        <v>-1.6428652393274609E-2</v>
      </c>
      <c r="N778" s="10">
        <f t="shared" ca="1" si="154"/>
        <v>0</v>
      </c>
      <c r="O778" s="177">
        <f t="shared" ca="1" si="155"/>
        <v>0</v>
      </c>
      <c r="P778" s="10">
        <f t="shared" ca="1" si="156"/>
        <v>0</v>
      </c>
      <c r="Q778" s="10">
        <f t="shared" ca="1" si="157"/>
        <v>0</v>
      </c>
      <c r="R778">
        <f t="shared" ca="1" si="159"/>
        <v>1.6428652393274609E-2</v>
      </c>
    </row>
    <row r="779" spans="2:18" x14ac:dyDescent="0.2">
      <c r="B779"/>
      <c r="C779" s="174"/>
      <c r="D779" s="176">
        <f t="shared" si="147"/>
        <v>0</v>
      </c>
      <c r="E779" s="176">
        <f t="shared" si="147"/>
        <v>0</v>
      </c>
      <c r="F779" s="10">
        <f t="shared" si="148"/>
        <v>0</v>
      </c>
      <c r="G779" s="10">
        <f t="shared" si="148"/>
        <v>0</v>
      </c>
      <c r="H779" s="10">
        <f t="shared" si="149"/>
        <v>0</v>
      </c>
      <c r="I779" s="10">
        <f t="shared" si="150"/>
        <v>0</v>
      </c>
      <c r="J779" s="10">
        <f t="shared" si="151"/>
        <v>0</v>
      </c>
      <c r="K779" s="10">
        <f t="shared" si="152"/>
        <v>0</v>
      </c>
      <c r="L779" s="10">
        <f t="shared" si="153"/>
        <v>0</v>
      </c>
      <c r="M779" s="10">
        <f t="shared" ca="1" si="158"/>
        <v>-1.6428652393274609E-2</v>
      </c>
      <c r="N779" s="10">
        <f t="shared" ca="1" si="154"/>
        <v>0</v>
      </c>
      <c r="O779" s="177">
        <f t="shared" ca="1" si="155"/>
        <v>0</v>
      </c>
      <c r="P779" s="10">
        <f t="shared" ca="1" si="156"/>
        <v>0</v>
      </c>
      <c r="Q779" s="10">
        <f t="shared" ca="1" si="157"/>
        <v>0</v>
      </c>
      <c r="R779">
        <f t="shared" ca="1" si="159"/>
        <v>1.6428652393274609E-2</v>
      </c>
    </row>
    <row r="780" spans="2:18" x14ac:dyDescent="0.2">
      <c r="B780"/>
      <c r="C780" s="174"/>
      <c r="D780" s="176">
        <f t="shared" si="147"/>
        <v>0</v>
      </c>
      <c r="E780" s="176">
        <f t="shared" si="147"/>
        <v>0</v>
      </c>
      <c r="F780" s="10">
        <f t="shared" si="148"/>
        <v>0</v>
      </c>
      <c r="G780" s="10">
        <f t="shared" si="148"/>
        <v>0</v>
      </c>
      <c r="H780" s="10">
        <f t="shared" si="149"/>
        <v>0</v>
      </c>
      <c r="I780" s="10">
        <f t="shared" si="150"/>
        <v>0</v>
      </c>
      <c r="J780" s="10">
        <f t="shared" si="151"/>
        <v>0</v>
      </c>
      <c r="K780" s="10">
        <f t="shared" si="152"/>
        <v>0</v>
      </c>
      <c r="L780" s="10">
        <f t="shared" si="153"/>
        <v>0</v>
      </c>
      <c r="M780" s="10">
        <f t="shared" ca="1" si="158"/>
        <v>-1.6428652393274609E-2</v>
      </c>
      <c r="N780" s="10">
        <f t="shared" ca="1" si="154"/>
        <v>0</v>
      </c>
      <c r="O780" s="177">
        <f t="shared" ca="1" si="155"/>
        <v>0</v>
      </c>
      <c r="P780" s="10">
        <f t="shared" ca="1" si="156"/>
        <v>0</v>
      </c>
      <c r="Q780" s="10">
        <f t="shared" ca="1" si="157"/>
        <v>0</v>
      </c>
      <c r="R780">
        <f t="shared" ca="1" si="159"/>
        <v>1.6428652393274609E-2</v>
      </c>
    </row>
    <row r="781" spans="2:18" x14ac:dyDescent="0.2">
      <c r="B781"/>
      <c r="C781" s="174"/>
      <c r="D781" s="176">
        <f t="shared" si="147"/>
        <v>0</v>
      </c>
      <c r="E781" s="176">
        <f t="shared" si="147"/>
        <v>0</v>
      </c>
      <c r="F781" s="10">
        <f t="shared" si="148"/>
        <v>0</v>
      </c>
      <c r="G781" s="10">
        <f t="shared" si="148"/>
        <v>0</v>
      </c>
      <c r="H781" s="10">
        <f t="shared" si="149"/>
        <v>0</v>
      </c>
      <c r="I781" s="10">
        <f t="shared" si="150"/>
        <v>0</v>
      </c>
      <c r="J781" s="10">
        <f t="shared" si="151"/>
        <v>0</v>
      </c>
      <c r="K781" s="10">
        <f t="shared" si="152"/>
        <v>0</v>
      </c>
      <c r="L781" s="10">
        <f t="shared" si="153"/>
        <v>0</v>
      </c>
      <c r="M781" s="10">
        <f t="shared" ca="1" si="158"/>
        <v>-1.6428652393274609E-2</v>
      </c>
      <c r="N781" s="10">
        <f t="shared" ca="1" si="154"/>
        <v>0</v>
      </c>
      <c r="O781" s="177">
        <f t="shared" ca="1" si="155"/>
        <v>0</v>
      </c>
      <c r="P781" s="10">
        <f t="shared" ca="1" si="156"/>
        <v>0</v>
      </c>
      <c r="Q781" s="10">
        <f t="shared" ca="1" si="157"/>
        <v>0</v>
      </c>
      <c r="R781">
        <f t="shared" ca="1" si="159"/>
        <v>1.6428652393274609E-2</v>
      </c>
    </row>
    <row r="782" spans="2:18" x14ac:dyDescent="0.2">
      <c r="B782"/>
      <c r="C782" s="174"/>
      <c r="D782" s="176">
        <f t="shared" si="147"/>
        <v>0</v>
      </c>
      <c r="E782" s="176">
        <f t="shared" si="147"/>
        <v>0</v>
      </c>
      <c r="F782" s="10">
        <f t="shared" si="148"/>
        <v>0</v>
      </c>
      <c r="G782" s="10">
        <f t="shared" si="148"/>
        <v>0</v>
      </c>
      <c r="H782" s="10">
        <f t="shared" si="149"/>
        <v>0</v>
      </c>
      <c r="I782" s="10">
        <f t="shared" si="150"/>
        <v>0</v>
      </c>
      <c r="J782" s="10">
        <f t="shared" si="151"/>
        <v>0</v>
      </c>
      <c r="K782" s="10">
        <f t="shared" si="152"/>
        <v>0</v>
      </c>
      <c r="L782" s="10">
        <f t="shared" si="153"/>
        <v>0</v>
      </c>
      <c r="M782" s="10">
        <f t="shared" ca="1" si="158"/>
        <v>-1.6428652393274609E-2</v>
      </c>
      <c r="N782" s="10">
        <f t="shared" ca="1" si="154"/>
        <v>0</v>
      </c>
      <c r="O782" s="177">
        <f t="shared" ca="1" si="155"/>
        <v>0</v>
      </c>
      <c r="P782" s="10">
        <f t="shared" ca="1" si="156"/>
        <v>0</v>
      </c>
      <c r="Q782" s="10">
        <f t="shared" ca="1" si="157"/>
        <v>0</v>
      </c>
      <c r="R782">
        <f t="shared" ca="1" si="159"/>
        <v>1.6428652393274609E-2</v>
      </c>
    </row>
    <row r="783" spans="2:18" x14ac:dyDescent="0.2">
      <c r="B783"/>
      <c r="C783" s="174"/>
      <c r="D783" s="176">
        <f t="shared" ref="D783:E846" si="160">A783/A$18</f>
        <v>0</v>
      </c>
      <c r="E783" s="176">
        <f t="shared" si="160"/>
        <v>0</v>
      </c>
      <c r="F783" s="10">
        <f t="shared" ref="F783:G846" si="161">$C783*D783</f>
        <v>0</v>
      </c>
      <c r="G783" s="10">
        <f t="shared" si="161"/>
        <v>0</v>
      </c>
      <c r="H783" s="10">
        <f t="shared" si="149"/>
        <v>0</v>
      </c>
      <c r="I783" s="10">
        <f t="shared" si="150"/>
        <v>0</v>
      </c>
      <c r="J783" s="10">
        <f t="shared" si="151"/>
        <v>0</v>
      </c>
      <c r="K783" s="10">
        <f t="shared" si="152"/>
        <v>0</v>
      </c>
      <c r="L783" s="10">
        <f t="shared" si="153"/>
        <v>0</v>
      </c>
      <c r="M783" s="10">
        <f t="shared" ca="1" si="158"/>
        <v>-1.6428652393274609E-2</v>
      </c>
      <c r="N783" s="10">
        <f t="shared" ca="1" si="154"/>
        <v>0</v>
      </c>
      <c r="O783" s="177">
        <f t="shared" ca="1" si="155"/>
        <v>0</v>
      </c>
      <c r="P783" s="10">
        <f t="shared" ca="1" si="156"/>
        <v>0</v>
      </c>
      <c r="Q783" s="10">
        <f t="shared" ca="1" si="157"/>
        <v>0</v>
      </c>
      <c r="R783">
        <f t="shared" ca="1" si="159"/>
        <v>1.6428652393274609E-2</v>
      </c>
    </row>
    <row r="784" spans="2:18" x14ac:dyDescent="0.2">
      <c r="B784"/>
      <c r="C784" s="174"/>
      <c r="D784" s="176">
        <f t="shared" si="160"/>
        <v>0</v>
      </c>
      <c r="E784" s="176">
        <f t="shared" si="160"/>
        <v>0</v>
      </c>
      <c r="F784" s="10">
        <f t="shared" si="161"/>
        <v>0</v>
      </c>
      <c r="G784" s="10">
        <f t="shared" si="161"/>
        <v>0</v>
      </c>
      <c r="H784" s="10">
        <f t="shared" ref="H784:H847" si="162">C784*D784*D784</f>
        <v>0</v>
      </c>
      <c r="I784" s="10">
        <f t="shared" ref="I784:I847" si="163">C784*D784*D784*D784</f>
        <v>0</v>
      </c>
      <c r="J784" s="10">
        <f t="shared" ref="J784:J847" si="164">C784*D784*D784*D784*D784</f>
        <v>0</v>
      </c>
      <c r="K784" s="10">
        <f t="shared" ref="K784:K847" si="165">C784*E784*D784</f>
        <v>0</v>
      </c>
      <c r="L784" s="10">
        <f t="shared" ref="L784:L847" si="166">C784*E784*D784*D784</f>
        <v>0</v>
      </c>
      <c r="M784" s="10">
        <f t="shared" ca="1" si="158"/>
        <v>-1.6428652393274609E-2</v>
      </c>
      <c r="N784" s="10">
        <f t="shared" ref="N784:N847" ca="1" si="167">C784*(M784-E784)^2</f>
        <v>0</v>
      </c>
      <c r="O784" s="177">
        <f t="shared" ref="O784:O847" ca="1" si="168">(C784*O$1-O$2*F784+O$3*H784)^2</f>
        <v>0</v>
      </c>
      <c r="P784" s="10">
        <f t="shared" ref="P784:P847" ca="1" si="169">(-C784*O$2+O$4*F784-O$5*H784)^2</f>
        <v>0</v>
      </c>
      <c r="Q784" s="10">
        <f t="shared" ref="Q784:Q847" ca="1" si="170">+(C784*O$3-F784*O$5+H784*O$6)^2</f>
        <v>0</v>
      </c>
      <c r="R784">
        <f t="shared" ca="1" si="159"/>
        <v>1.6428652393274609E-2</v>
      </c>
    </row>
    <row r="785" spans="2:18" x14ac:dyDescent="0.2">
      <c r="B785"/>
      <c r="C785" s="174"/>
      <c r="D785" s="176">
        <f t="shared" si="160"/>
        <v>0</v>
      </c>
      <c r="E785" s="176">
        <f t="shared" si="160"/>
        <v>0</v>
      </c>
      <c r="F785" s="10">
        <f t="shared" si="161"/>
        <v>0</v>
      </c>
      <c r="G785" s="10">
        <f t="shared" si="161"/>
        <v>0</v>
      </c>
      <c r="H785" s="10">
        <f t="shared" si="162"/>
        <v>0</v>
      </c>
      <c r="I785" s="10">
        <f t="shared" si="163"/>
        <v>0</v>
      </c>
      <c r="J785" s="10">
        <f t="shared" si="164"/>
        <v>0</v>
      </c>
      <c r="K785" s="10">
        <f t="shared" si="165"/>
        <v>0</v>
      </c>
      <c r="L785" s="10">
        <f t="shared" si="166"/>
        <v>0</v>
      </c>
      <c r="M785" s="10">
        <f t="shared" ca="1" si="158"/>
        <v>-1.6428652393274609E-2</v>
      </c>
      <c r="N785" s="10">
        <f t="shared" ca="1" si="167"/>
        <v>0</v>
      </c>
      <c r="O785" s="177">
        <f t="shared" ca="1" si="168"/>
        <v>0</v>
      </c>
      <c r="P785" s="10">
        <f t="shared" ca="1" si="169"/>
        <v>0</v>
      </c>
      <c r="Q785" s="10">
        <f t="shared" ca="1" si="170"/>
        <v>0</v>
      </c>
      <c r="R785">
        <f t="shared" ca="1" si="159"/>
        <v>1.6428652393274609E-2</v>
      </c>
    </row>
    <row r="786" spans="2:18" x14ac:dyDescent="0.2">
      <c r="B786"/>
      <c r="C786" s="174"/>
      <c r="D786" s="176">
        <f t="shared" si="160"/>
        <v>0</v>
      </c>
      <c r="E786" s="176">
        <f t="shared" si="160"/>
        <v>0</v>
      </c>
      <c r="F786" s="10">
        <f t="shared" si="161"/>
        <v>0</v>
      </c>
      <c r="G786" s="10">
        <f t="shared" si="161"/>
        <v>0</v>
      </c>
      <c r="H786" s="10">
        <f t="shared" si="162"/>
        <v>0</v>
      </c>
      <c r="I786" s="10">
        <f t="shared" si="163"/>
        <v>0</v>
      </c>
      <c r="J786" s="10">
        <f t="shared" si="164"/>
        <v>0</v>
      </c>
      <c r="K786" s="10">
        <f t="shared" si="165"/>
        <v>0</v>
      </c>
      <c r="L786" s="10">
        <f t="shared" si="166"/>
        <v>0</v>
      </c>
      <c r="M786" s="10">
        <f t="shared" ca="1" si="158"/>
        <v>-1.6428652393274609E-2</v>
      </c>
      <c r="N786" s="10">
        <f t="shared" ca="1" si="167"/>
        <v>0</v>
      </c>
      <c r="O786" s="177">
        <f t="shared" ca="1" si="168"/>
        <v>0</v>
      </c>
      <c r="P786" s="10">
        <f t="shared" ca="1" si="169"/>
        <v>0</v>
      </c>
      <c r="Q786" s="10">
        <f t="shared" ca="1" si="170"/>
        <v>0</v>
      </c>
      <c r="R786">
        <f t="shared" ca="1" si="159"/>
        <v>1.6428652393274609E-2</v>
      </c>
    </row>
    <row r="787" spans="2:18" x14ac:dyDescent="0.2">
      <c r="B787"/>
      <c r="C787" s="174"/>
      <c r="D787" s="176">
        <f t="shared" si="160"/>
        <v>0</v>
      </c>
      <c r="E787" s="176">
        <f t="shared" si="160"/>
        <v>0</v>
      </c>
      <c r="F787" s="10">
        <f t="shared" si="161"/>
        <v>0</v>
      </c>
      <c r="G787" s="10">
        <f t="shared" si="161"/>
        <v>0</v>
      </c>
      <c r="H787" s="10">
        <f t="shared" si="162"/>
        <v>0</v>
      </c>
      <c r="I787" s="10">
        <f t="shared" si="163"/>
        <v>0</v>
      </c>
      <c r="J787" s="10">
        <f t="shared" si="164"/>
        <v>0</v>
      </c>
      <c r="K787" s="10">
        <f t="shared" si="165"/>
        <v>0</v>
      </c>
      <c r="L787" s="10">
        <f t="shared" si="166"/>
        <v>0</v>
      </c>
      <c r="M787" s="10">
        <f t="shared" ca="1" si="158"/>
        <v>-1.6428652393274609E-2</v>
      </c>
      <c r="N787" s="10">
        <f t="shared" ca="1" si="167"/>
        <v>0</v>
      </c>
      <c r="O787" s="177">
        <f t="shared" ca="1" si="168"/>
        <v>0</v>
      </c>
      <c r="P787" s="10">
        <f t="shared" ca="1" si="169"/>
        <v>0</v>
      </c>
      <c r="Q787" s="10">
        <f t="shared" ca="1" si="170"/>
        <v>0</v>
      </c>
      <c r="R787">
        <f t="shared" ca="1" si="159"/>
        <v>1.6428652393274609E-2</v>
      </c>
    </row>
    <row r="788" spans="2:18" x14ac:dyDescent="0.2">
      <c r="B788"/>
      <c r="C788" s="174"/>
      <c r="D788" s="176">
        <f t="shared" si="160"/>
        <v>0</v>
      </c>
      <c r="E788" s="176">
        <f t="shared" si="160"/>
        <v>0</v>
      </c>
      <c r="F788" s="10">
        <f t="shared" si="161"/>
        <v>0</v>
      </c>
      <c r="G788" s="10">
        <f t="shared" si="161"/>
        <v>0</v>
      </c>
      <c r="H788" s="10">
        <f t="shared" si="162"/>
        <v>0</v>
      </c>
      <c r="I788" s="10">
        <f t="shared" si="163"/>
        <v>0</v>
      </c>
      <c r="J788" s="10">
        <f t="shared" si="164"/>
        <v>0</v>
      </c>
      <c r="K788" s="10">
        <f t="shared" si="165"/>
        <v>0</v>
      </c>
      <c r="L788" s="10">
        <f t="shared" si="166"/>
        <v>0</v>
      </c>
      <c r="M788" s="10">
        <f t="shared" ca="1" si="158"/>
        <v>-1.6428652393274609E-2</v>
      </c>
      <c r="N788" s="10">
        <f t="shared" ca="1" si="167"/>
        <v>0</v>
      </c>
      <c r="O788" s="177">
        <f t="shared" ca="1" si="168"/>
        <v>0</v>
      </c>
      <c r="P788" s="10">
        <f t="shared" ca="1" si="169"/>
        <v>0</v>
      </c>
      <c r="Q788" s="10">
        <f t="shared" ca="1" si="170"/>
        <v>0</v>
      </c>
      <c r="R788">
        <f t="shared" ca="1" si="159"/>
        <v>1.6428652393274609E-2</v>
      </c>
    </row>
    <row r="789" spans="2:18" x14ac:dyDescent="0.2">
      <c r="B789"/>
      <c r="C789" s="174"/>
      <c r="D789" s="176">
        <f t="shared" si="160"/>
        <v>0</v>
      </c>
      <c r="E789" s="176">
        <f t="shared" si="160"/>
        <v>0</v>
      </c>
      <c r="F789" s="10">
        <f t="shared" si="161"/>
        <v>0</v>
      </c>
      <c r="G789" s="10">
        <f t="shared" si="161"/>
        <v>0</v>
      </c>
      <c r="H789" s="10">
        <f t="shared" si="162"/>
        <v>0</v>
      </c>
      <c r="I789" s="10">
        <f t="shared" si="163"/>
        <v>0</v>
      </c>
      <c r="J789" s="10">
        <f t="shared" si="164"/>
        <v>0</v>
      </c>
      <c r="K789" s="10">
        <f t="shared" si="165"/>
        <v>0</v>
      </c>
      <c r="L789" s="10">
        <f t="shared" si="166"/>
        <v>0</v>
      </c>
      <c r="M789" s="10">
        <f t="shared" ref="M789:M852" ca="1" si="171">+E$4+E$5*D789+E$6*D789^2</f>
        <v>-1.6428652393274609E-2</v>
      </c>
      <c r="N789" s="10">
        <f t="shared" ca="1" si="167"/>
        <v>0</v>
      </c>
      <c r="O789" s="177">
        <f t="shared" ca="1" si="168"/>
        <v>0</v>
      </c>
      <c r="P789" s="10">
        <f t="shared" ca="1" si="169"/>
        <v>0</v>
      </c>
      <c r="Q789" s="10">
        <f t="shared" ca="1" si="170"/>
        <v>0</v>
      </c>
      <c r="R789">
        <f t="shared" ref="R789:R852" ca="1" si="172">+E789-M789</f>
        <v>1.6428652393274609E-2</v>
      </c>
    </row>
    <row r="790" spans="2:18" x14ac:dyDescent="0.2">
      <c r="B790"/>
      <c r="C790" s="174"/>
      <c r="D790" s="176">
        <f t="shared" si="160"/>
        <v>0</v>
      </c>
      <c r="E790" s="176">
        <f t="shared" si="160"/>
        <v>0</v>
      </c>
      <c r="F790" s="10">
        <f t="shared" si="161"/>
        <v>0</v>
      </c>
      <c r="G790" s="10">
        <f t="shared" si="161"/>
        <v>0</v>
      </c>
      <c r="H790" s="10">
        <f t="shared" si="162"/>
        <v>0</v>
      </c>
      <c r="I790" s="10">
        <f t="shared" si="163"/>
        <v>0</v>
      </c>
      <c r="J790" s="10">
        <f t="shared" si="164"/>
        <v>0</v>
      </c>
      <c r="K790" s="10">
        <f t="shared" si="165"/>
        <v>0</v>
      </c>
      <c r="L790" s="10">
        <f t="shared" si="166"/>
        <v>0</v>
      </c>
      <c r="M790" s="10">
        <f t="shared" ca="1" si="171"/>
        <v>-1.6428652393274609E-2</v>
      </c>
      <c r="N790" s="10">
        <f t="shared" ca="1" si="167"/>
        <v>0</v>
      </c>
      <c r="O790" s="177">
        <f t="shared" ca="1" si="168"/>
        <v>0</v>
      </c>
      <c r="P790" s="10">
        <f t="shared" ca="1" si="169"/>
        <v>0</v>
      </c>
      <c r="Q790" s="10">
        <f t="shared" ca="1" si="170"/>
        <v>0</v>
      </c>
      <c r="R790">
        <f t="shared" ca="1" si="172"/>
        <v>1.6428652393274609E-2</v>
      </c>
    </row>
    <row r="791" spans="2:18" x14ac:dyDescent="0.2">
      <c r="B791"/>
      <c r="C791" s="174"/>
      <c r="D791" s="176">
        <f t="shared" si="160"/>
        <v>0</v>
      </c>
      <c r="E791" s="176">
        <f t="shared" si="160"/>
        <v>0</v>
      </c>
      <c r="F791" s="10">
        <f t="shared" si="161"/>
        <v>0</v>
      </c>
      <c r="G791" s="10">
        <f t="shared" si="161"/>
        <v>0</v>
      </c>
      <c r="H791" s="10">
        <f t="shared" si="162"/>
        <v>0</v>
      </c>
      <c r="I791" s="10">
        <f t="shared" si="163"/>
        <v>0</v>
      </c>
      <c r="J791" s="10">
        <f t="shared" si="164"/>
        <v>0</v>
      </c>
      <c r="K791" s="10">
        <f t="shared" si="165"/>
        <v>0</v>
      </c>
      <c r="L791" s="10">
        <f t="shared" si="166"/>
        <v>0</v>
      </c>
      <c r="M791" s="10">
        <f t="shared" ca="1" si="171"/>
        <v>-1.6428652393274609E-2</v>
      </c>
      <c r="N791" s="10">
        <f t="shared" ca="1" si="167"/>
        <v>0</v>
      </c>
      <c r="O791" s="177">
        <f t="shared" ca="1" si="168"/>
        <v>0</v>
      </c>
      <c r="P791" s="10">
        <f t="shared" ca="1" si="169"/>
        <v>0</v>
      </c>
      <c r="Q791" s="10">
        <f t="shared" ca="1" si="170"/>
        <v>0</v>
      </c>
      <c r="R791">
        <f t="shared" ca="1" si="172"/>
        <v>1.6428652393274609E-2</v>
      </c>
    </row>
    <row r="792" spans="2:18" x14ac:dyDescent="0.2">
      <c r="B792"/>
      <c r="C792" s="174"/>
      <c r="D792" s="176">
        <f t="shared" si="160"/>
        <v>0</v>
      </c>
      <c r="E792" s="176">
        <f t="shared" si="160"/>
        <v>0</v>
      </c>
      <c r="F792" s="10">
        <f t="shared" si="161"/>
        <v>0</v>
      </c>
      <c r="G792" s="10">
        <f t="shared" si="161"/>
        <v>0</v>
      </c>
      <c r="H792" s="10">
        <f t="shared" si="162"/>
        <v>0</v>
      </c>
      <c r="I792" s="10">
        <f t="shared" si="163"/>
        <v>0</v>
      </c>
      <c r="J792" s="10">
        <f t="shared" si="164"/>
        <v>0</v>
      </c>
      <c r="K792" s="10">
        <f t="shared" si="165"/>
        <v>0</v>
      </c>
      <c r="L792" s="10">
        <f t="shared" si="166"/>
        <v>0</v>
      </c>
      <c r="M792" s="10">
        <f t="shared" ca="1" si="171"/>
        <v>-1.6428652393274609E-2</v>
      </c>
      <c r="N792" s="10">
        <f t="shared" ca="1" si="167"/>
        <v>0</v>
      </c>
      <c r="O792" s="177">
        <f t="shared" ca="1" si="168"/>
        <v>0</v>
      </c>
      <c r="P792" s="10">
        <f t="shared" ca="1" si="169"/>
        <v>0</v>
      </c>
      <c r="Q792" s="10">
        <f t="shared" ca="1" si="170"/>
        <v>0</v>
      </c>
      <c r="R792">
        <f t="shared" ca="1" si="172"/>
        <v>1.6428652393274609E-2</v>
      </c>
    </row>
    <row r="793" spans="2:18" x14ac:dyDescent="0.2">
      <c r="B793"/>
      <c r="C793" s="174"/>
      <c r="D793" s="176">
        <f t="shared" si="160"/>
        <v>0</v>
      </c>
      <c r="E793" s="176">
        <f t="shared" si="160"/>
        <v>0</v>
      </c>
      <c r="F793" s="10">
        <f t="shared" si="161"/>
        <v>0</v>
      </c>
      <c r="G793" s="10">
        <f t="shared" si="161"/>
        <v>0</v>
      </c>
      <c r="H793" s="10">
        <f t="shared" si="162"/>
        <v>0</v>
      </c>
      <c r="I793" s="10">
        <f t="shared" si="163"/>
        <v>0</v>
      </c>
      <c r="J793" s="10">
        <f t="shared" si="164"/>
        <v>0</v>
      </c>
      <c r="K793" s="10">
        <f t="shared" si="165"/>
        <v>0</v>
      </c>
      <c r="L793" s="10">
        <f t="shared" si="166"/>
        <v>0</v>
      </c>
      <c r="M793" s="10">
        <f t="shared" ca="1" si="171"/>
        <v>-1.6428652393274609E-2</v>
      </c>
      <c r="N793" s="10">
        <f t="shared" ca="1" si="167"/>
        <v>0</v>
      </c>
      <c r="O793" s="177">
        <f t="shared" ca="1" si="168"/>
        <v>0</v>
      </c>
      <c r="P793" s="10">
        <f t="shared" ca="1" si="169"/>
        <v>0</v>
      </c>
      <c r="Q793" s="10">
        <f t="shared" ca="1" si="170"/>
        <v>0</v>
      </c>
      <c r="R793">
        <f t="shared" ca="1" si="172"/>
        <v>1.6428652393274609E-2</v>
      </c>
    </row>
    <row r="794" spans="2:18" x14ac:dyDescent="0.2">
      <c r="B794"/>
      <c r="C794" s="174"/>
      <c r="D794" s="176">
        <f t="shared" si="160"/>
        <v>0</v>
      </c>
      <c r="E794" s="176">
        <f t="shared" si="160"/>
        <v>0</v>
      </c>
      <c r="F794" s="10">
        <f t="shared" si="161"/>
        <v>0</v>
      </c>
      <c r="G794" s="10">
        <f t="shared" si="161"/>
        <v>0</v>
      </c>
      <c r="H794" s="10">
        <f t="shared" si="162"/>
        <v>0</v>
      </c>
      <c r="I794" s="10">
        <f t="shared" si="163"/>
        <v>0</v>
      </c>
      <c r="J794" s="10">
        <f t="shared" si="164"/>
        <v>0</v>
      </c>
      <c r="K794" s="10">
        <f t="shared" si="165"/>
        <v>0</v>
      </c>
      <c r="L794" s="10">
        <f t="shared" si="166"/>
        <v>0</v>
      </c>
      <c r="M794" s="10">
        <f t="shared" ca="1" si="171"/>
        <v>-1.6428652393274609E-2</v>
      </c>
      <c r="N794" s="10">
        <f t="shared" ca="1" si="167"/>
        <v>0</v>
      </c>
      <c r="O794" s="177">
        <f t="shared" ca="1" si="168"/>
        <v>0</v>
      </c>
      <c r="P794" s="10">
        <f t="shared" ca="1" si="169"/>
        <v>0</v>
      </c>
      <c r="Q794" s="10">
        <f t="shared" ca="1" si="170"/>
        <v>0</v>
      </c>
      <c r="R794">
        <f t="shared" ca="1" si="172"/>
        <v>1.6428652393274609E-2</v>
      </c>
    </row>
    <row r="795" spans="2:18" x14ac:dyDescent="0.2">
      <c r="B795"/>
      <c r="C795" s="174"/>
      <c r="D795" s="176">
        <f t="shared" si="160"/>
        <v>0</v>
      </c>
      <c r="E795" s="176">
        <f t="shared" si="160"/>
        <v>0</v>
      </c>
      <c r="F795" s="10">
        <f t="shared" si="161"/>
        <v>0</v>
      </c>
      <c r="G795" s="10">
        <f t="shared" si="161"/>
        <v>0</v>
      </c>
      <c r="H795" s="10">
        <f t="shared" si="162"/>
        <v>0</v>
      </c>
      <c r="I795" s="10">
        <f t="shared" si="163"/>
        <v>0</v>
      </c>
      <c r="J795" s="10">
        <f t="shared" si="164"/>
        <v>0</v>
      </c>
      <c r="K795" s="10">
        <f t="shared" si="165"/>
        <v>0</v>
      </c>
      <c r="L795" s="10">
        <f t="shared" si="166"/>
        <v>0</v>
      </c>
      <c r="M795" s="10">
        <f t="shared" ca="1" si="171"/>
        <v>-1.6428652393274609E-2</v>
      </c>
      <c r="N795" s="10">
        <f t="shared" ca="1" si="167"/>
        <v>0</v>
      </c>
      <c r="O795" s="177">
        <f t="shared" ca="1" si="168"/>
        <v>0</v>
      </c>
      <c r="P795" s="10">
        <f t="shared" ca="1" si="169"/>
        <v>0</v>
      </c>
      <c r="Q795" s="10">
        <f t="shared" ca="1" si="170"/>
        <v>0</v>
      </c>
      <c r="R795">
        <f t="shared" ca="1" si="172"/>
        <v>1.6428652393274609E-2</v>
      </c>
    </row>
    <row r="796" spans="2:18" x14ac:dyDescent="0.2">
      <c r="B796"/>
      <c r="C796" s="174"/>
      <c r="D796" s="176">
        <f t="shared" si="160"/>
        <v>0</v>
      </c>
      <c r="E796" s="176">
        <f t="shared" si="160"/>
        <v>0</v>
      </c>
      <c r="F796" s="10">
        <f t="shared" si="161"/>
        <v>0</v>
      </c>
      <c r="G796" s="10">
        <f t="shared" si="161"/>
        <v>0</v>
      </c>
      <c r="H796" s="10">
        <f t="shared" si="162"/>
        <v>0</v>
      </c>
      <c r="I796" s="10">
        <f t="shared" si="163"/>
        <v>0</v>
      </c>
      <c r="J796" s="10">
        <f t="shared" si="164"/>
        <v>0</v>
      </c>
      <c r="K796" s="10">
        <f t="shared" si="165"/>
        <v>0</v>
      </c>
      <c r="L796" s="10">
        <f t="shared" si="166"/>
        <v>0</v>
      </c>
      <c r="M796" s="10">
        <f t="shared" ca="1" si="171"/>
        <v>-1.6428652393274609E-2</v>
      </c>
      <c r="N796" s="10">
        <f t="shared" ca="1" si="167"/>
        <v>0</v>
      </c>
      <c r="O796" s="177">
        <f t="shared" ca="1" si="168"/>
        <v>0</v>
      </c>
      <c r="P796" s="10">
        <f t="shared" ca="1" si="169"/>
        <v>0</v>
      </c>
      <c r="Q796" s="10">
        <f t="shared" ca="1" si="170"/>
        <v>0</v>
      </c>
      <c r="R796">
        <f t="shared" ca="1" si="172"/>
        <v>1.6428652393274609E-2</v>
      </c>
    </row>
    <row r="797" spans="2:18" x14ac:dyDescent="0.2">
      <c r="B797"/>
      <c r="C797" s="174"/>
      <c r="D797" s="176">
        <f t="shared" si="160"/>
        <v>0</v>
      </c>
      <c r="E797" s="176">
        <f t="shared" si="160"/>
        <v>0</v>
      </c>
      <c r="F797" s="10">
        <f t="shared" si="161"/>
        <v>0</v>
      </c>
      <c r="G797" s="10">
        <f t="shared" si="161"/>
        <v>0</v>
      </c>
      <c r="H797" s="10">
        <f t="shared" si="162"/>
        <v>0</v>
      </c>
      <c r="I797" s="10">
        <f t="shared" si="163"/>
        <v>0</v>
      </c>
      <c r="J797" s="10">
        <f t="shared" si="164"/>
        <v>0</v>
      </c>
      <c r="K797" s="10">
        <f t="shared" si="165"/>
        <v>0</v>
      </c>
      <c r="L797" s="10">
        <f t="shared" si="166"/>
        <v>0</v>
      </c>
      <c r="M797" s="10">
        <f t="shared" ca="1" si="171"/>
        <v>-1.6428652393274609E-2</v>
      </c>
      <c r="N797" s="10">
        <f t="shared" ca="1" si="167"/>
        <v>0</v>
      </c>
      <c r="O797" s="177">
        <f t="shared" ca="1" si="168"/>
        <v>0</v>
      </c>
      <c r="P797" s="10">
        <f t="shared" ca="1" si="169"/>
        <v>0</v>
      </c>
      <c r="Q797" s="10">
        <f t="shared" ca="1" si="170"/>
        <v>0</v>
      </c>
      <c r="R797">
        <f t="shared" ca="1" si="172"/>
        <v>1.6428652393274609E-2</v>
      </c>
    </row>
    <row r="798" spans="2:18" x14ac:dyDescent="0.2">
      <c r="B798"/>
      <c r="C798" s="174"/>
      <c r="D798" s="176">
        <f t="shared" si="160"/>
        <v>0</v>
      </c>
      <c r="E798" s="176">
        <f t="shared" si="160"/>
        <v>0</v>
      </c>
      <c r="F798" s="10">
        <f t="shared" si="161"/>
        <v>0</v>
      </c>
      <c r="G798" s="10">
        <f t="shared" si="161"/>
        <v>0</v>
      </c>
      <c r="H798" s="10">
        <f t="shared" si="162"/>
        <v>0</v>
      </c>
      <c r="I798" s="10">
        <f t="shared" si="163"/>
        <v>0</v>
      </c>
      <c r="J798" s="10">
        <f t="shared" si="164"/>
        <v>0</v>
      </c>
      <c r="K798" s="10">
        <f t="shared" si="165"/>
        <v>0</v>
      </c>
      <c r="L798" s="10">
        <f t="shared" si="166"/>
        <v>0</v>
      </c>
      <c r="M798" s="10">
        <f t="shared" ca="1" si="171"/>
        <v>-1.6428652393274609E-2</v>
      </c>
      <c r="N798" s="10">
        <f t="shared" ca="1" si="167"/>
        <v>0</v>
      </c>
      <c r="O798" s="177">
        <f t="shared" ca="1" si="168"/>
        <v>0</v>
      </c>
      <c r="P798" s="10">
        <f t="shared" ca="1" si="169"/>
        <v>0</v>
      </c>
      <c r="Q798" s="10">
        <f t="shared" ca="1" si="170"/>
        <v>0</v>
      </c>
      <c r="R798">
        <f t="shared" ca="1" si="172"/>
        <v>1.6428652393274609E-2</v>
      </c>
    </row>
    <row r="799" spans="2:18" x14ac:dyDescent="0.2">
      <c r="B799"/>
      <c r="C799" s="174"/>
      <c r="D799" s="176">
        <f t="shared" si="160"/>
        <v>0</v>
      </c>
      <c r="E799" s="176">
        <f t="shared" si="160"/>
        <v>0</v>
      </c>
      <c r="F799" s="10">
        <f t="shared" si="161"/>
        <v>0</v>
      </c>
      <c r="G799" s="10">
        <f t="shared" si="161"/>
        <v>0</v>
      </c>
      <c r="H799" s="10">
        <f t="shared" si="162"/>
        <v>0</v>
      </c>
      <c r="I799" s="10">
        <f t="shared" si="163"/>
        <v>0</v>
      </c>
      <c r="J799" s="10">
        <f t="shared" si="164"/>
        <v>0</v>
      </c>
      <c r="K799" s="10">
        <f t="shared" si="165"/>
        <v>0</v>
      </c>
      <c r="L799" s="10">
        <f t="shared" si="166"/>
        <v>0</v>
      </c>
      <c r="M799" s="10">
        <f t="shared" ca="1" si="171"/>
        <v>-1.6428652393274609E-2</v>
      </c>
      <c r="N799" s="10">
        <f t="shared" ca="1" si="167"/>
        <v>0</v>
      </c>
      <c r="O799" s="177">
        <f t="shared" ca="1" si="168"/>
        <v>0</v>
      </c>
      <c r="P799" s="10">
        <f t="shared" ca="1" si="169"/>
        <v>0</v>
      </c>
      <c r="Q799" s="10">
        <f t="shared" ca="1" si="170"/>
        <v>0</v>
      </c>
      <c r="R799">
        <f t="shared" ca="1" si="172"/>
        <v>1.6428652393274609E-2</v>
      </c>
    </row>
    <row r="800" spans="2:18" x14ac:dyDescent="0.2">
      <c r="B800"/>
      <c r="C800" s="174"/>
      <c r="D800" s="176">
        <f t="shared" si="160"/>
        <v>0</v>
      </c>
      <c r="E800" s="176">
        <f t="shared" si="160"/>
        <v>0</v>
      </c>
      <c r="F800" s="10">
        <f t="shared" si="161"/>
        <v>0</v>
      </c>
      <c r="G800" s="10">
        <f t="shared" si="161"/>
        <v>0</v>
      </c>
      <c r="H800" s="10">
        <f t="shared" si="162"/>
        <v>0</v>
      </c>
      <c r="I800" s="10">
        <f t="shared" si="163"/>
        <v>0</v>
      </c>
      <c r="J800" s="10">
        <f t="shared" si="164"/>
        <v>0</v>
      </c>
      <c r="K800" s="10">
        <f t="shared" si="165"/>
        <v>0</v>
      </c>
      <c r="L800" s="10">
        <f t="shared" si="166"/>
        <v>0</v>
      </c>
      <c r="M800" s="10">
        <f t="shared" ca="1" si="171"/>
        <v>-1.6428652393274609E-2</v>
      </c>
      <c r="N800" s="10">
        <f t="shared" ca="1" si="167"/>
        <v>0</v>
      </c>
      <c r="O800" s="177">
        <f t="shared" ca="1" si="168"/>
        <v>0</v>
      </c>
      <c r="P800" s="10">
        <f t="shared" ca="1" si="169"/>
        <v>0</v>
      </c>
      <c r="Q800" s="10">
        <f t="shared" ca="1" si="170"/>
        <v>0</v>
      </c>
      <c r="R800">
        <f t="shared" ca="1" si="172"/>
        <v>1.6428652393274609E-2</v>
      </c>
    </row>
    <row r="801" spans="2:18" x14ac:dyDescent="0.2">
      <c r="B801"/>
      <c r="C801" s="174"/>
      <c r="D801" s="176">
        <f t="shared" si="160"/>
        <v>0</v>
      </c>
      <c r="E801" s="176">
        <f t="shared" si="160"/>
        <v>0</v>
      </c>
      <c r="F801" s="10">
        <f t="shared" si="161"/>
        <v>0</v>
      </c>
      <c r="G801" s="10">
        <f t="shared" si="161"/>
        <v>0</v>
      </c>
      <c r="H801" s="10">
        <f t="shared" si="162"/>
        <v>0</v>
      </c>
      <c r="I801" s="10">
        <f t="shared" si="163"/>
        <v>0</v>
      </c>
      <c r="J801" s="10">
        <f t="shared" si="164"/>
        <v>0</v>
      </c>
      <c r="K801" s="10">
        <f t="shared" si="165"/>
        <v>0</v>
      </c>
      <c r="L801" s="10">
        <f t="shared" si="166"/>
        <v>0</v>
      </c>
      <c r="M801" s="10">
        <f t="shared" ca="1" si="171"/>
        <v>-1.6428652393274609E-2</v>
      </c>
      <c r="N801" s="10">
        <f t="shared" ca="1" si="167"/>
        <v>0</v>
      </c>
      <c r="O801" s="177">
        <f t="shared" ca="1" si="168"/>
        <v>0</v>
      </c>
      <c r="P801" s="10">
        <f t="shared" ca="1" si="169"/>
        <v>0</v>
      </c>
      <c r="Q801" s="10">
        <f t="shared" ca="1" si="170"/>
        <v>0</v>
      </c>
      <c r="R801">
        <f t="shared" ca="1" si="172"/>
        <v>1.6428652393274609E-2</v>
      </c>
    </row>
    <row r="802" spans="2:18" x14ac:dyDescent="0.2">
      <c r="B802"/>
      <c r="C802" s="174"/>
      <c r="D802" s="176">
        <f t="shared" si="160"/>
        <v>0</v>
      </c>
      <c r="E802" s="176">
        <f t="shared" si="160"/>
        <v>0</v>
      </c>
      <c r="F802" s="10">
        <f t="shared" si="161"/>
        <v>0</v>
      </c>
      <c r="G802" s="10">
        <f t="shared" si="161"/>
        <v>0</v>
      </c>
      <c r="H802" s="10">
        <f t="shared" si="162"/>
        <v>0</v>
      </c>
      <c r="I802" s="10">
        <f t="shared" si="163"/>
        <v>0</v>
      </c>
      <c r="J802" s="10">
        <f t="shared" si="164"/>
        <v>0</v>
      </c>
      <c r="K802" s="10">
        <f t="shared" si="165"/>
        <v>0</v>
      </c>
      <c r="L802" s="10">
        <f t="shared" si="166"/>
        <v>0</v>
      </c>
      <c r="M802" s="10">
        <f t="shared" ca="1" si="171"/>
        <v>-1.6428652393274609E-2</v>
      </c>
      <c r="N802" s="10">
        <f t="shared" ca="1" si="167"/>
        <v>0</v>
      </c>
      <c r="O802" s="177">
        <f t="shared" ca="1" si="168"/>
        <v>0</v>
      </c>
      <c r="P802" s="10">
        <f t="shared" ca="1" si="169"/>
        <v>0</v>
      </c>
      <c r="Q802" s="10">
        <f t="shared" ca="1" si="170"/>
        <v>0</v>
      </c>
      <c r="R802">
        <f t="shared" ca="1" si="172"/>
        <v>1.6428652393274609E-2</v>
      </c>
    </row>
    <row r="803" spans="2:18" x14ac:dyDescent="0.2">
      <c r="B803"/>
      <c r="C803" s="174"/>
      <c r="D803" s="176">
        <f t="shared" si="160"/>
        <v>0</v>
      </c>
      <c r="E803" s="176">
        <f t="shared" si="160"/>
        <v>0</v>
      </c>
      <c r="F803" s="10">
        <f t="shared" si="161"/>
        <v>0</v>
      </c>
      <c r="G803" s="10">
        <f t="shared" si="161"/>
        <v>0</v>
      </c>
      <c r="H803" s="10">
        <f t="shared" si="162"/>
        <v>0</v>
      </c>
      <c r="I803" s="10">
        <f t="shared" si="163"/>
        <v>0</v>
      </c>
      <c r="J803" s="10">
        <f t="shared" si="164"/>
        <v>0</v>
      </c>
      <c r="K803" s="10">
        <f t="shared" si="165"/>
        <v>0</v>
      </c>
      <c r="L803" s="10">
        <f t="shared" si="166"/>
        <v>0</v>
      </c>
      <c r="M803" s="10">
        <f t="shared" ca="1" si="171"/>
        <v>-1.6428652393274609E-2</v>
      </c>
      <c r="N803" s="10">
        <f t="shared" ca="1" si="167"/>
        <v>0</v>
      </c>
      <c r="O803" s="177">
        <f t="shared" ca="1" si="168"/>
        <v>0</v>
      </c>
      <c r="P803" s="10">
        <f t="shared" ca="1" si="169"/>
        <v>0</v>
      </c>
      <c r="Q803" s="10">
        <f t="shared" ca="1" si="170"/>
        <v>0</v>
      </c>
      <c r="R803">
        <f t="shared" ca="1" si="172"/>
        <v>1.6428652393274609E-2</v>
      </c>
    </row>
    <row r="804" spans="2:18" x14ac:dyDescent="0.2">
      <c r="B804"/>
      <c r="C804" s="174"/>
      <c r="D804" s="176">
        <f t="shared" si="160"/>
        <v>0</v>
      </c>
      <c r="E804" s="176">
        <f t="shared" si="160"/>
        <v>0</v>
      </c>
      <c r="F804" s="10">
        <f t="shared" si="161"/>
        <v>0</v>
      </c>
      <c r="G804" s="10">
        <f t="shared" si="161"/>
        <v>0</v>
      </c>
      <c r="H804" s="10">
        <f t="shared" si="162"/>
        <v>0</v>
      </c>
      <c r="I804" s="10">
        <f t="shared" si="163"/>
        <v>0</v>
      </c>
      <c r="J804" s="10">
        <f t="shared" si="164"/>
        <v>0</v>
      </c>
      <c r="K804" s="10">
        <f t="shared" si="165"/>
        <v>0</v>
      </c>
      <c r="L804" s="10">
        <f t="shared" si="166"/>
        <v>0</v>
      </c>
      <c r="M804" s="10">
        <f t="shared" ca="1" si="171"/>
        <v>-1.6428652393274609E-2</v>
      </c>
      <c r="N804" s="10">
        <f t="shared" ca="1" si="167"/>
        <v>0</v>
      </c>
      <c r="O804" s="177">
        <f t="shared" ca="1" si="168"/>
        <v>0</v>
      </c>
      <c r="P804" s="10">
        <f t="shared" ca="1" si="169"/>
        <v>0</v>
      </c>
      <c r="Q804" s="10">
        <f t="shared" ca="1" si="170"/>
        <v>0</v>
      </c>
      <c r="R804">
        <f t="shared" ca="1" si="172"/>
        <v>1.6428652393274609E-2</v>
      </c>
    </row>
    <row r="805" spans="2:18" x14ac:dyDescent="0.2">
      <c r="B805"/>
      <c r="C805" s="174"/>
      <c r="D805" s="176">
        <f t="shared" si="160"/>
        <v>0</v>
      </c>
      <c r="E805" s="176">
        <f t="shared" si="160"/>
        <v>0</v>
      </c>
      <c r="F805" s="10">
        <f t="shared" si="161"/>
        <v>0</v>
      </c>
      <c r="G805" s="10">
        <f t="shared" si="161"/>
        <v>0</v>
      </c>
      <c r="H805" s="10">
        <f t="shared" si="162"/>
        <v>0</v>
      </c>
      <c r="I805" s="10">
        <f t="shared" si="163"/>
        <v>0</v>
      </c>
      <c r="J805" s="10">
        <f t="shared" si="164"/>
        <v>0</v>
      </c>
      <c r="K805" s="10">
        <f t="shared" si="165"/>
        <v>0</v>
      </c>
      <c r="L805" s="10">
        <f t="shared" si="166"/>
        <v>0</v>
      </c>
      <c r="M805" s="10">
        <f t="shared" ca="1" si="171"/>
        <v>-1.6428652393274609E-2</v>
      </c>
      <c r="N805" s="10">
        <f t="shared" ca="1" si="167"/>
        <v>0</v>
      </c>
      <c r="O805" s="177">
        <f t="shared" ca="1" si="168"/>
        <v>0</v>
      </c>
      <c r="P805" s="10">
        <f t="shared" ca="1" si="169"/>
        <v>0</v>
      </c>
      <c r="Q805" s="10">
        <f t="shared" ca="1" si="170"/>
        <v>0</v>
      </c>
      <c r="R805">
        <f t="shared" ca="1" si="172"/>
        <v>1.6428652393274609E-2</v>
      </c>
    </row>
    <row r="806" spans="2:18" x14ac:dyDescent="0.2">
      <c r="B806"/>
      <c r="C806" s="174"/>
      <c r="D806" s="176">
        <f t="shared" si="160"/>
        <v>0</v>
      </c>
      <c r="E806" s="176">
        <f t="shared" si="160"/>
        <v>0</v>
      </c>
      <c r="F806" s="10">
        <f t="shared" si="161"/>
        <v>0</v>
      </c>
      <c r="G806" s="10">
        <f t="shared" si="161"/>
        <v>0</v>
      </c>
      <c r="H806" s="10">
        <f t="shared" si="162"/>
        <v>0</v>
      </c>
      <c r="I806" s="10">
        <f t="shared" si="163"/>
        <v>0</v>
      </c>
      <c r="J806" s="10">
        <f t="shared" si="164"/>
        <v>0</v>
      </c>
      <c r="K806" s="10">
        <f t="shared" si="165"/>
        <v>0</v>
      </c>
      <c r="L806" s="10">
        <f t="shared" si="166"/>
        <v>0</v>
      </c>
      <c r="M806" s="10">
        <f t="shared" ca="1" si="171"/>
        <v>-1.6428652393274609E-2</v>
      </c>
      <c r="N806" s="10">
        <f t="shared" ca="1" si="167"/>
        <v>0</v>
      </c>
      <c r="O806" s="177">
        <f t="shared" ca="1" si="168"/>
        <v>0</v>
      </c>
      <c r="P806" s="10">
        <f t="shared" ca="1" si="169"/>
        <v>0</v>
      </c>
      <c r="Q806" s="10">
        <f t="shared" ca="1" si="170"/>
        <v>0</v>
      </c>
      <c r="R806">
        <f t="shared" ca="1" si="172"/>
        <v>1.6428652393274609E-2</v>
      </c>
    </row>
    <row r="807" spans="2:18" x14ac:dyDescent="0.2">
      <c r="B807"/>
      <c r="C807" s="174"/>
      <c r="D807" s="176">
        <f t="shared" si="160"/>
        <v>0</v>
      </c>
      <c r="E807" s="176">
        <f t="shared" si="160"/>
        <v>0</v>
      </c>
      <c r="F807" s="10">
        <f t="shared" si="161"/>
        <v>0</v>
      </c>
      <c r="G807" s="10">
        <f t="shared" si="161"/>
        <v>0</v>
      </c>
      <c r="H807" s="10">
        <f t="shared" si="162"/>
        <v>0</v>
      </c>
      <c r="I807" s="10">
        <f t="shared" si="163"/>
        <v>0</v>
      </c>
      <c r="J807" s="10">
        <f t="shared" si="164"/>
        <v>0</v>
      </c>
      <c r="K807" s="10">
        <f t="shared" si="165"/>
        <v>0</v>
      </c>
      <c r="L807" s="10">
        <f t="shared" si="166"/>
        <v>0</v>
      </c>
      <c r="M807" s="10">
        <f t="shared" ca="1" si="171"/>
        <v>-1.6428652393274609E-2</v>
      </c>
      <c r="N807" s="10">
        <f t="shared" ca="1" si="167"/>
        <v>0</v>
      </c>
      <c r="O807" s="177">
        <f t="shared" ca="1" si="168"/>
        <v>0</v>
      </c>
      <c r="P807" s="10">
        <f t="shared" ca="1" si="169"/>
        <v>0</v>
      </c>
      <c r="Q807" s="10">
        <f t="shared" ca="1" si="170"/>
        <v>0</v>
      </c>
      <c r="R807">
        <f t="shared" ca="1" si="172"/>
        <v>1.6428652393274609E-2</v>
      </c>
    </row>
    <row r="808" spans="2:18" x14ac:dyDescent="0.2">
      <c r="B808"/>
      <c r="C808" s="174"/>
      <c r="D808" s="176">
        <f t="shared" si="160"/>
        <v>0</v>
      </c>
      <c r="E808" s="176">
        <f t="shared" si="160"/>
        <v>0</v>
      </c>
      <c r="F808" s="10">
        <f t="shared" si="161"/>
        <v>0</v>
      </c>
      <c r="G808" s="10">
        <f t="shared" si="161"/>
        <v>0</v>
      </c>
      <c r="H808" s="10">
        <f t="shared" si="162"/>
        <v>0</v>
      </c>
      <c r="I808" s="10">
        <f t="shared" si="163"/>
        <v>0</v>
      </c>
      <c r="J808" s="10">
        <f t="shared" si="164"/>
        <v>0</v>
      </c>
      <c r="K808" s="10">
        <f t="shared" si="165"/>
        <v>0</v>
      </c>
      <c r="L808" s="10">
        <f t="shared" si="166"/>
        <v>0</v>
      </c>
      <c r="M808" s="10">
        <f t="shared" ca="1" si="171"/>
        <v>-1.6428652393274609E-2</v>
      </c>
      <c r="N808" s="10">
        <f t="shared" ca="1" si="167"/>
        <v>0</v>
      </c>
      <c r="O808" s="177">
        <f t="shared" ca="1" si="168"/>
        <v>0</v>
      </c>
      <c r="P808" s="10">
        <f t="shared" ca="1" si="169"/>
        <v>0</v>
      </c>
      <c r="Q808" s="10">
        <f t="shared" ca="1" si="170"/>
        <v>0</v>
      </c>
      <c r="R808">
        <f t="shared" ca="1" si="172"/>
        <v>1.6428652393274609E-2</v>
      </c>
    </row>
    <row r="809" spans="2:18" x14ac:dyDescent="0.2">
      <c r="B809"/>
      <c r="C809" s="174"/>
      <c r="D809" s="176">
        <f t="shared" si="160"/>
        <v>0</v>
      </c>
      <c r="E809" s="176">
        <f t="shared" si="160"/>
        <v>0</v>
      </c>
      <c r="F809" s="10">
        <f t="shared" si="161"/>
        <v>0</v>
      </c>
      <c r="G809" s="10">
        <f t="shared" si="161"/>
        <v>0</v>
      </c>
      <c r="H809" s="10">
        <f t="shared" si="162"/>
        <v>0</v>
      </c>
      <c r="I809" s="10">
        <f t="shared" si="163"/>
        <v>0</v>
      </c>
      <c r="J809" s="10">
        <f t="shared" si="164"/>
        <v>0</v>
      </c>
      <c r="K809" s="10">
        <f t="shared" si="165"/>
        <v>0</v>
      </c>
      <c r="L809" s="10">
        <f t="shared" si="166"/>
        <v>0</v>
      </c>
      <c r="M809" s="10">
        <f t="shared" ca="1" si="171"/>
        <v>-1.6428652393274609E-2</v>
      </c>
      <c r="N809" s="10">
        <f t="shared" ca="1" si="167"/>
        <v>0</v>
      </c>
      <c r="O809" s="177">
        <f t="shared" ca="1" si="168"/>
        <v>0</v>
      </c>
      <c r="P809" s="10">
        <f t="shared" ca="1" si="169"/>
        <v>0</v>
      </c>
      <c r="Q809" s="10">
        <f t="shared" ca="1" si="170"/>
        <v>0</v>
      </c>
      <c r="R809">
        <f t="shared" ca="1" si="172"/>
        <v>1.6428652393274609E-2</v>
      </c>
    </row>
    <row r="810" spans="2:18" x14ac:dyDescent="0.2">
      <c r="B810"/>
      <c r="C810" s="174"/>
      <c r="D810" s="176">
        <f t="shared" si="160"/>
        <v>0</v>
      </c>
      <c r="E810" s="176">
        <f t="shared" si="160"/>
        <v>0</v>
      </c>
      <c r="F810" s="10">
        <f t="shared" si="161"/>
        <v>0</v>
      </c>
      <c r="G810" s="10">
        <f t="shared" si="161"/>
        <v>0</v>
      </c>
      <c r="H810" s="10">
        <f t="shared" si="162"/>
        <v>0</v>
      </c>
      <c r="I810" s="10">
        <f t="shared" si="163"/>
        <v>0</v>
      </c>
      <c r="J810" s="10">
        <f t="shared" si="164"/>
        <v>0</v>
      </c>
      <c r="K810" s="10">
        <f t="shared" si="165"/>
        <v>0</v>
      </c>
      <c r="L810" s="10">
        <f t="shared" si="166"/>
        <v>0</v>
      </c>
      <c r="M810" s="10">
        <f t="shared" ca="1" si="171"/>
        <v>-1.6428652393274609E-2</v>
      </c>
      <c r="N810" s="10">
        <f t="shared" ca="1" si="167"/>
        <v>0</v>
      </c>
      <c r="O810" s="177">
        <f t="shared" ca="1" si="168"/>
        <v>0</v>
      </c>
      <c r="P810" s="10">
        <f t="shared" ca="1" si="169"/>
        <v>0</v>
      </c>
      <c r="Q810" s="10">
        <f t="shared" ca="1" si="170"/>
        <v>0</v>
      </c>
      <c r="R810">
        <f t="shared" ca="1" si="172"/>
        <v>1.6428652393274609E-2</v>
      </c>
    </row>
    <row r="811" spans="2:18" x14ac:dyDescent="0.2">
      <c r="B811"/>
      <c r="C811" s="174"/>
      <c r="D811" s="176">
        <f t="shared" si="160"/>
        <v>0</v>
      </c>
      <c r="E811" s="176">
        <f t="shared" si="160"/>
        <v>0</v>
      </c>
      <c r="F811" s="10">
        <f t="shared" si="161"/>
        <v>0</v>
      </c>
      <c r="G811" s="10">
        <f t="shared" si="161"/>
        <v>0</v>
      </c>
      <c r="H811" s="10">
        <f t="shared" si="162"/>
        <v>0</v>
      </c>
      <c r="I811" s="10">
        <f t="shared" si="163"/>
        <v>0</v>
      </c>
      <c r="J811" s="10">
        <f t="shared" si="164"/>
        <v>0</v>
      </c>
      <c r="K811" s="10">
        <f t="shared" si="165"/>
        <v>0</v>
      </c>
      <c r="L811" s="10">
        <f t="shared" si="166"/>
        <v>0</v>
      </c>
      <c r="M811" s="10">
        <f t="shared" ca="1" si="171"/>
        <v>-1.6428652393274609E-2</v>
      </c>
      <c r="N811" s="10">
        <f t="shared" ca="1" si="167"/>
        <v>0</v>
      </c>
      <c r="O811" s="177">
        <f t="shared" ca="1" si="168"/>
        <v>0</v>
      </c>
      <c r="P811" s="10">
        <f t="shared" ca="1" si="169"/>
        <v>0</v>
      </c>
      <c r="Q811" s="10">
        <f t="shared" ca="1" si="170"/>
        <v>0</v>
      </c>
      <c r="R811">
        <f t="shared" ca="1" si="172"/>
        <v>1.6428652393274609E-2</v>
      </c>
    </row>
    <row r="812" spans="2:18" x14ac:dyDescent="0.2">
      <c r="B812"/>
      <c r="C812" s="174"/>
      <c r="D812" s="176">
        <f t="shared" si="160"/>
        <v>0</v>
      </c>
      <c r="E812" s="176">
        <f t="shared" si="160"/>
        <v>0</v>
      </c>
      <c r="F812" s="10">
        <f t="shared" si="161"/>
        <v>0</v>
      </c>
      <c r="G812" s="10">
        <f t="shared" si="161"/>
        <v>0</v>
      </c>
      <c r="H812" s="10">
        <f t="shared" si="162"/>
        <v>0</v>
      </c>
      <c r="I812" s="10">
        <f t="shared" si="163"/>
        <v>0</v>
      </c>
      <c r="J812" s="10">
        <f t="shared" si="164"/>
        <v>0</v>
      </c>
      <c r="K812" s="10">
        <f t="shared" si="165"/>
        <v>0</v>
      </c>
      <c r="L812" s="10">
        <f t="shared" si="166"/>
        <v>0</v>
      </c>
      <c r="M812" s="10">
        <f t="shared" ca="1" si="171"/>
        <v>-1.6428652393274609E-2</v>
      </c>
      <c r="N812" s="10">
        <f t="shared" ca="1" si="167"/>
        <v>0</v>
      </c>
      <c r="O812" s="177">
        <f t="shared" ca="1" si="168"/>
        <v>0</v>
      </c>
      <c r="P812" s="10">
        <f t="shared" ca="1" si="169"/>
        <v>0</v>
      </c>
      <c r="Q812" s="10">
        <f t="shared" ca="1" si="170"/>
        <v>0</v>
      </c>
      <c r="R812">
        <f t="shared" ca="1" si="172"/>
        <v>1.6428652393274609E-2</v>
      </c>
    </row>
    <row r="813" spans="2:18" x14ac:dyDescent="0.2">
      <c r="B813"/>
      <c r="C813" s="174"/>
      <c r="D813" s="176">
        <f t="shared" si="160"/>
        <v>0</v>
      </c>
      <c r="E813" s="176">
        <f t="shared" si="160"/>
        <v>0</v>
      </c>
      <c r="F813" s="10">
        <f t="shared" si="161"/>
        <v>0</v>
      </c>
      <c r="G813" s="10">
        <f t="shared" si="161"/>
        <v>0</v>
      </c>
      <c r="H813" s="10">
        <f t="shared" si="162"/>
        <v>0</v>
      </c>
      <c r="I813" s="10">
        <f t="shared" si="163"/>
        <v>0</v>
      </c>
      <c r="J813" s="10">
        <f t="shared" si="164"/>
        <v>0</v>
      </c>
      <c r="K813" s="10">
        <f t="shared" si="165"/>
        <v>0</v>
      </c>
      <c r="L813" s="10">
        <f t="shared" si="166"/>
        <v>0</v>
      </c>
      <c r="M813" s="10">
        <f t="shared" ca="1" si="171"/>
        <v>-1.6428652393274609E-2</v>
      </c>
      <c r="N813" s="10">
        <f t="shared" ca="1" si="167"/>
        <v>0</v>
      </c>
      <c r="O813" s="177">
        <f t="shared" ca="1" si="168"/>
        <v>0</v>
      </c>
      <c r="P813" s="10">
        <f t="shared" ca="1" si="169"/>
        <v>0</v>
      </c>
      <c r="Q813" s="10">
        <f t="shared" ca="1" si="170"/>
        <v>0</v>
      </c>
      <c r="R813">
        <f t="shared" ca="1" si="172"/>
        <v>1.6428652393274609E-2</v>
      </c>
    </row>
    <row r="814" spans="2:18" x14ac:dyDescent="0.2">
      <c r="B814"/>
      <c r="C814" s="174"/>
      <c r="D814" s="176">
        <f t="shared" si="160"/>
        <v>0</v>
      </c>
      <c r="E814" s="176">
        <f t="shared" si="160"/>
        <v>0</v>
      </c>
      <c r="F814" s="10">
        <f t="shared" si="161"/>
        <v>0</v>
      </c>
      <c r="G814" s="10">
        <f t="shared" si="161"/>
        <v>0</v>
      </c>
      <c r="H814" s="10">
        <f t="shared" si="162"/>
        <v>0</v>
      </c>
      <c r="I814" s="10">
        <f t="shared" si="163"/>
        <v>0</v>
      </c>
      <c r="J814" s="10">
        <f t="shared" si="164"/>
        <v>0</v>
      </c>
      <c r="K814" s="10">
        <f t="shared" si="165"/>
        <v>0</v>
      </c>
      <c r="L814" s="10">
        <f t="shared" si="166"/>
        <v>0</v>
      </c>
      <c r="M814" s="10">
        <f t="shared" ca="1" si="171"/>
        <v>-1.6428652393274609E-2</v>
      </c>
      <c r="N814" s="10">
        <f t="shared" ca="1" si="167"/>
        <v>0</v>
      </c>
      <c r="O814" s="177">
        <f t="shared" ca="1" si="168"/>
        <v>0</v>
      </c>
      <c r="P814" s="10">
        <f t="shared" ca="1" si="169"/>
        <v>0</v>
      </c>
      <c r="Q814" s="10">
        <f t="shared" ca="1" si="170"/>
        <v>0</v>
      </c>
      <c r="R814">
        <f t="shared" ca="1" si="172"/>
        <v>1.6428652393274609E-2</v>
      </c>
    </row>
    <row r="815" spans="2:18" x14ac:dyDescent="0.2">
      <c r="B815"/>
      <c r="C815" s="174"/>
      <c r="D815" s="176">
        <f t="shared" si="160"/>
        <v>0</v>
      </c>
      <c r="E815" s="176">
        <f t="shared" si="160"/>
        <v>0</v>
      </c>
      <c r="F815" s="10">
        <f t="shared" si="161"/>
        <v>0</v>
      </c>
      <c r="G815" s="10">
        <f t="shared" si="161"/>
        <v>0</v>
      </c>
      <c r="H815" s="10">
        <f t="shared" si="162"/>
        <v>0</v>
      </c>
      <c r="I815" s="10">
        <f t="shared" si="163"/>
        <v>0</v>
      </c>
      <c r="J815" s="10">
        <f t="shared" si="164"/>
        <v>0</v>
      </c>
      <c r="K815" s="10">
        <f t="shared" si="165"/>
        <v>0</v>
      </c>
      <c r="L815" s="10">
        <f t="shared" si="166"/>
        <v>0</v>
      </c>
      <c r="M815" s="10">
        <f t="shared" ca="1" si="171"/>
        <v>-1.6428652393274609E-2</v>
      </c>
      <c r="N815" s="10">
        <f t="shared" ca="1" si="167"/>
        <v>0</v>
      </c>
      <c r="O815" s="177">
        <f t="shared" ca="1" si="168"/>
        <v>0</v>
      </c>
      <c r="P815" s="10">
        <f t="shared" ca="1" si="169"/>
        <v>0</v>
      </c>
      <c r="Q815" s="10">
        <f t="shared" ca="1" si="170"/>
        <v>0</v>
      </c>
      <c r="R815">
        <f t="shared" ca="1" si="172"/>
        <v>1.6428652393274609E-2</v>
      </c>
    </row>
    <row r="816" spans="2:18" x14ac:dyDescent="0.2">
      <c r="B816"/>
      <c r="C816" s="174"/>
      <c r="D816" s="176">
        <f t="shared" si="160"/>
        <v>0</v>
      </c>
      <c r="E816" s="176">
        <f t="shared" si="160"/>
        <v>0</v>
      </c>
      <c r="F816" s="10">
        <f t="shared" si="161"/>
        <v>0</v>
      </c>
      <c r="G816" s="10">
        <f t="shared" si="161"/>
        <v>0</v>
      </c>
      <c r="H816" s="10">
        <f t="shared" si="162"/>
        <v>0</v>
      </c>
      <c r="I816" s="10">
        <f t="shared" si="163"/>
        <v>0</v>
      </c>
      <c r="J816" s="10">
        <f t="shared" si="164"/>
        <v>0</v>
      </c>
      <c r="K816" s="10">
        <f t="shared" si="165"/>
        <v>0</v>
      </c>
      <c r="L816" s="10">
        <f t="shared" si="166"/>
        <v>0</v>
      </c>
      <c r="M816" s="10">
        <f t="shared" ca="1" si="171"/>
        <v>-1.6428652393274609E-2</v>
      </c>
      <c r="N816" s="10">
        <f t="shared" ca="1" si="167"/>
        <v>0</v>
      </c>
      <c r="O816" s="177">
        <f t="shared" ca="1" si="168"/>
        <v>0</v>
      </c>
      <c r="P816" s="10">
        <f t="shared" ca="1" si="169"/>
        <v>0</v>
      </c>
      <c r="Q816" s="10">
        <f t="shared" ca="1" si="170"/>
        <v>0</v>
      </c>
      <c r="R816">
        <f t="shared" ca="1" si="172"/>
        <v>1.6428652393274609E-2</v>
      </c>
    </row>
    <row r="817" spans="2:18" x14ac:dyDescent="0.2">
      <c r="B817"/>
      <c r="C817" s="174"/>
      <c r="D817" s="176">
        <f t="shared" si="160"/>
        <v>0</v>
      </c>
      <c r="E817" s="176">
        <f t="shared" si="160"/>
        <v>0</v>
      </c>
      <c r="F817" s="10">
        <f t="shared" si="161"/>
        <v>0</v>
      </c>
      <c r="G817" s="10">
        <f t="shared" si="161"/>
        <v>0</v>
      </c>
      <c r="H817" s="10">
        <f t="shared" si="162"/>
        <v>0</v>
      </c>
      <c r="I817" s="10">
        <f t="shared" si="163"/>
        <v>0</v>
      </c>
      <c r="J817" s="10">
        <f t="shared" si="164"/>
        <v>0</v>
      </c>
      <c r="K817" s="10">
        <f t="shared" si="165"/>
        <v>0</v>
      </c>
      <c r="L817" s="10">
        <f t="shared" si="166"/>
        <v>0</v>
      </c>
      <c r="M817" s="10">
        <f t="shared" ca="1" si="171"/>
        <v>-1.6428652393274609E-2</v>
      </c>
      <c r="N817" s="10">
        <f t="shared" ca="1" si="167"/>
        <v>0</v>
      </c>
      <c r="O817" s="177">
        <f t="shared" ca="1" si="168"/>
        <v>0</v>
      </c>
      <c r="P817" s="10">
        <f t="shared" ca="1" si="169"/>
        <v>0</v>
      </c>
      <c r="Q817" s="10">
        <f t="shared" ca="1" si="170"/>
        <v>0</v>
      </c>
      <c r="R817">
        <f t="shared" ca="1" si="172"/>
        <v>1.6428652393274609E-2</v>
      </c>
    </row>
    <row r="818" spans="2:18" x14ac:dyDescent="0.2">
      <c r="B818"/>
      <c r="C818" s="174"/>
      <c r="D818" s="176">
        <f t="shared" si="160"/>
        <v>0</v>
      </c>
      <c r="E818" s="176">
        <f t="shared" si="160"/>
        <v>0</v>
      </c>
      <c r="F818" s="10">
        <f t="shared" si="161"/>
        <v>0</v>
      </c>
      <c r="G818" s="10">
        <f t="shared" si="161"/>
        <v>0</v>
      </c>
      <c r="H818" s="10">
        <f t="shared" si="162"/>
        <v>0</v>
      </c>
      <c r="I818" s="10">
        <f t="shared" si="163"/>
        <v>0</v>
      </c>
      <c r="J818" s="10">
        <f t="shared" si="164"/>
        <v>0</v>
      </c>
      <c r="K818" s="10">
        <f t="shared" si="165"/>
        <v>0</v>
      </c>
      <c r="L818" s="10">
        <f t="shared" si="166"/>
        <v>0</v>
      </c>
      <c r="M818" s="10">
        <f t="shared" ca="1" si="171"/>
        <v>-1.6428652393274609E-2</v>
      </c>
      <c r="N818" s="10">
        <f t="shared" ca="1" si="167"/>
        <v>0</v>
      </c>
      <c r="O818" s="177">
        <f t="shared" ca="1" si="168"/>
        <v>0</v>
      </c>
      <c r="P818" s="10">
        <f t="shared" ca="1" si="169"/>
        <v>0</v>
      </c>
      <c r="Q818" s="10">
        <f t="shared" ca="1" si="170"/>
        <v>0</v>
      </c>
      <c r="R818">
        <f t="shared" ca="1" si="172"/>
        <v>1.6428652393274609E-2</v>
      </c>
    </row>
    <row r="819" spans="2:18" x14ac:dyDescent="0.2">
      <c r="B819"/>
      <c r="C819" s="174"/>
      <c r="D819" s="176">
        <f t="shared" si="160"/>
        <v>0</v>
      </c>
      <c r="E819" s="176">
        <f t="shared" si="160"/>
        <v>0</v>
      </c>
      <c r="F819" s="10">
        <f t="shared" si="161"/>
        <v>0</v>
      </c>
      <c r="G819" s="10">
        <f t="shared" si="161"/>
        <v>0</v>
      </c>
      <c r="H819" s="10">
        <f t="shared" si="162"/>
        <v>0</v>
      </c>
      <c r="I819" s="10">
        <f t="shared" si="163"/>
        <v>0</v>
      </c>
      <c r="J819" s="10">
        <f t="shared" si="164"/>
        <v>0</v>
      </c>
      <c r="K819" s="10">
        <f t="shared" si="165"/>
        <v>0</v>
      </c>
      <c r="L819" s="10">
        <f t="shared" si="166"/>
        <v>0</v>
      </c>
      <c r="M819" s="10">
        <f t="shared" ca="1" si="171"/>
        <v>-1.6428652393274609E-2</v>
      </c>
      <c r="N819" s="10">
        <f t="shared" ca="1" si="167"/>
        <v>0</v>
      </c>
      <c r="O819" s="177">
        <f t="shared" ca="1" si="168"/>
        <v>0</v>
      </c>
      <c r="P819" s="10">
        <f t="shared" ca="1" si="169"/>
        <v>0</v>
      </c>
      <c r="Q819" s="10">
        <f t="shared" ca="1" si="170"/>
        <v>0</v>
      </c>
      <c r="R819">
        <f t="shared" ca="1" si="172"/>
        <v>1.6428652393274609E-2</v>
      </c>
    </row>
    <row r="820" spans="2:18" x14ac:dyDescent="0.2">
      <c r="B820"/>
      <c r="C820" s="174"/>
      <c r="D820" s="176">
        <f t="shared" si="160"/>
        <v>0</v>
      </c>
      <c r="E820" s="176">
        <f t="shared" si="160"/>
        <v>0</v>
      </c>
      <c r="F820" s="10">
        <f t="shared" si="161"/>
        <v>0</v>
      </c>
      <c r="G820" s="10">
        <f t="shared" si="161"/>
        <v>0</v>
      </c>
      <c r="H820" s="10">
        <f t="shared" si="162"/>
        <v>0</v>
      </c>
      <c r="I820" s="10">
        <f t="shared" si="163"/>
        <v>0</v>
      </c>
      <c r="J820" s="10">
        <f t="shared" si="164"/>
        <v>0</v>
      </c>
      <c r="K820" s="10">
        <f t="shared" si="165"/>
        <v>0</v>
      </c>
      <c r="L820" s="10">
        <f t="shared" si="166"/>
        <v>0</v>
      </c>
      <c r="M820" s="10">
        <f t="shared" ca="1" si="171"/>
        <v>-1.6428652393274609E-2</v>
      </c>
      <c r="N820" s="10">
        <f t="shared" ca="1" si="167"/>
        <v>0</v>
      </c>
      <c r="O820" s="177">
        <f t="shared" ca="1" si="168"/>
        <v>0</v>
      </c>
      <c r="P820" s="10">
        <f t="shared" ca="1" si="169"/>
        <v>0</v>
      </c>
      <c r="Q820" s="10">
        <f t="shared" ca="1" si="170"/>
        <v>0</v>
      </c>
      <c r="R820">
        <f t="shared" ca="1" si="172"/>
        <v>1.6428652393274609E-2</v>
      </c>
    </row>
    <row r="821" spans="2:18" x14ac:dyDescent="0.2">
      <c r="B821"/>
      <c r="C821" s="174"/>
      <c r="D821" s="176">
        <f t="shared" si="160"/>
        <v>0</v>
      </c>
      <c r="E821" s="176">
        <f t="shared" si="160"/>
        <v>0</v>
      </c>
      <c r="F821" s="10">
        <f t="shared" si="161"/>
        <v>0</v>
      </c>
      <c r="G821" s="10">
        <f t="shared" si="161"/>
        <v>0</v>
      </c>
      <c r="H821" s="10">
        <f t="shared" si="162"/>
        <v>0</v>
      </c>
      <c r="I821" s="10">
        <f t="shared" si="163"/>
        <v>0</v>
      </c>
      <c r="J821" s="10">
        <f t="shared" si="164"/>
        <v>0</v>
      </c>
      <c r="K821" s="10">
        <f t="shared" si="165"/>
        <v>0</v>
      </c>
      <c r="L821" s="10">
        <f t="shared" si="166"/>
        <v>0</v>
      </c>
      <c r="M821" s="10">
        <f t="shared" ca="1" si="171"/>
        <v>-1.6428652393274609E-2</v>
      </c>
      <c r="N821" s="10">
        <f t="shared" ca="1" si="167"/>
        <v>0</v>
      </c>
      <c r="O821" s="177">
        <f t="shared" ca="1" si="168"/>
        <v>0</v>
      </c>
      <c r="P821" s="10">
        <f t="shared" ca="1" si="169"/>
        <v>0</v>
      </c>
      <c r="Q821" s="10">
        <f t="shared" ca="1" si="170"/>
        <v>0</v>
      </c>
      <c r="R821">
        <f t="shared" ca="1" si="172"/>
        <v>1.6428652393274609E-2</v>
      </c>
    </row>
    <row r="822" spans="2:18" x14ac:dyDescent="0.2">
      <c r="B822"/>
      <c r="C822" s="174"/>
      <c r="D822" s="176">
        <f t="shared" si="160"/>
        <v>0</v>
      </c>
      <c r="E822" s="176">
        <f t="shared" si="160"/>
        <v>0</v>
      </c>
      <c r="F822" s="10">
        <f t="shared" si="161"/>
        <v>0</v>
      </c>
      <c r="G822" s="10">
        <f t="shared" si="161"/>
        <v>0</v>
      </c>
      <c r="H822" s="10">
        <f t="shared" si="162"/>
        <v>0</v>
      </c>
      <c r="I822" s="10">
        <f t="shared" si="163"/>
        <v>0</v>
      </c>
      <c r="J822" s="10">
        <f t="shared" si="164"/>
        <v>0</v>
      </c>
      <c r="K822" s="10">
        <f t="shared" si="165"/>
        <v>0</v>
      </c>
      <c r="L822" s="10">
        <f t="shared" si="166"/>
        <v>0</v>
      </c>
      <c r="M822" s="10">
        <f t="shared" ca="1" si="171"/>
        <v>-1.6428652393274609E-2</v>
      </c>
      <c r="N822" s="10">
        <f t="shared" ca="1" si="167"/>
        <v>0</v>
      </c>
      <c r="O822" s="177">
        <f t="shared" ca="1" si="168"/>
        <v>0</v>
      </c>
      <c r="P822" s="10">
        <f t="shared" ca="1" si="169"/>
        <v>0</v>
      </c>
      <c r="Q822" s="10">
        <f t="shared" ca="1" si="170"/>
        <v>0</v>
      </c>
      <c r="R822">
        <f t="shared" ca="1" si="172"/>
        <v>1.6428652393274609E-2</v>
      </c>
    </row>
    <row r="823" spans="2:18" x14ac:dyDescent="0.2">
      <c r="B823"/>
      <c r="C823" s="174"/>
      <c r="D823" s="176">
        <f t="shared" si="160"/>
        <v>0</v>
      </c>
      <c r="E823" s="176">
        <f t="shared" si="160"/>
        <v>0</v>
      </c>
      <c r="F823" s="10">
        <f t="shared" si="161"/>
        <v>0</v>
      </c>
      <c r="G823" s="10">
        <f t="shared" si="161"/>
        <v>0</v>
      </c>
      <c r="H823" s="10">
        <f t="shared" si="162"/>
        <v>0</v>
      </c>
      <c r="I823" s="10">
        <f t="shared" si="163"/>
        <v>0</v>
      </c>
      <c r="J823" s="10">
        <f t="shared" si="164"/>
        <v>0</v>
      </c>
      <c r="K823" s="10">
        <f t="shared" si="165"/>
        <v>0</v>
      </c>
      <c r="L823" s="10">
        <f t="shared" si="166"/>
        <v>0</v>
      </c>
      <c r="M823" s="10">
        <f t="shared" ca="1" si="171"/>
        <v>-1.6428652393274609E-2</v>
      </c>
      <c r="N823" s="10">
        <f t="shared" ca="1" si="167"/>
        <v>0</v>
      </c>
      <c r="O823" s="177">
        <f t="shared" ca="1" si="168"/>
        <v>0</v>
      </c>
      <c r="P823" s="10">
        <f t="shared" ca="1" si="169"/>
        <v>0</v>
      </c>
      <c r="Q823" s="10">
        <f t="shared" ca="1" si="170"/>
        <v>0</v>
      </c>
      <c r="R823">
        <f t="shared" ca="1" si="172"/>
        <v>1.6428652393274609E-2</v>
      </c>
    </row>
    <row r="824" spans="2:18" x14ac:dyDescent="0.2">
      <c r="B824"/>
      <c r="C824" s="174"/>
      <c r="D824" s="176">
        <f t="shared" si="160"/>
        <v>0</v>
      </c>
      <c r="E824" s="176">
        <f t="shared" si="160"/>
        <v>0</v>
      </c>
      <c r="F824" s="10">
        <f t="shared" si="161"/>
        <v>0</v>
      </c>
      <c r="G824" s="10">
        <f t="shared" si="161"/>
        <v>0</v>
      </c>
      <c r="H824" s="10">
        <f t="shared" si="162"/>
        <v>0</v>
      </c>
      <c r="I824" s="10">
        <f t="shared" si="163"/>
        <v>0</v>
      </c>
      <c r="J824" s="10">
        <f t="shared" si="164"/>
        <v>0</v>
      </c>
      <c r="K824" s="10">
        <f t="shared" si="165"/>
        <v>0</v>
      </c>
      <c r="L824" s="10">
        <f t="shared" si="166"/>
        <v>0</v>
      </c>
      <c r="M824" s="10">
        <f t="shared" ca="1" si="171"/>
        <v>-1.6428652393274609E-2</v>
      </c>
      <c r="N824" s="10">
        <f t="shared" ca="1" si="167"/>
        <v>0</v>
      </c>
      <c r="O824" s="177">
        <f t="shared" ca="1" si="168"/>
        <v>0</v>
      </c>
      <c r="P824" s="10">
        <f t="shared" ca="1" si="169"/>
        <v>0</v>
      </c>
      <c r="Q824" s="10">
        <f t="shared" ca="1" si="170"/>
        <v>0</v>
      </c>
      <c r="R824">
        <f t="shared" ca="1" si="172"/>
        <v>1.6428652393274609E-2</v>
      </c>
    </row>
    <row r="825" spans="2:18" x14ac:dyDescent="0.2">
      <c r="B825"/>
      <c r="C825" s="174"/>
      <c r="D825" s="176">
        <f t="shared" si="160"/>
        <v>0</v>
      </c>
      <c r="E825" s="176">
        <f t="shared" si="160"/>
        <v>0</v>
      </c>
      <c r="F825" s="10">
        <f t="shared" si="161"/>
        <v>0</v>
      </c>
      <c r="G825" s="10">
        <f t="shared" si="161"/>
        <v>0</v>
      </c>
      <c r="H825" s="10">
        <f t="shared" si="162"/>
        <v>0</v>
      </c>
      <c r="I825" s="10">
        <f t="shared" si="163"/>
        <v>0</v>
      </c>
      <c r="J825" s="10">
        <f t="shared" si="164"/>
        <v>0</v>
      </c>
      <c r="K825" s="10">
        <f t="shared" si="165"/>
        <v>0</v>
      </c>
      <c r="L825" s="10">
        <f t="shared" si="166"/>
        <v>0</v>
      </c>
      <c r="M825" s="10">
        <f t="shared" ca="1" si="171"/>
        <v>-1.6428652393274609E-2</v>
      </c>
      <c r="N825" s="10">
        <f t="shared" ca="1" si="167"/>
        <v>0</v>
      </c>
      <c r="O825" s="177">
        <f t="shared" ca="1" si="168"/>
        <v>0</v>
      </c>
      <c r="P825" s="10">
        <f t="shared" ca="1" si="169"/>
        <v>0</v>
      </c>
      <c r="Q825" s="10">
        <f t="shared" ca="1" si="170"/>
        <v>0</v>
      </c>
      <c r="R825">
        <f t="shared" ca="1" si="172"/>
        <v>1.6428652393274609E-2</v>
      </c>
    </row>
    <row r="826" spans="2:18" x14ac:dyDescent="0.2">
      <c r="B826"/>
      <c r="C826" s="174"/>
      <c r="D826" s="176">
        <f t="shared" si="160"/>
        <v>0</v>
      </c>
      <c r="E826" s="176">
        <f t="shared" si="160"/>
        <v>0</v>
      </c>
      <c r="F826" s="10">
        <f t="shared" si="161"/>
        <v>0</v>
      </c>
      <c r="G826" s="10">
        <f t="shared" si="161"/>
        <v>0</v>
      </c>
      <c r="H826" s="10">
        <f t="shared" si="162"/>
        <v>0</v>
      </c>
      <c r="I826" s="10">
        <f t="shared" si="163"/>
        <v>0</v>
      </c>
      <c r="J826" s="10">
        <f t="shared" si="164"/>
        <v>0</v>
      </c>
      <c r="K826" s="10">
        <f t="shared" si="165"/>
        <v>0</v>
      </c>
      <c r="L826" s="10">
        <f t="shared" si="166"/>
        <v>0</v>
      </c>
      <c r="M826" s="10">
        <f t="shared" ca="1" si="171"/>
        <v>-1.6428652393274609E-2</v>
      </c>
      <c r="N826" s="10">
        <f t="shared" ca="1" si="167"/>
        <v>0</v>
      </c>
      <c r="O826" s="177">
        <f t="shared" ca="1" si="168"/>
        <v>0</v>
      </c>
      <c r="P826" s="10">
        <f t="shared" ca="1" si="169"/>
        <v>0</v>
      </c>
      <c r="Q826" s="10">
        <f t="shared" ca="1" si="170"/>
        <v>0</v>
      </c>
      <c r="R826">
        <f t="shared" ca="1" si="172"/>
        <v>1.6428652393274609E-2</v>
      </c>
    </row>
    <row r="827" spans="2:18" x14ac:dyDescent="0.2">
      <c r="B827"/>
      <c r="C827" s="174"/>
      <c r="D827" s="176">
        <f t="shared" si="160"/>
        <v>0</v>
      </c>
      <c r="E827" s="176">
        <f t="shared" si="160"/>
        <v>0</v>
      </c>
      <c r="F827" s="10">
        <f t="shared" si="161"/>
        <v>0</v>
      </c>
      <c r="G827" s="10">
        <f t="shared" si="161"/>
        <v>0</v>
      </c>
      <c r="H827" s="10">
        <f t="shared" si="162"/>
        <v>0</v>
      </c>
      <c r="I827" s="10">
        <f t="shared" si="163"/>
        <v>0</v>
      </c>
      <c r="J827" s="10">
        <f t="shared" si="164"/>
        <v>0</v>
      </c>
      <c r="K827" s="10">
        <f t="shared" si="165"/>
        <v>0</v>
      </c>
      <c r="L827" s="10">
        <f t="shared" si="166"/>
        <v>0</v>
      </c>
      <c r="M827" s="10">
        <f t="shared" ca="1" si="171"/>
        <v>-1.6428652393274609E-2</v>
      </c>
      <c r="N827" s="10">
        <f t="shared" ca="1" si="167"/>
        <v>0</v>
      </c>
      <c r="O827" s="177">
        <f t="shared" ca="1" si="168"/>
        <v>0</v>
      </c>
      <c r="P827" s="10">
        <f t="shared" ca="1" si="169"/>
        <v>0</v>
      </c>
      <c r="Q827" s="10">
        <f t="shared" ca="1" si="170"/>
        <v>0</v>
      </c>
      <c r="R827">
        <f t="shared" ca="1" si="172"/>
        <v>1.6428652393274609E-2</v>
      </c>
    </row>
    <row r="828" spans="2:18" x14ac:dyDescent="0.2">
      <c r="B828"/>
      <c r="C828" s="174"/>
      <c r="D828" s="176">
        <f t="shared" si="160"/>
        <v>0</v>
      </c>
      <c r="E828" s="176">
        <f t="shared" si="160"/>
        <v>0</v>
      </c>
      <c r="F828" s="10">
        <f t="shared" si="161"/>
        <v>0</v>
      </c>
      <c r="G828" s="10">
        <f t="shared" si="161"/>
        <v>0</v>
      </c>
      <c r="H828" s="10">
        <f t="shared" si="162"/>
        <v>0</v>
      </c>
      <c r="I828" s="10">
        <f t="shared" si="163"/>
        <v>0</v>
      </c>
      <c r="J828" s="10">
        <f t="shared" si="164"/>
        <v>0</v>
      </c>
      <c r="K828" s="10">
        <f t="shared" si="165"/>
        <v>0</v>
      </c>
      <c r="L828" s="10">
        <f t="shared" si="166"/>
        <v>0</v>
      </c>
      <c r="M828" s="10">
        <f t="shared" ca="1" si="171"/>
        <v>-1.6428652393274609E-2</v>
      </c>
      <c r="N828" s="10">
        <f t="shared" ca="1" si="167"/>
        <v>0</v>
      </c>
      <c r="O828" s="177">
        <f t="shared" ca="1" si="168"/>
        <v>0</v>
      </c>
      <c r="P828" s="10">
        <f t="shared" ca="1" si="169"/>
        <v>0</v>
      </c>
      <c r="Q828" s="10">
        <f t="shared" ca="1" si="170"/>
        <v>0</v>
      </c>
      <c r="R828">
        <f t="shared" ca="1" si="172"/>
        <v>1.6428652393274609E-2</v>
      </c>
    </row>
    <row r="829" spans="2:18" x14ac:dyDescent="0.2">
      <c r="B829"/>
      <c r="C829" s="174"/>
      <c r="D829" s="176">
        <f t="shared" si="160"/>
        <v>0</v>
      </c>
      <c r="E829" s="176">
        <f t="shared" si="160"/>
        <v>0</v>
      </c>
      <c r="F829" s="10">
        <f t="shared" si="161"/>
        <v>0</v>
      </c>
      <c r="G829" s="10">
        <f t="shared" si="161"/>
        <v>0</v>
      </c>
      <c r="H829" s="10">
        <f t="shared" si="162"/>
        <v>0</v>
      </c>
      <c r="I829" s="10">
        <f t="shared" si="163"/>
        <v>0</v>
      </c>
      <c r="J829" s="10">
        <f t="shared" si="164"/>
        <v>0</v>
      </c>
      <c r="K829" s="10">
        <f t="shared" si="165"/>
        <v>0</v>
      </c>
      <c r="L829" s="10">
        <f t="shared" si="166"/>
        <v>0</v>
      </c>
      <c r="M829" s="10">
        <f t="shared" ca="1" si="171"/>
        <v>-1.6428652393274609E-2</v>
      </c>
      <c r="N829" s="10">
        <f t="shared" ca="1" si="167"/>
        <v>0</v>
      </c>
      <c r="O829" s="177">
        <f t="shared" ca="1" si="168"/>
        <v>0</v>
      </c>
      <c r="P829" s="10">
        <f t="shared" ca="1" si="169"/>
        <v>0</v>
      </c>
      <c r="Q829" s="10">
        <f t="shared" ca="1" si="170"/>
        <v>0</v>
      </c>
      <c r="R829">
        <f t="shared" ca="1" si="172"/>
        <v>1.6428652393274609E-2</v>
      </c>
    </row>
    <row r="830" spans="2:18" x14ac:dyDescent="0.2">
      <c r="B830"/>
      <c r="C830" s="174"/>
      <c r="D830" s="176">
        <f t="shared" si="160"/>
        <v>0</v>
      </c>
      <c r="E830" s="176">
        <f t="shared" si="160"/>
        <v>0</v>
      </c>
      <c r="F830" s="10">
        <f t="shared" si="161"/>
        <v>0</v>
      </c>
      <c r="G830" s="10">
        <f t="shared" si="161"/>
        <v>0</v>
      </c>
      <c r="H830" s="10">
        <f t="shared" si="162"/>
        <v>0</v>
      </c>
      <c r="I830" s="10">
        <f t="shared" si="163"/>
        <v>0</v>
      </c>
      <c r="J830" s="10">
        <f t="shared" si="164"/>
        <v>0</v>
      </c>
      <c r="K830" s="10">
        <f t="shared" si="165"/>
        <v>0</v>
      </c>
      <c r="L830" s="10">
        <f t="shared" si="166"/>
        <v>0</v>
      </c>
      <c r="M830" s="10">
        <f t="shared" ca="1" si="171"/>
        <v>-1.6428652393274609E-2</v>
      </c>
      <c r="N830" s="10">
        <f t="shared" ca="1" si="167"/>
        <v>0</v>
      </c>
      <c r="O830" s="177">
        <f t="shared" ca="1" si="168"/>
        <v>0</v>
      </c>
      <c r="P830" s="10">
        <f t="shared" ca="1" si="169"/>
        <v>0</v>
      </c>
      <c r="Q830" s="10">
        <f t="shared" ca="1" si="170"/>
        <v>0</v>
      </c>
      <c r="R830">
        <f t="shared" ca="1" si="172"/>
        <v>1.6428652393274609E-2</v>
      </c>
    </row>
    <row r="831" spans="2:18" x14ac:dyDescent="0.2">
      <c r="B831"/>
      <c r="C831" s="174"/>
      <c r="D831" s="176">
        <f t="shared" si="160"/>
        <v>0</v>
      </c>
      <c r="E831" s="176">
        <f t="shared" si="160"/>
        <v>0</v>
      </c>
      <c r="F831" s="10">
        <f t="shared" si="161"/>
        <v>0</v>
      </c>
      <c r="G831" s="10">
        <f t="shared" si="161"/>
        <v>0</v>
      </c>
      <c r="H831" s="10">
        <f t="shared" si="162"/>
        <v>0</v>
      </c>
      <c r="I831" s="10">
        <f t="shared" si="163"/>
        <v>0</v>
      </c>
      <c r="J831" s="10">
        <f t="shared" si="164"/>
        <v>0</v>
      </c>
      <c r="K831" s="10">
        <f t="shared" si="165"/>
        <v>0</v>
      </c>
      <c r="L831" s="10">
        <f t="shared" si="166"/>
        <v>0</v>
      </c>
      <c r="M831" s="10">
        <f t="shared" ca="1" si="171"/>
        <v>-1.6428652393274609E-2</v>
      </c>
      <c r="N831" s="10">
        <f t="shared" ca="1" si="167"/>
        <v>0</v>
      </c>
      <c r="O831" s="177">
        <f t="shared" ca="1" si="168"/>
        <v>0</v>
      </c>
      <c r="P831" s="10">
        <f t="shared" ca="1" si="169"/>
        <v>0</v>
      </c>
      <c r="Q831" s="10">
        <f t="shared" ca="1" si="170"/>
        <v>0</v>
      </c>
      <c r="R831">
        <f t="shared" ca="1" si="172"/>
        <v>1.6428652393274609E-2</v>
      </c>
    </row>
    <row r="832" spans="2:18" x14ac:dyDescent="0.2">
      <c r="B832"/>
      <c r="C832" s="174"/>
      <c r="D832" s="176">
        <f t="shared" si="160"/>
        <v>0</v>
      </c>
      <c r="E832" s="176">
        <f t="shared" si="160"/>
        <v>0</v>
      </c>
      <c r="F832" s="10">
        <f t="shared" si="161"/>
        <v>0</v>
      </c>
      <c r="G832" s="10">
        <f t="shared" si="161"/>
        <v>0</v>
      </c>
      <c r="H832" s="10">
        <f t="shared" si="162"/>
        <v>0</v>
      </c>
      <c r="I832" s="10">
        <f t="shared" si="163"/>
        <v>0</v>
      </c>
      <c r="J832" s="10">
        <f t="shared" si="164"/>
        <v>0</v>
      </c>
      <c r="K832" s="10">
        <f t="shared" si="165"/>
        <v>0</v>
      </c>
      <c r="L832" s="10">
        <f t="shared" si="166"/>
        <v>0</v>
      </c>
      <c r="M832" s="10">
        <f t="shared" ca="1" si="171"/>
        <v>-1.6428652393274609E-2</v>
      </c>
      <c r="N832" s="10">
        <f t="shared" ca="1" si="167"/>
        <v>0</v>
      </c>
      <c r="O832" s="177">
        <f t="shared" ca="1" si="168"/>
        <v>0</v>
      </c>
      <c r="P832" s="10">
        <f t="shared" ca="1" si="169"/>
        <v>0</v>
      </c>
      <c r="Q832" s="10">
        <f t="shared" ca="1" si="170"/>
        <v>0</v>
      </c>
      <c r="R832">
        <f t="shared" ca="1" si="172"/>
        <v>1.6428652393274609E-2</v>
      </c>
    </row>
    <row r="833" spans="2:18" x14ac:dyDescent="0.2">
      <c r="B833"/>
      <c r="C833" s="174"/>
      <c r="D833" s="176">
        <f t="shared" si="160"/>
        <v>0</v>
      </c>
      <c r="E833" s="176">
        <f t="shared" si="160"/>
        <v>0</v>
      </c>
      <c r="F833" s="10">
        <f t="shared" si="161"/>
        <v>0</v>
      </c>
      <c r="G833" s="10">
        <f t="shared" si="161"/>
        <v>0</v>
      </c>
      <c r="H833" s="10">
        <f t="shared" si="162"/>
        <v>0</v>
      </c>
      <c r="I833" s="10">
        <f t="shared" si="163"/>
        <v>0</v>
      </c>
      <c r="J833" s="10">
        <f t="shared" si="164"/>
        <v>0</v>
      </c>
      <c r="K833" s="10">
        <f t="shared" si="165"/>
        <v>0</v>
      </c>
      <c r="L833" s="10">
        <f t="shared" si="166"/>
        <v>0</v>
      </c>
      <c r="M833" s="10">
        <f t="shared" ca="1" si="171"/>
        <v>-1.6428652393274609E-2</v>
      </c>
      <c r="N833" s="10">
        <f t="shared" ca="1" si="167"/>
        <v>0</v>
      </c>
      <c r="O833" s="177">
        <f t="shared" ca="1" si="168"/>
        <v>0</v>
      </c>
      <c r="P833" s="10">
        <f t="shared" ca="1" si="169"/>
        <v>0</v>
      </c>
      <c r="Q833" s="10">
        <f t="shared" ca="1" si="170"/>
        <v>0</v>
      </c>
      <c r="R833">
        <f t="shared" ca="1" si="172"/>
        <v>1.6428652393274609E-2</v>
      </c>
    </row>
    <row r="834" spans="2:18" x14ac:dyDescent="0.2">
      <c r="B834"/>
      <c r="C834" s="174"/>
      <c r="D834" s="176">
        <f t="shared" si="160"/>
        <v>0</v>
      </c>
      <c r="E834" s="176">
        <f t="shared" si="160"/>
        <v>0</v>
      </c>
      <c r="F834" s="10">
        <f t="shared" si="161"/>
        <v>0</v>
      </c>
      <c r="G834" s="10">
        <f t="shared" si="161"/>
        <v>0</v>
      </c>
      <c r="H834" s="10">
        <f t="shared" si="162"/>
        <v>0</v>
      </c>
      <c r="I834" s="10">
        <f t="shared" si="163"/>
        <v>0</v>
      </c>
      <c r="J834" s="10">
        <f t="shared" si="164"/>
        <v>0</v>
      </c>
      <c r="K834" s="10">
        <f t="shared" si="165"/>
        <v>0</v>
      </c>
      <c r="L834" s="10">
        <f t="shared" si="166"/>
        <v>0</v>
      </c>
      <c r="M834" s="10">
        <f t="shared" ca="1" si="171"/>
        <v>-1.6428652393274609E-2</v>
      </c>
      <c r="N834" s="10">
        <f t="shared" ca="1" si="167"/>
        <v>0</v>
      </c>
      <c r="O834" s="177">
        <f t="shared" ca="1" si="168"/>
        <v>0</v>
      </c>
      <c r="P834" s="10">
        <f t="shared" ca="1" si="169"/>
        <v>0</v>
      </c>
      <c r="Q834" s="10">
        <f t="shared" ca="1" si="170"/>
        <v>0</v>
      </c>
      <c r="R834">
        <f t="shared" ca="1" si="172"/>
        <v>1.6428652393274609E-2</v>
      </c>
    </row>
    <row r="835" spans="2:18" x14ac:dyDescent="0.2">
      <c r="B835"/>
      <c r="C835" s="174"/>
      <c r="D835" s="176">
        <f t="shared" si="160"/>
        <v>0</v>
      </c>
      <c r="E835" s="176">
        <f t="shared" si="160"/>
        <v>0</v>
      </c>
      <c r="F835" s="10">
        <f t="shared" si="161"/>
        <v>0</v>
      </c>
      <c r="G835" s="10">
        <f t="shared" si="161"/>
        <v>0</v>
      </c>
      <c r="H835" s="10">
        <f t="shared" si="162"/>
        <v>0</v>
      </c>
      <c r="I835" s="10">
        <f t="shared" si="163"/>
        <v>0</v>
      </c>
      <c r="J835" s="10">
        <f t="shared" si="164"/>
        <v>0</v>
      </c>
      <c r="K835" s="10">
        <f t="shared" si="165"/>
        <v>0</v>
      </c>
      <c r="L835" s="10">
        <f t="shared" si="166"/>
        <v>0</v>
      </c>
      <c r="M835" s="10">
        <f t="shared" ca="1" si="171"/>
        <v>-1.6428652393274609E-2</v>
      </c>
      <c r="N835" s="10">
        <f t="shared" ca="1" si="167"/>
        <v>0</v>
      </c>
      <c r="O835" s="177">
        <f t="shared" ca="1" si="168"/>
        <v>0</v>
      </c>
      <c r="P835" s="10">
        <f t="shared" ca="1" si="169"/>
        <v>0</v>
      </c>
      <c r="Q835" s="10">
        <f t="shared" ca="1" si="170"/>
        <v>0</v>
      </c>
      <c r="R835">
        <f t="shared" ca="1" si="172"/>
        <v>1.6428652393274609E-2</v>
      </c>
    </row>
    <row r="836" spans="2:18" x14ac:dyDescent="0.2">
      <c r="B836"/>
      <c r="C836" s="174"/>
      <c r="D836" s="176">
        <f t="shared" si="160"/>
        <v>0</v>
      </c>
      <c r="E836" s="176">
        <f t="shared" si="160"/>
        <v>0</v>
      </c>
      <c r="F836" s="10">
        <f t="shared" si="161"/>
        <v>0</v>
      </c>
      <c r="G836" s="10">
        <f t="shared" si="161"/>
        <v>0</v>
      </c>
      <c r="H836" s="10">
        <f t="shared" si="162"/>
        <v>0</v>
      </c>
      <c r="I836" s="10">
        <f t="shared" si="163"/>
        <v>0</v>
      </c>
      <c r="J836" s="10">
        <f t="shared" si="164"/>
        <v>0</v>
      </c>
      <c r="K836" s="10">
        <f t="shared" si="165"/>
        <v>0</v>
      </c>
      <c r="L836" s="10">
        <f t="shared" si="166"/>
        <v>0</v>
      </c>
      <c r="M836" s="10">
        <f t="shared" ca="1" si="171"/>
        <v>-1.6428652393274609E-2</v>
      </c>
      <c r="N836" s="10">
        <f t="shared" ca="1" si="167"/>
        <v>0</v>
      </c>
      <c r="O836" s="177">
        <f t="shared" ca="1" si="168"/>
        <v>0</v>
      </c>
      <c r="P836" s="10">
        <f t="shared" ca="1" si="169"/>
        <v>0</v>
      </c>
      <c r="Q836" s="10">
        <f t="shared" ca="1" si="170"/>
        <v>0</v>
      </c>
      <c r="R836">
        <f t="shared" ca="1" si="172"/>
        <v>1.6428652393274609E-2</v>
      </c>
    </row>
    <row r="837" spans="2:18" x14ac:dyDescent="0.2">
      <c r="B837"/>
      <c r="C837" s="174"/>
      <c r="D837" s="176">
        <f t="shared" si="160"/>
        <v>0</v>
      </c>
      <c r="E837" s="176">
        <f t="shared" si="160"/>
        <v>0</v>
      </c>
      <c r="F837" s="10">
        <f t="shared" si="161"/>
        <v>0</v>
      </c>
      <c r="G837" s="10">
        <f t="shared" si="161"/>
        <v>0</v>
      </c>
      <c r="H837" s="10">
        <f t="shared" si="162"/>
        <v>0</v>
      </c>
      <c r="I837" s="10">
        <f t="shared" si="163"/>
        <v>0</v>
      </c>
      <c r="J837" s="10">
        <f t="shared" si="164"/>
        <v>0</v>
      </c>
      <c r="K837" s="10">
        <f t="shared" si="165"/>
        <v>0</v>
      </c>
      <c r="L837" s="10">
        <f t="shared" si="166"/>
        <v>0</v>
      </c>
      <c r="M837" s="10">
        <f t="shared" ca="1" si="171"/>
        <v>-1.6428652393274609E-2</v>
      </c>
      <c r="N837" s="10">
        <f t="shared" ca="1" si="167"/>
        <v>0</v>
      </c>
      <c r="O837" s="177">
        <f t="shared" ca="1" si="168"/>
        <v>0</v>
      </c>
      <c r="P837" s="10">
        <f t="shared" ca="1" si="169"/>
        <v>0</v>
      </c>
      <c r="Q837" s="10">
        <f t="shared" ca="1" si="170"/>
        <v>0</v>
      </c>
      <c r="R837">
        <f t="shared" ca="1" si="172"/>
        <v>1.6428652393274609E-2</v>
      </c>
    </row>
    <row r="838" spans="2:18" x14ac:dyDescent="0.2">
      <c r="B838"/>
      <c r="C838" s="174"/>
      <c r="D838" s="176">
        <f t="shared" si="160"/>
        <v>0</v>
      </c>
      <c r="E838" s="176">
        <f t="shared" si="160"/>
        <v>0</v>
      </c>
      <c r="F838" s="10">
        <f t="shared" si="161"/>
        <v>0</v>
      </c>
      <c r="G838" s="10">
        <f t="shared" si="161"/>
        <v>0</v>
      </c>
      <c r="H838" s="10">
        <f t="shared" si="162"/>
        <v>0</v>
      </c>
      <c r="I838" s="10">
        <f t="shared" si="163"/>
        <v>0</v>
      </c>
      <c r="J838" s="10">
        <f t="shared" si="164"/>
        <v>0</v>
      </c>
      <c r="K838" s="10">
        <f t="shared" si="165"/>
        <v>0</v>
      </c>
      <c r="L838" s="10">
        <f t="shared" si="166"/>
        <v>0</v>
      </c>
      <c r="M838" s="10">
        <f t="shared" ca="1" si="171"/>
        <v>-1.6428652393274609E-2</v>
      </c>
      <c r="N838" s="10">
        <f t="shared" ca="1" si="167"/>
        <v>0</v>
      </c>
      <c r="O838" s="177">
        <f t="shared" ca="1" si="168"/>
        <v>0</v>
      </c>
      <c r="P838" s="10">
        <f t="shared" ca="1" si="169"/>
        <v>0</v>
      </c>
      <c r="Q838" s="10">
        <f t="shared" ca="1" si="170"/>
        <v>0</v>
      </c>
      <c r="R838">
        <f t="shared" ca="1" si="172"/>
        <v>1.6428652393274609E-2</v>
      </c>
    </row>
    <row r="839" spans="2:18" x14ac:dyDescent="0.2">
      <c r="B839"/>
      <c r="C839" s="174"/>
      <c r="D839" s="176">
        <f t="shared" si="160"/>
        <v>0</v>
      </c>
      <c r="E839" s="176">
        <f t="shared" si="160"/>
        <v>0</v>
      </c>
      <c r="F839" s="10">
        <f t="shared" si="161"/>
        <v>0</v>
      </c>
      <c r="G839" s="10">
        <f t="shared" si="161"/>
        <v>0</v>
      </c>
      <c r="H839" s="10">
        <f t="shared" si="162"/>
        <v>0</v>
      </c>
      <c r="I839" s="10">
        <f t="shared" si="163"/>
        <v>0</v>
      </c>
      <c r="J839" s="10">
        <f t="shared" si="164"/>
        <v>0</v>
      </c>
      <c r="K839" s="10">
        <f t="shared" si="165"/>
        <v>0</v>
      </c>
      <c r="L839" s="10">
        <f t="shared" si="166"/>
        <v>0</v>
      </c>
      <c r="M839" s="10">
        <f t="shared" ca="1" si="171"/>
        <v>-1.6428652393274609E-2</v>
      </c>
      <c r="N839" s="10">
        <f t="shared" ca="1" si="167"/>
        <v>0</v>
      </c>
      <c r="O839" s="177">
        <f t="shared" ca="1" si="168"/>
        <v>0</v>
      </c>
      <c r="P839" s="10">
        <f t="shared" ca="1" si="169"/>
        <v>0</v>
      </c>
      <c r="Q839" s="10">
        <f t="shared" ca="1" si="170"/>
        <v>0</v>
      </c>
      <c r="R839">
        <f t="shared" ca="1" si="172"/>
        <v>1.6428652393274609E-2</v>
      </c>
    </row>
    <row r="840" spans="2:18" x14ac:dyDescent="0.2">
      <c r="B840"/>
      <c r="C840" s="174"/>
      <c r="D840" s="176">
        <f t="shared" si="160"/>
        <v>0</v>
      </c>
      <c r="E840" s="176">
        <f t="shared" si="160"/>
        <v>0</v>
      </c>
      <c r="F840" s="10">
        <f t="shared" si="161"/>
        <v>0</v>
      </c>
      <c r="G840" s="10">
        <f t="shared" si="161"/>
        <v>0</v>
      </c>
      <c r="H840" s="10">
        <f t="shared" si="162"/>
        <v>0</v>
      </c>
      <c r="I840" s="10">
        <f t="shared" si="163"/>
        <v>0</v>
      </c>
      <c r="J840" s="10">
        <f t="shared" si="164"/>
        <v>0</v>
      </c>
      <c r="K840" s="10">
        <f t="shared" si="165"/>
        <v>0</v>
      </c>
      <c r="L840" s="10">
        <f t="shared" si="166"/>
        <v>0</v>
      </c>
      <c r="M840" s="10">
        <f t="shared" ca="1" si="171"/>
        <v>-1.6428652393274609E-2</v>
      </c>
      <c r="N840" s="10">
        <f t="shared" ca="1" si="167"/>
        <v>0</v>
      </c>
      <c r="O840" s="177">
        <f t="shared" ca="1" si="168"/>
        <v>0</v>
      </c>
      <c r="P840" s="10">
        <f t="shared" ca="1" si="169"/>
        <v>0</v>
      </c>
      <c r="Q840" s="10">
        <f t="shared" ca="1" si="170"/>
        <v>0</v>
      </c>
      <c r="R840">
        <f t="shared" ca="1" si="172"/>
        <v>1.6428652393274609E-2</v>
      </c>
    </row>
    <row r="841" spans="2:18" x14ac:dyDescent="0.2">
      <c r="B841"/>
      <c r="C841" s="174"/>
      <c r="D841" s="176">
        <f t="shared" si="160"/>
        <v>0</v>
      </c>
      <c r="E841" s="176">
        <f t="shared" si="160"/>
        <v>0</v>
      </c>
      <c r="F841" s="10">
        <f t="shared" si="161"/>
        <v>0</v>
      </c>
      <c r="G841" s="10">
        <f t="shared" si="161"/>
        <v>0</v>
      </c>
      <c r="H841" s="10">
        <f t="shared" si="162"/>
        <v>0</v>
      </c>
      <c r="I841" s="10">
        <f t="shared" si="163"/>
        <v>0</v>
      </c>
      <c r="J841" s="10">
        <f t="shared" si="164"/>
        <v>0</v>
      </c>
      <c r="K841" s="10">
        <f t="shared" si="165"/>
        <v>0</v>
      </c>
      <c r="L841" s="10">
        <f t="shared" si="166"/>
        <v>0</v>
      </c>
      <c r="M841" s="10">
        <f t="shared" ca="1" si="171"/>
        <v>-1.6428652393274609E-2</v>
      </c>
      <c r="N841" s="10">
        <f t="shared" ca="1" si="167"/>
        <v>0</v>
      </c>
      <c r="O841" s="177">
        <f t="shared" ca="1" si="168"/>
        <v>0</v>
      </c>
      <c r="P841" s="10">
        <f t="shared" ca="1" si="169"/>
        <v>0</v>
      </c>
      <c r="Q841" s="10">
        <f t="shared" ca="1" si="170"/>
        <v>0</v>
      </c>
      <c r="R841">
        <f t="shared" ca="1" si="172"/>
        <v>1.6428652393274609E-2</v>
      </c>
    </row>
    <row r="842" spans="2:18" x14ac:dyDescent="0.2">
      <c r="B842"/>
      <c r="C842" s="174"/>
      <c r="D842" s="176">
        <f t="shared" si="160"/>
        <v>0</v>
      </c>
      <c r="E842" s="176">
        <f t="shared" si="160"/>
        <v>0</v>
      </c>
      <c r="F842" s="10">
        <f t="shared" si="161"/>
        <v>0</v>
      </c>
      <c r="G842" s="10">
        <f t="shared" si="161"/>
        <v>0</v>
      </c>
      <c r="H842" s="10">
        <f t="shared" si="162"/>
        <v>0</v>
      </c>
      <c r="I842" s="10">
        <f t="shared" si="163"/>
        <v>0</v>
      </c>
      <c r="J842" s="10">
        <f t="shared" si="164"/>
        <v>0</v>
      </c>
      <c r="K842" s="10">
        <f t="shared" si="165"/>
        <v>0</v>
      </c>
      <c r="L842" s="10">
        <f t="shared" si="166"/>
        <v>0</v>
      </c>
      <c r="M842" s="10">
        <f t="shared" ca="1" si="171"/>
        <v>-1.6428652393274609E-2</v>
      </c>
      <c r="N842" s="10">
        <f t="shared" ca="1" si="167"/>
        <v>0</v>
      </c>
      <c r="O842" s="177">
        <f t="shared" ca="1" si="168"/>
        <v>0</v>
      </c>
      <c r="P842" s="10">
        <f t="shared" ca="1" si="169"/>
        <v>0</v>
      </c>
      <c r="Q842" s="10">
        <f t="shared" ca="1" si="170"/>
        <v>0</v>
      </c>
      <c r="R842">
        <f t="shared" ca="1" si="172"/>
        <v>1.6428652393274609E-2</v>
      </c>
    </row>
    <row r="843" spans="2:18" x14ac:dyDescent="0.2">
      <c r="B843"/>
      <c r="C843" s="174"/>
      <c r="D843" s="176">
        <f t="shared" si="160"/>
        <v>0</v>
      </c>
      <c r="E843" s="176">
        <f t="shared" si="160"/>
        <v>0</v>
      </c>
      <c r="F843" s="10">
        <f t="shared" si="161"/>
        <v>0</v>
      </c>
      <c r="G843" s="10">
        <f t="shared" si="161"/>
        <v>0</v>
      </c>
      <c r="H843" s="10">
        <f t="shared" si="162"/>
        <v>0</v>
      </c>
      <c r="I843" s="10">
        <f t="shared" si="163"/>
        <v>0</v>
      </c>
      <c r="J843" s="10">
        <f t="shared" si="164"/>
        <v>0</v>
      </c>
      <c r="K843" s="10">
        <f t="shared" si="165"/>
        <v>0</v>
      </c>
      <c r="L843" s="10">
        <f t="shared" si="166"/>
        <v>0</v>
      </c>
      <c r="M843" s="10">
        <f t="shared" ca="1" si="171"/>
        <v>-1.6428652393274609E-2</v>
      </c>
      <c r="N843" s="10">
        <f t="shared" ca="1" si="167"/>
        <v>0</v>
      </c>
      <c r="O843" s="177">
        <f t="shared" ca="1" si="168"/>
        <v>0</v>
      </c>
      <c r="P843" s="10">
        <f t="shared" ca="1" si="169"/>
        <v>0</v>
      </c>
      <c r="Q843" s="10">
        <f t="shared" ca="1" si="170"/>
        <v>0</v>
      </c>
      <c r="R843">
        <f t="shared" ca="1" si="172"/>
        <v>1.6428652393274609E-2</v>
      </c>
    </row>
    <row r="844" spans="2:18" x14ac:dyDescent="0.2">
      <c r="B844"/>
      <c r="C844" s="174"/>
      <c r="D844" s="176">
        <f t="shared" si="160"/>
        <v>0</v>
      </c>
      <c r="E844" s="176">
        <f t="shared" si="160"/>
        <v>0</v>
      </c>
      <c r="F844" s="10">
        <f t="shared" si="161"/>
        <v>0</v>
      </c>
      <c r="G844" s="10">
        <f t="shared" si="161"/>
        <v>0</v>
      </c>
      <c r="H844" s="10">
        <f t="shared" si="162"/>
        <v>0</v>
      </c>
      <c r="I844" s="10">
        <f t="shared" si="163"/>
        <v>0</v>
      </c>
      <c r="J844" s="10">
        <f t="shared" si="164"/>
        <v>0</v>
      </c>
      <c r="K844" s="10">
        <f t="shared" si="165"/>
        <v>0</v>
      </c>
      <c r="L844" s="10">
        <f t="shared" si="166"/>
        <v>0</v>
      </c>
      <c r="M844" s="10">
        <f t="shared" ca="1" si="171"/>
        <v>-1.6428652393274609E-2</v>
      </c>
      <c r="N844" s="10">
        <f t="shared" ca="1" si="167"/>
        <v>0</v>
      </c>
      <c r="O844" s="177">
        <f t="shared" ca="1" si="168"/>
        <v>0</v>
      </c>
      <c r="P844" s="10">
        <f t="shared" ca="1" si="169"/>
        <v>0</v>
      </c>
      <c r="Q844" s="10">
        <f t="shared" ca="1" si="170"/>
        <v>0</v>
      </c>
      <c r="R844">
        <f t="shared" ca="1" si="172"/>
        <v>1.6428652393274609E-2</v>
      </c>
    </row>
    <row r="845" spans="2:18" x14ac:dyDescent="0.2">
      <c r="B845"/>
      <c r="C845" s="174"/>
      <c r="D845" s="176">
        <f t="shared" si="160"/>
        <v>0</v>
      </c>
      <c r="E845" s="176">
        <f t="shared" si="160"/>
        <v>0</v>
      </c>
      <c r="F845" s="10">
        <f t="shared" si="161"/>
        <v>0</v>
      </c>
      <c r="G845" s="10">
        <f t="shared" si="161"/>
        <v>0</v>
      </c>
      <c r="H845" s="10">
        <f t="shared" si="162"/>
        <v>0</v>
      </c>
      <c r="I845" s="10">
        <f t="shared" si="163"/>
        <v>0</v>
      </c>
      <c r="J845" s="10">
        <f t="shared" si="164"/>
        <v>0</v>
      </c>
      <c r="K845" s="10">
        <f t="shared" si="165"/>
        <v>0</v>
      </c>
      <c r="L845" s="10">
        <f t="shared" si="166"/>
        <v>0</v>
      </c>
      <c r="M845" s="10">
        <f t="shared" ca="1" si="171"/>
        <v>-1.6428652393274609E-2</v>
      </c>
      <c r="N845" s="10">
        <f t="shared" ca="1" si="167"/>
        <v>0</v>
      </c>
      <c r="O845" s="177">
        <f t="shared" ca="1" si="168"/>
        <v>0</v>
      </c>
      <c r="P845" s="10">
        <f t="shared" ca="1" si="169"/>
        <v>0</v>
      </c>
      <c r="Q845" s="10">
        <f t="shared" ca="1" si="170"/>
        <v>0</v>
      </c>
      <c r="R845">
        <f t="shared" ca="1" si="172"/>
        <v>1.6428652393274609E-2</v>
      </c>
    </row>
    <row r="846" spans="2:18" x14ac:dyDescent="0.2">
      <c r="B846"/>
      <c r="C846" s="174"/>
      <c r="D846" s="176">
        <f t="shared" si="160"/>
        <v>0</v>
      </c>
      <c r="E846" s="176">
        <f t="shared" si="160"/>
        <v>0</v>
      </c>
      <c r="F846" s="10">
        <f t="shared" si="161"/>
        <v>0</v>
      </c>
      <c r="G846" s="10">
        <f t="shared" si="161"/>
        <v>0</v>
      </c>
      <c r="H846" s="10">
        <f t="shared" si="162"/>
        <v>0</v>
      </c>
      <c r="I846" s="10">
        <f t="shared" si="163"/>
        <v>0</v>
      </c>
      <c r="J846" s="10">
        <f t="shared" si="164"/>
        <v>0</v>
      </c>
      <c r="K846" s="10">
        <f t="shared" si="165"/>
        <v>0</v>
      </c>
      <c r="L846" s="10">
        <f t="shared" si="166"/>
        <v>0</v>
      </c>
      <c r="M846" s="10">
        <f t="shared" ca="1" si="171"/>
        <v>-1.6428652393274609E-2</v>
      </c>
      <c r="N846" s="10">
        <f t="shared" ca="1" si="167"/>
        <v>0</v>
      </c>
      <c r="O846" s="177">
        <f t="shared" ca="1" si="168"/>
        <v>0</v>
      </c>
      <c r="P846" s="10">
        <f t="shared" ca="1" si="169"/>
        <v>0</v>
      </c>
      <c r="Q846" s="10">
        <f t="shared" ca="1" si="170"/>
        <v>0</v>
      </c>
      <c r="R846">
        <f t="shared" ca="1" si="172"/>
        <v>1.6428652393274609E-2</v>
      </c>
    </row>
    <row r="847" spans="2:18" x14ac:dyDescent="0.2">
      <c r="B847"/>
      <c r="C847" s="174"/>
      <c r="D847" s="176">
        <f t="shared" ref="D847:E910" si="173">A847/A$18</f>
        <v>0</v>
      </c>
      <c r="E847" s="176">
        <f t="shared" si="173"/>
        <v>0</v>
      </c>
      <c r="F847" s="10">
        <f t="shared" ref="F847:G910" si="174">$C847*D847</f>
        <v>0</v>
      </c>
      <c r="G847" s="10">
        <f t="shared" si="174"/>
        <v>0</v>
      </c>
      <c r="H847" s="10">
        <f t="shared" si="162"/>
        <v>0</v>
      </c>
      <c r="I847" s="10">
        <f t="shared" si="163"/>
        <v>0</v>
      </c>
      <c r="J847" s="10">
        <f t="shared" si="164"/>
        <v>0</v>
      </c>
      <c r="K847" s="10">
        <f t="shared" si="165"/>
        <v>0</v>
      </c>
      <c r="L847" s="10">
        <f t="shared" si="166"/>
        <v>0</v>
      </c>
      <c r="M847" s="10">
        <f t="shared" ca="1" si="171"/>
        <v>-1.6428652393274609E-2</v>
      </c>
      <c r="N847" s="10">
        <f t="shared" ca="1" si="167"/>
        <v>0</v>
      </c>
      <c r="O847" s="177">
        <f t="shared" ca="1" si="168"/>
        <v>0</v>
      </c>
      <c r="P847" s="10">
        <f t="shared" ca="1" si="169"/>
        <v>0</v>
      </c>
      <c r="Q847" s="10">
        <f t="shared" ca="1" si="170"/>
        <v>0</v>
      </c>
      <c r="R847">
        <f t="shared" ca="1" si="172"/>
        <v>1.6428652393274609E-2</v>
      </c>
    </row>
    <row r="848" spans="2:18" x14ac:dyDescent="0.2">
      <c r="B848"/>
      <c r="C848" s="174"/>
      <c r="D848" s="176">
        <f t="shared" si="173"/>
        <v>0</v>
      </c>
      <c r="E848" s="176">
        <f t="shared" si="173"/>
        <v>0</v>
      </c>
      <c r="F848" s="10">
        <f t="shared" si="174"/>
        <v>0</v>
      </c>
      <c r="G848" s="10">
        <f t="shared" si="174"/>
        <v>0</v>
      </c>
      <c r="H848" s="10">
        <f t="shared" ref="H848:H911" si="175">C848*D848*D848</f>
        <v>0</v>
      </c>
      <c r="I848" s="10">
        <f t="shared" ref="I848:I911" si="176">C848*D848*D848*D848</f>
        <v>0</v>
      </c>
      <c r="J848" s="10">
        <f t="shared" ref="J848:J911" si="177">C848*D848*D848*D848*D848</f>
        <v>0</v>
      </c>
      <c r="K848" s="10">
        <f t="shared" ref="K848:K911" si="178">C848*E848*D848</f>
        <v>0</v>
      </c>
      <c r="L848" s="10">
        <f t="shared" ref="L848:L911" si="179">C848*E848*D848*D848</f>
        <v>0</v>
      </c>
      <c r="M848" s="10">
        <f t="shared" ca="1" si="171"/>
        <v>-1.6428652393274609E-2</v>
      </c>
      <c r="N848" s="10">
        <f t="shared" ref="N848:N911" ca="1" si="180">C848*(M848-E848)^2</f>
        <v>0</v>
      </c>
      <c r="O848" s="177">
        <f t="shared" ref="O848:O911" ca="1" si="181">(C848*O$1-O$2*F848+O$3*H848)^2</f>
        <v>0</v>
      </c>
      <c r="P848" s="10">
        <f t="shared" ref="P848:P911" ca="1" si="182">(-C848*O$2+O$4*F848-O$5*H848)^2</f>
        <v>0</v>
      </c>
      <c r="Q848" s="10">
        <f t="shared" ref="Q848:Q911" ca="1" si="183">+(C848*O$3-F848*O$5+H848*O$6)^2</f>
        <v>0</v>
      </c>
      <c r="R848">
        <f t="shared" ca="1" si="172"/>
        <v>1.6428652393274609E-2</v>
      </c>
    </row>
    <row r="849" spans="2:18" x14ac:dyDescent="0.2">
      <c r="B849"/>
      <c r="C849" s="174"/>
      <c r="D849" s="176">
        <f t="shared" si="173"/>
        <v>0</v>
      </c>
      <c r="E849" s="176">
        <f t="shared" si="173"/>
        <v>0</v>
      </c>
      <c r="F849" s="10">
        <f t="shared" si="174"/>
        <v>0</v>
      </c>
      <c r="G849" s="10">
        <f t="shared" si="174"/>
        <v>0</v>
      </c>
      <c r="H849" s="10">
        <f t="shared" si="175"/>
        <v>0</v>
      </c>
      <c r="I849" s="10">
        <f t="shared" si="176"/>
        <v>0</v>
      </c>
      <c r="J849" s="10">
        <f t="shared" si="177"/>
        <v>0</v>
      </c>
      <c r="K849" s="10">
        <f t="shared" si="178"/>
        <v>0</v>
      </c>
      <c r="L849" s="10">
        <f t="shared" si="179"/>
        <v>0</v>
      </c>
      <c r="M849" s="10">
        <f t="shared" ca="1" si="171"/>
        <v>-1.6428652393274609E-2</v>
      </c>
      <c r="N849" s="10">
        <f t="shared" ca="1" si="180"/>
        <v>0</v>
      </c>
      <c r="O849" s="177">
        <f t="shared" ca="1" si="181"/>
        <v>0</v>
      </c>
      <c r="P849" s="10">
        <f t="shared" ca="1" si="182"/>
        <v>0</v>
      </c>
      <c r="Q849" s="10">
        <f t="shared" ca="1" si="183"/>
        <v>0</v>
      </c>
      <c r="R849">
        <f t="shared" ca="1" si="172"/>
        <v>1.6428652393274609E-2</v>
      </c>
    </row>
    <row r="850" spans="2:18" x14ac:dyDescent="0.2">
      <c r="B850"/>
      <c r="C850" s="174"/>
      <c r="D850" s="176">
        <f t="shared" si="173"/>
        <v>0</v>
      </c>
      <c r="E850" s="176">
        <f t="shared" si="173"/>
        <v>0</v>
      </c>
      <c r="F850" s="10">
        <f t="shared" si="174"/>
        <v>0</v>
      </c>
      <c r="G850" s="10">
        <f t="shared" si="174"/>
        <v>0</v>
      </c>
      <c r="H850" s="10">
        <f t="shared" si="175"/>
        <v>0</v>
      </c>
      <c r="I850" s="10">
        <f t="shared" si="176"/>
        <v>0</v>
      </c>
      <c r="J850" s="10">
        <f t="shared" si="177"/>
        <v>0</v>
      </c>
      <c r="K850" s="10">
        <f t="shared" si="178"/>
        <v>0</v>
      </c>
      <c r="L850" s="10">
        <f t="shared" si="179"/>
        <v>0</v>
      </c>
      <c r="M850" s="10">
        <f t="shared" ca="1" si="171"/>
        <v>-1.6428652393274609E-2</v>
      </c>
      <c r="N850" s="10">
        <f t="shared" ca="1" si="180"/>
        <v>0</v>
      </c>
      <c r="O850" s="177">
        <f t="shared" ca="1" si="181"/>
        <v>0</v>
      </c>
      <c r="P850" s="10">
        <f t="shared" ca="1" si="182"/>
        <v>0</v>
      </c>
      <c r="Q850" s="10">
        <f t="shared" ca="1" si="183"/>
        <v>0</v>
      </c>
      <c r="R850">
        <f t="shared" ca="1" si="172"/>
        <v>1.6428652393274609E-2</v>
      </c>
    </row>
    <row r="851" spans="2:18" x14ac:dyDescent="0.2">
      <c r="B851"/>
      <c r="C851" s="174"/>
      <c r="D851" s="176">
        <f t="shared" si="173"/>
        <v>0</v>
      </c>
      <c r="E851" s="176">
        <f t="shared" si="173"/>
        <v>0</v>
      </c>
      <c r="F851" s="10">
        <f t="shared" si="174"/>
        <v>0</v>
      </c>
      <c r="G851" s="10">
        <f t="shared" si="174"/>
        <v>0</v>
      </c>
      <c r="H851" s="10">
        <f t="shared" si="175"/>
        <v>0</v>
      </c>
      <c r="I851" s="10">
        <f t="shared" si="176"/>
        <v>0</v>
      </c>
      <c r="J851" s="10">
        <f t="shared" si="177"/>
        <v>0</v>
      </c>
      <c r="K851" s="10">
        <f t="shared" si="178"/>
        <v>0</v>
      </c>
      <c r="L851" s="10">
        <f t="shared" si="179"/>
        <v>0</v>
      </c>
      <c r="M851" s="10">
        <f t="shared" ca="1" si="171"/>
        <v>-1.6428652393274609E-2</v>
      </c>
      <c r="N851" s="10">
        <f t="shared" ca="1" si="180"/>
        <v>0</v>
      </c>
      <c r="O851" s="177">
        <f t="shared" ca="1" si="181"/>
        <v>0</v>
      </c>
      <c r="P851" s="10">
        <f t="shared" ca="1" si="182"/>
        <v>0</v>
      </c>
      <c r="Q851" s="10">
        <f t="shared" ca="1" si="183"/>
        <v>0</v>
      </c>
      <c r="R851">
        <f t="shared" ca="1" si="172"/>
        <v>1.6428652393274609E-2</v>
      </c>
    </row>
    <row r="852" spans="2:18" x14ac:dyDescent="0.2">
      <c r="B852"/>
      <c r="C852" s="174"/>
      <c r="D852" s="176">
        <f t="shared" si="173"/>
        <v>0</v>
      </c>
      <c r="E852" s="176">
        <f t="shared" si="173"/>
        <v>0</v>
      </c>
      <c r="F852" s="10">
        <f t="shared" si="174"/>
        <v>0</v>
      </c>
      <c r="G852" s="10">
        <f t="shared" si="174"/>
        <v>0</v>
      </c>
      <c r="H852" s="10">
        <f t="shared" si="175"/>
        <v>0</v>
      </c>
      <c r="I852" s="10">
        <f t="shared" si="176"/>
        <v>0</v>
      </c>
      <c r="J852" s="10">
        <f t="shared" si="177"/>
        <v>0</v>
      </c>
      <c r="K852" s="10">
        <f t="shared" si="178"/>
        <v>0</v>
      </c>
      <c r="L852" s="10">
        <f t="shared" si="179"/>
        <v>0</v>
      </c>
      <c r="M852" s="10">
        <f t="shared" ca="1" si="171"/>
        <v>-1.6428652393274609E-2</v>
      </c>
      <c r="N852" s="10">
        <f t="shared" ca="1" si="180"/>
        <v>0</v>
      </c>
      <c r="O852" s="177">
        <f t="shared" ca="1" si="181"/>
        <v>0</v>
      </c>
      <c r="P852" s="10">
        <f t="shared" ca="1" si="182"/>
        <v>0</v>
      </c>
      <c r="Q852" s="10">
        <f t="shared" ca="1" si="183"/>
        <v>0</v>
      </c>
      <c r="R852">
        <f t="shared" ca="1" si="172"/>
        <v>1.6428652393274609E-2</v>
      </c>
    </row>
    <row r="853" spans="2:18" x14ac:dyDescent="0.2">
      <c r="B853"/>
      <c r="C853" s="174"/>
      <c r="D853" s="176">
        <f t="shared" si="173"/>
        <v>0</v>
      </c>
      <c r="E853" s="176">
        <f t="shared" si="173"/>
        <v>0</v>
      </c>
      <c r="F853" s="10">
        <f t="shared" si="174"/>
        <v>0</v>
      </c>
      <c r="G853" s="10">
        <f t="shared" si="174"/>
        <v>0</v>
      </c>
      <c r="H853" s="10">
        <f t="shared" si="175"/>
        <v>0</v>
      </c>
      <c r="I853" s="10">
        <f t="shared" si="176"/>
        <v>0</v>
      </c>
      <c r="J853" s="10">
        <f t="shared" si="177"/>
        <v>0</v>
      </c>
      <c r="K853" s="10">
        <f t="shared" si="178"/>
        <v>0</v>
      </c>
      <c r="L853" s="10">
        <f t="shared" si="179"/>
        <v>0</v>
      </c>
      <c r="M853" s="10">
        <f t="shared" ref="M853:M916" ca="1" si="184">+E$4+E$5*D853+E$6*D853^2</f>
        <v>-1.6428652393274609E-2</v>
      </c>
      <c r="N853" s="10">
        <f t="shared" ca="1" si="180"/>
        <v>0</v>
      </c>
      <c r="O853" s="177">
        <f t="shared" ca="1" si="181"/>
        <v>0</v>
      </c>
      <c r="P853" s="10">
        <f t="shared" ca="1" si="182"/>
        <v>0</v>
      </c>
      <c r="Q853" s="10">
        <f t="shared" ca="1" si="183"/>
        <v>0</v>
      </c>
      <c r="R853">
        <f t="shared" ref="R853:R916" ca="1" si="185">+E853-M853</f>
        <v>1.6428652393274609E-2</v>
      </c>
    </row>
    <row r="854" spans="2:18" x14ac:dyDescent="0.2">
      <c r="B854"/>
      <c r="C854" s="174"/>
      <c r="D854" s="176">
        <f t="shared" si="173"/>
        <v>0</v>
      </c>
      <c r="E854" s="176">
        <f t="shared" si="173"/>
        <v>0</v>
      </c>
      <c r="F854" s="10">
        <f t="shared" si="174"/>
        <v>0</v>
      </c>
      <c r="G854" s="10">
        <f t="shared" si="174"/>
        <v>0</v>
      </c>
      <c r="H854" s="10">
        <f t="shared" si="175"/>
        <v>0</v>
      </c>
      <c r="I854" s="10">
        <f t="shared" si="176"/>
        <v>0</v>
      </c>
      <c r="J854" s="10">
        <f t="shared" si="177"/>
        <v>0</v>
      </c>
      <c r="K854" s="10">
        <f t="shared" si="178"/>
        <v>0</v>
      </c>
      <c r="L854" s="10">
        <f t="shared" si="179"/>
        <v>0</v>
      </c>
      <c r="M854" s="10">
        <f t="shared" ca="1" si="184"/>
        <v>-1.6428652393274609E-2</v>
      </c>
      <c r="N854" s="10">
        <f t="shared" ca="1" si="180"/>
        <v>0</v>
      </c>
      <c r="O854" s="177">
        <f t="shared" ca="1" si="181"/>
        <v>0</v>
      </c>
      <c r="P854" s="10">
        <f t="shared" ca="1" si="182"/>
        <v>0</v>
      </c>
      <c r="Q854" s="10">
        <f t="shared" ca="1" si="183"/>
        <v>0</v>
      </c>
      <c r="R854">
        <f t="shared" ca="1" si="185"/>
        <v>1.6428652393274609E-2</v>
      </c>
    </row>
    <row r="855" spans="2:18" x14ac:dyDescent="0.2">
      <c r="B855"/>
      <c r="C855" s="174"/>
      <c r="D855" s="176">
        <f t="shared" si="173"/>
        <v>0</v>
      </c>
      <c r="E855" s="176">
        <f t="shared" si="173"/>
        <v>0</v>
      </c>
      <c r="F855" s="10">
        <f t="shared" si="174"/>
        <v>0</v>
      </c>
      <c r="G855" s="10">
        <f t="shared" si="174"/>
        <v>0</v>
      </c>
      <c r="H855" s="10">
        <f t="shared" si="175"/>
        <v>0</v>
      </c>
      <c r="I855" s="10">
        <f t="shared" si="176"/>
        <v>0</v>
      </c>
      <c r="J855" s="10">
        <f t="shared" si="177"/>
        <v>0</v>
      </c>
      <c r="K855" s="10">
        <f t="shared" si="178"/>
        <v>0</v>
      </c>
      <c r="L855" s="10">
        <f t="shared" si="179"/>
        <v>0</v>
      </c>
      <c r="M855" s="10">
        <f t="shared" ca="1" si="184"/>
        <v>-1.6428652393274609E-2</v>
      </c>
      <c r="N855" s="10">
        <f t="shared" ca="1" si="180"/>
        <v>0</v>
      </c>
      <c r="O855" s="177">
        <f t="shared" ca="1" si="181"/>
        <v>0</v>
      </c>
      <c r="P855" s="10">
        <f t="shared" ca="1" si="182"/>
        <v>0</v>
      </c>
      <c r="Q855" s="10">
        <f t="shared" ca="1" si="183"/>
        <v>0</v>
      </c>
      <c r="R855">
        <f t="shared" ca="1" si="185"/>
        <v>1.6428652393274609E-2</v>
      </c>
    </row>
    <row r="856" spans="2:18" x14ac:dyDescent="0.2">
      <c r="B856"/>
      <c r="C856" s="174"/>
      <c r="D856" s="176">
        <f t="shared" si="173"/>
        <v>0</v>
      </c>
      <c r="E856" s="176">
        <f t="shared" si="173"/>
        <v>0</v>
      </c>
      <c r="F856" s="10">
        <f t="shared" si="174"/>
        <v>0</v>
      </c>
      <c r="G856" s="10">
        <f t="shared" si="174"/>
        <v>0</v>
      </c>
      <c r="H856" s="10">
        <f t="shared" si="175"/>
        <v>0</v>
      </c>
      <c r="I856" s="10">
        <f t="shared" si="176"/>
        <v>0</v>
      </c>
      <c r="J856" s="10">
        <f t="shared" si="177"/>
        <v>0</v>
      </c>
      <c r="K856" s="10">
        <f t="shared" si="178"/>
        <v>0</v>
      </c>
      <c r="L856" s="10">
        <f t="shared" si="179"/>
        <v>0</v>
      </c>
      <c r="M856" s="10">
        <f t="shared" ca="1" si="184"/>
        <v>-1.6428652393274609E-2</v>
      </c>
      <c r="N856" s="10">
        <f t="shared" ca="1" si="180"/>
        <v>0</v>
      </c>
      <c r="O856" s="177">
        <f t="shared" ca="1" si="181"/>
        <v>0</v>
      </c>
      <c r="P856" s="10">
        <f t="shared" ca="1" si="182"/>
        <v>0</v>
      </c>
      <c r="Q856" s="10">
        <f t="shared" ca="1" si="183"/>
        <v>0</v>
      </c>
      <c r="R856">
        <f t="shared" ca="1" si="185"/>
        <v>1.6428652393274609E-2</v>
      </c>
    </row>
    <row r="857" spans="2:18" x14ac:dyDescent="0.2">
      <c r="B857"/>
      <c r="C857" s="174"/>
      <c r="D857" s="176">
        <f t="shared" si="173"/>
        <v>0</v>
      </c>
      <c r="E857" s="176">
        <f t="shared" si="173"/>
        <v>0</v>
      </c>
      <c r="F857" s="10">
        <f t="shared" si="174"/>
        <v>0</v>
      </c>
      <c r="G857" s="10">
        <f t="shared" si="174"/>
        <v>0</v>
      </c>
      <c r="H857" s="10">
        <f t="shared" si="175"/>
        <v>0</v>
      </c>
      <c r="I857" s="10">
        <f t="shared" si="176"/>
        <v>0</v>
      </c>
      <c r="J857" s="10">
        <f t="shared" si="177"/>
        <v>0</v>
      </c>
      <c r="K857" s="10">
        <f t="shared" si="178"/>
        <v>0</v>
      </c>
      <c r="L857" s="10">
        <f t="shared" si="179"/>
        <v>0</v>
      </c>
      <c r="M857" s="10">
        <f t="shared" ca="1" si="184"/>
        <v>-1.6428652393274609E-2</v>
      </c>
      <c r="N857" s="10">
        <f t="shared" ca="1" si="180"/>
        <v>0</v>
      </c>
      <c r="O857" s="177">
        <f t="shared" ca="1" si="181"/>
        <v>0</v>
      </c>
      <c r="P857" s="10">
        <f t="shared" ca="1" si="182"/>
        <v>0</v>
      </c>
      <c r="Q857" s="10">
        <f t="shared" ca="1" si="183"/>
        <v>0</v>
      </c>
      <c r="R857">
        <f t="shared" ca="1" si="185"/>
        <v>1.6428652393274609E-2</v>
      </c>
    </row>
    <row r="858" spans="2:18" x14ac:dyDescent="0.2">
      <c r="B858"/>
      <c r="C858" s="174"/>
      <c r="D858" s="176">
        <f t="shared" si="173"/>
        <v>0</v>
      </c>
      <c r="E858" s="176">
        <f t="shared" si="173"/>
        <v>0</v>
      </c>
      <c r="F858" s="10">
        <f t="shared" si="174"/>
        <v>0</v>
      </c>
      <c r="G858" s="10">
        <f t="shared" si="174"/>
        <v>0</v>
      </c>
      <c r="H858" s="10">
        <f t="shared" si="175"/>
        <v>0</v>
      </c>
      <c r="I858" s="10">
        <f t="shared" si="176"/>
        <v>0</v>
      </c>
      <c r="J858" s="10">
        <f t="shared" si="177"/>
        <v>0</v>
      </c>
      <c r="K858" s="10">
        <f t="shared" si="178"/>
        <v>0</v>
      </c>
      <c r="L858" s="10">
        <f t="shared" si="179"/>
        <v>0</v>
      </c>
      <c r="M858" s="10">
        <f t="shared" ca="1" si="184"/>
        <v>-1.6428652393274609E-2</v>
      </c>
      <c r="N858" s="10">
        <f t="shared" ca="1" si="180"/>
        <v>0</v>
      </c>
      <c r="O858" s="177">
        <f t="shared" ca="1" si="181"/>
        <v>0</v>
      </c>
      <c r="P858" s="10">
        <f t="shared" ca="1" si="182"/>
        <v>0</v>
      </c>
      <c r="Q858" s="10">
        <f t="shared" ca="1" si="183"/>
        <v>0</v>
      </c>
      <c r="R858">
        <f t="shared" ca="1" si="185"/>
        <v>1.6428652393274609E-2</v>
      </c>
    </row>
    <row r="859" spans="2:18" x14ac:dyDescent="0.2">
      <c r="B859"/>
      <c r="C859" s="174"/>
      <c r="D859" s="176">
        <f t="shared" si="173"/>
        <v>0</v>
      </c>
      <c r="E859" s="176">
        <f t="shared" si="173"/>
        <v>0</v>
      </c>
      <c r="F859" s="10">
        <f t="shared" si="174"/>
        <v>0</v>
      </c>
      <c r="G859" s="10">
        <f t="shared" si="174"/>
        <v>0</v>
      </c>
      <c r="H859" s="10">
        <f t="shared" si="175"/>
        <v>0</v>
      </c>
      <c r="I859" s="10">
        <f t="shared" si="176"/>
        <v>0</v>
      </c>
      <c r="J859" s="10">
        <f t="shared" si="177"/>
        <v>0</v>
      </c>
      <c r="K859" s="10">
        <f t="shared" si="178"/>
        <v>0</v>
      </c>
      <c r="L859" s="10">
        <f t="shared" si="179"/>
        <v>0</v>
      </c>
      <c r="M859" s="10">
        <f t="shared" ca="1" si="184"/>
        <v>-1.6428652393274609E-2</v>
      </c>
      <c r="N859" s="10">
        <f t="shared" ca="1" si="180"/>
        <v>0</v>
      </c>
      <c r="O859" s="177">
        <f t="shared" ca="1" si="181"/>
        <v>0</v>
      </c>
      <c r="P859" s="10">
        <f t="shared" ca="1" si="182"/>
        <v>0</v>
      </c>
      <c r="Q859" s="10">
        <f t="shared" ca="1" si="183"/>
        <v>0</v>
      </c>
      <c r="R859">
        <f t="shared" ca="1" si="185"/>
        <v>1.6428652393274609E-2</v>
      </c>
    </row>
    <row r="860" spans="2:18" x14ac:dyDescent="0.2">
      <c r="B860"/>
      <c r="C860" s="174"/>
      <c r="D860" s="176">
        <f t="shared" si="173"/>
        <v>0</v>
      </c>
      <c r="E860" s="176">
        <f t="shared" si="173"/>
        <v>0</v>
      </c>
      <c r="F860" s="10">
        <f t="shared" si="174"/>
        <v>0</v>
      </c>
      <c r="G860" s="10">
        <f t="shared" si="174"/>
        <v>0</v>
      </c>
      <c r="H860" s="10">
        <f t="shared" si="175"/>
        <v>0</v>
      </c>
      <c r="I860" s="10">
        <f t="shared" si="176"/>
        <v>0</v>
      </c>
      <c r="J860" s="10">
        <f t="shared" si="177"/>
        <v>0</v>
      </c>
      <c r="K860" s="10">
        <f t="shared" si="178"/>
        <v>0</v>
      </c>
      <c r="L860" s="10">
        <f t="shared" si="179"/>
        <v>0</v>
      </c>
      <c r="M860" s="10">
        <f t="shared" ca="1" si="184"/>
        <v>-1.6428652393274609E-2</v>
      </c>
      <c r="N860" s="10">
        <f t="shared" ca="1" si="180"/>
        <v>0</v>
      </c>
      <c r="O860" s="177">
        <f t="shared" ca="1" si="181"/>
        <v>0</v>
      </c>
      <c r="P860" s="10">
        <f t="shared" ca="1" si="182"/>
        <v>0</v>
      </c>
      <c r="Q860" s="10">
        <f t="shared" ca="1" si="183"/>
        <v>0</v>
      </c>
      <c r="R860">
        <f t="shared" ca="1" si="185"/>
        <v>1.6428652393274609E-2</v>
      </c>
    </row>
    <row r="861" spans="2:18" x14ac:dyDescent="0.2">
      <c r="B861"/>
      <c r="C861" s="174"/>
      <c r="D861" s="176">
        <f t="shared" si="173"/>
        <v>0</v>
      </c>
      <c r="E861" s="176">
        <f t="shared" si="173"/>
        <v>0</v>
      </c>
      <c r="F861" s="10">
        <f t="shared" si="174"/>
        <v>0</v>
      </c>
      <c r="G861" s="10">
        <f t="shared" si="174"/>
        <v>0</v>
      </c>
      <c r="H861" s="10">
        <f t="shared" si="175"/>
        <v>0</v>
      </c>
      <c r="I861" s="10">
        <f t="shared" si="176"/>
        <v>0</v>
      </c>
      <c r="J861" s="10">
        <f t="shared" si="177"/>
        <v>0</v>
      </c>
      <c r="K861" s="10">
        <f t="shared" si="178"/>
        <v>0</v>
      </c>
      <c r="L861" s="10">
        <f t="shared" si="179"/>
        <v>0</v>
      </c>
      <c r="M861" s="10">
        <f t="shared" ca="1" si="184"/>
        <v>-1.6428652393274609E-2</v>
      </c>
      <c r="N861" s="10">
        <f t="shared" ca="1" si="180"/>
        <v>0</v>
      </c>
      <c r="O861" s="177">
        <f t="shared" ca="1" si="181"/>
        <v>0</v>
      </c>
      <c r="P861" s="10">
        <f t="shared" ca="1" si="182"/>
        <v>0</v>
      </c>
      <c r="Q861" s="10">
        <f t="shared" ca="1" si="183"/>
        <v>0</v>
      </c>
      <c r="R861">
        <f t="shared" ca="1" si="185"/>
        <v>1.6428652393274609E-2</v>
      </c>
    </row>
    <row r="862" spans="2:18" x14ac:dyDescent="0.2">
      <c r="B862"/>
      <c r="C862" s="174"/>
      <c r="D862" s="176">
        <f t="shared" si="173"/>
        <v>0</v>
      </c>
      <c r="E862" s="176">
        <f t="shared" si="173"/>
        <v>0</v>
      </c>
      <c r="F862" s="10">
        <f t="shared" si="174"/>
        <v>0</v>
      </c>
      <c r="G862" s="10">
        <f t="shared" si="174"/>
        <v>0</v>
      </c>
      <c r="H862" s="10">
        <f t="shared" si="175"/>
        <v>0</v>
      </c>
      <c r="I862" s="10">
        <f t="shared" si="176"/>
        <v>0</v>
      </c>
      <c r="J862" s="10">
        <f t="shared" si="177"/>
        <v>0</v>
      </c>
      <c r="K862" s="10">
        <f t="shared" si="178"/>
        <v>0</v>
      </c>
      <c r="L862" s="10">
        <f t="shared" si="179"/>
        <v>0</v>
      </c>
      <c r="M862" s="10">
        <f t="shared" ca="1" si="184"/>
        <v>-1.6428652393274609E-2</v>
      </c>
      <c r="N862" s="10">
        <f t="shared" ca="1" si="180"/>
        <v>0</v>
      </c>
      <c r="O862" s="177">
        <f t="shared" ca="1" si="181"/>
        <v>0</v>
      </c>
      <c r="P862" s="10">
        <f t="shared" ca="1" si="182"/>
        <v>0</v>
      </c>
      <c r="Q862" s="10">
        <f t="shared" ca="1" si="183"/>
        <v>0</v>
      </c>
      <c r="R862">
        <f t="shared" ca="1" si="185"/>
        <v>1.6428652393274609E-2</v>
      </c>
    </row>
    <row r="863" spans="2:18" x14ac:dyDescent="0.2">
      <c r="B863"/>
      <c r="C863" s="174"/>
      <c r="D863" s="176">
        <f t="shared" si="173"/>
        <v>0</v>
      </c>
      <c r="E863" s="176">
        <f t="shared" si="173"/>
        <v>0</v>
      </c>
      <c r="F863" s="10">
        <f t="shared" si="174"/>
        <v>0</v>
      </c>
      <c r="G863" s="10">
        <f t="shared" si="174"/>
        <v>0</v>
      </c>
      <c r="H863" s="10">
        <f t="shared" si="175"/>
        <v>0</v>
      </c>
      <c r="I863" s="10">
        <f t="shared" si="176"/>
        <v>0</v>
      </c>
      <c r="J863" s="10">
        <f t="shared" si="177"/>
        <v>0</v>
      </c>
      <c r="K863" s="10">
        <f t="shared" si="178"/>
        <v>0</v>
      </c>
      <c r="L863" s="10">
        <f t="shared" si="179"/>
        <v>0</v>
      </c>
      <c r="M863" s="10">
        <f t="shared" ca="1" si="184"/>
        <v>-1.6428652393274609E-2</v>
      </c>
      <c r="N863" s="10">
        <f t="shared" ca="1" si="180"/>
        <v>0</v>
      </c>
      <c r="O863" s="177">
        <f t="shared" ca="1" si="181"/>
        <v>0</v>
      </c>
      <c r="P863" s="10">
        <f t="shared" ca="1" si="182"/>
        <v>0</v>
      </c>
      <c r="Q863" s="10">
        <f t="shared" ca="1" si="183"/>
        <v>0</v>
      </c>
      <c r="R863">
        <f t="shared" ca="1" si="185"/>
        <v>1.6428652393274609E-2</v>
      </c>
    </row>
    <row r="864" spans="2:18" x14ac:dyDescent="0.2">
      <c r="B864"/>
      <c r="C864" s="174"/>
      <c r="D864" s="176">
        <f t="shared" si="173"/>
        <v>0</v>
      </c>
      <c r="E864" s="176">
        <f t="shared" si="173"/>
        <v>0</v>
      </c>
      <c r="F864" s="10">
        <f t="shared" si="174"/>
        <v>0</v>
      </c>
      <c r="G864" s="10">
        <f t="shared" si="174"/>
        <v>0</v>
      </c>
      <c r="H864" s="10">
        <f t="shared" si="175"/>
        <v>0</v>
      </c>
      <c r="I864" s="10">
        <f t="shared" si="176"/>
        <v>0</v>
      </c>
      <c r="J864" s="10">
        <f t="shared" si="177"/>
        <v>0</v>
      </c>
      <c r="K864" s="10">
        <f t="shared" si="178"/>
        <v>0</v>
      </c>
      <c r="L864" s="10">
        <f t="shared" si="179"/>
        <v>0</v>
      </c>
      <c r="M864" s="10">
        <f t="shared" ca="1" si="184"/>
        <v>-1.6428652393274609E-2</v>
      </c>
      <c r="N864" s="10">
        <f t="shared" ca="1" si="180"/>
        <v>0</v>
      </c>
      <c r="O864" s="177">
        <f t="shared" ca="1" si="181"/>
        <v>0</v>
      </c>
      <c r="P864" s="10">
        <f t="shared" ca="1" si="182"/>
        <v>0</v>
      </c>
      <c r="Q864" s="10">
        <f t="shared" ca="1" si="183"/>
        <v>0</v>
      </c>
      <c r="R864">
        <f t="shared" ca="1" si="185"/>
        <v>1.6428652393274609E-2</v>
      </c>
    </row>
    <row r="865" spans="2:18" x14ac:dyDescent="0.2">
      <c r="B865"/>
      <c r="C865" s="174"/>
      <c r="D865" s="176">
        <f t="shared" si="173"/>
        <v>0</v>
      </c>
      <c r="E865" s="176">
        <f t="shared" si="173"/>
        <v>0</v>
      </c>
      <c r="F865" s="10">
        <f t="shared" si="174"/>
        <v>0</v>
      </c>
      <c r="G865" s="10">
        <f t="shared" si="174"/>
        <v>0</v>
      </c>
      <c r="H865" s="10">
        <f t="shared" si="175"/>
        <v>0</v>
      </c>
      <c r="I865" s="10">
        <f t="shared" si="176"/>
        <v>0</v>
      </c>
      <c r="J865" s="10">
        <f t="shared" si="177"/>
        <v>0</v>
      </c>
      <c r="K865" s="10">
        <f t="shared" si="178"/>
        <v>0</v>
      </c>
      <c r="L865" s="10">
        <f t="shared" si="179"/>
        <v>0</v>
      </c>
      <c r="M865" s="10">
        <f t="shared" ca="1" si="184"/>
        <v>-1.6428652393274609E-2</v>
      </c>
      <c r="N865" s="10">
        <f t="shared" ca="1" si="180"/>
        <v>0</v>
      </c>
      <c r="O865" s="177">
        <f t="shared" ca="1" si="181"/>
        <v>0</v>
      </c>
      <c r="P865" s="10">
        <f t="shared" ca="1" si="182"/>
        <v>0</v>
      </c>
      <c r="Q865" s="10">
        <f t="shared" ca="1" si="183"/>
        <v>0</v>
      </c>
      <c r="R865">
        <f t="shared" ca="1" si="185"/>
        <v>1.6428652393274609E-2</v>
      </c>
    </row>
    <row r="866" spans="2:18" x14ac:dyDescent="0.2">
      <c r="B866"/>
      <c r="C866" s="174"/>
      <c r="D866" s="176">
        <f t="shared" si="173"/>
        <v>0</v>
      </c>
      <c r="E866" s="176">
        <f t="shared" si="173"/>
        <v>0</v>
      </c>
      <c r="F866" s="10">
        <f t="shared" si="174"/>
        <v>0</v>
      </c>
      <c r="G866" s="10">
        <f t="shared" si="174"/>
        <v>0</v>
      </c>
      <c r="H866" s="10">
        <f t="shared" si="175"/>
        <v>0</v>
      </c>
      <c r="I866" s="10">
        <f t="shared" si="176"/>
        <v>0</v>
      </c>
      <c r="J866" s="10">
        <f t="shared" si="177"/>
        <v>0</v>
      </c>
      <c r="K866" s="10">
        <f t="shared" si="178"/>
        <v>0</v>
      </c>
      <c r="L866" s="10">
        <f t="shared" si="179"/>
        <v>0</v>
      </c>
      <c r="M866" s="10">
        <f t="shared" ca="1" si="184"/>
        <v>-1.6428652393274609E-2</v>
      </c>
      <c r="N866" s="10">
        <f t="shared" ca="1" si="180"/>
        <v>0</v>
      </c>
      <c r="O866" s="177">
        <f t="shared" ca="1" si="181"/>
        <v>0</v>
      </c>
      <c r="P866" s="10">
        <f t="shared" ca="1" si="182"/>
        <v>0</v>
      </c>
      <c r="Q866" s="10">
        <f t="shared" ca="1" si="183"/>
        <v>0</v>
      </c>
      <c r="R866">
        <f t="shared" ca="1" si="185"/>
        <v>1.6428652393274609E-2</v>
      </c>
    </row>
    <row r="867" spans="2:18" x14ac:dyDescent="0.2">
      <c r="B867"/>
      <c r="C867" s="174"/>
      <c r="D867" s="176">
        <f t="shared" si="173"/>
        <v>0</v>
      </c>
      <c r="E867" s="176">
        <f t="shared" si="173"/>
        <v>0</v>
      </c>
      <c r="F867" s="10">
        <f t="shared" si="174"/>
        <v>0</v>
      </c>
      <c r="G867" s="10">
        <f t="shared" si="174"/>
        <v>0</v>
      </c>
      <c r="H867" s="10">
        <f t="shared" si="175"/>
        <v>0</v>
      </c>
      <c r="I867" s="10">
        <f t="shared" si="176"/>
        <v>0</v>
      </c>
      <c r="J867" s="10">
        <f t="shared" si="177"/>
        <v>0</v>
      </c>
      <c r="K867" s="10">
        <f t="shared" si="178"/>
        <v>0</v>
      </c>
      <c r="L867" s="10">
        <f t="shared" si="179"/>
        <v>0</v>
      </c>
      <c r="M867" s="10">
        <f t="shared" ca="1" si="184"/>
        <v>-1.6428652393274609E-2</v>
      </c>
      <c r="N867" s="10">
        <f t="shared" ca="1" si="180"/>
        <v>0</v>
      </c>
      <c r="O867" s="177">
        <f t="shared" ca="1" si="181"/>
        <v>0</v>
      </c>
      <c r="P867" s="10">
        <f t="shared" ca="1" si="182"/>
        <v>0</v>
      </c>
      <c r="Q867" s="10">
        <f t="shared" ca="1" si="183"/>
        <v>0</v>
      </c>
      <c r="R867">
        <f t="shared" ca="1" si="185"/>
        <v>1.6428652393274609E-2</v>
      </c>
    </row>
    <row r="868" spans="2:18" x14ac:dyDescent="0.2">
      <c r="B868"/>
      <c r="C868" s="174"/>
      <c r="D868" s="176">
        <f t="shared" si="173"/>
        <v>0</v>
      </c>
      <c r="E868" s="176">
        <f t="shared" si="173"/>
        <v>0</v>
      </c>
      <c r="F868" s="10">
        <f t="shared" si="174"/>
        <v>0</v>
      </c>
      <c r="G868" s="10">
        <f t="shared" si="174"/>
        <v>0</v>
      </c>
      <c r="H868" s="10">
        <f t="shared" si="175"/>
        <v>0</v>
      </c>
      <c r="I868" s="10">
        <f t="shared" si="176"/>
        <v>0</v>
      </c>
      <c r="J868" s="10">
        <f t="shared" si="177"/>
        <v>0</v>
      </c>
      <c r="K868" s="10">
        <f t="shared" si="178"/>
        <v>0</v>
      </c>
      <c r="L868" s="10">
        <f t="shared" si="179"/>
        <v>0</v>
      </c>
      <c r="M868" s="10">
        <f t="shared" ca="1" si="184"/>
        <v>-1.6428652393274609E-2</v>
      </c>
      <c r="N868" s="10">
        <f t="shared" ca="1" si="180"/>
        <v>0</v>
      </c>
      <c r="O868" s="177">
        <f t="shared" ca="1" si="181"/>
        <v>0</v>
      </c>
      <c r="P868" s="10">
        <f t="shared" ca="1" si="182"/>
        <v>0</v>
      </c>
      <c r="Q868" s="10">
        <f t="shared" ca="1" si="183"/>
        <v>0</v>
      </c>
      <c r="R868">
        <f t="shared" ca="1" si="185"/>
        <v>1.6428652393274609E-2</v>
      </c>
    </row>
    <row r="869" spans="2:18" x14ac:dyDescent="0.2">
      <c r="B869"/>
      <c r="C869" s="174"/>
      <c r="D869" s="176">
        <f t="shared" si="173"/>
        <v>0</v>
      </c>
      <c r="E869" s="176">
        <f t="shared" si="173"/>
        <v>0</v>
      </c>
      <c r="F869" s="10">
        <f t="shared" si="174"/>
        <v>0</v>
      </c>
      <c r="G869" s="10">
        <f t="shared" si="174"/>
        <v>0</v>
      </c>
      <c r="H869" s="10">
        <f t="shared" si="175"/>
        <v>0</v>
      </c>
      <c r="I869" s="10">
        <f t="shared" si="176"/>
        <v>0</v>
      </c>
      <c r="J869" s="10">
        <f t="shared" si="177"/>
        <v>0</v>
      </c>
      <c r="K869" s="10">
        <f t="shared" si="178"/>
        <v>0</v>
      </c>
      <c r="L869" s="10">
        <f t="shared" si="179"/>
        <v>0</v>
      </c>
      <c r="M869" s="10">
        <f t="shared" ca="1" si="184"/>
        <v>-1.6428652393274609E-2</v>
      </c>
      <c r="N869" s="10">
        <f t="shared" ca="1" si="180"/>
        <v>0</v>
      </c>
      <c r="O869" s="177">
        <f t="shared" ca="1" si="181"/>
        <v>0</v>
      </c>
      <c r="P869" s="10">
        <f t="shared" ca="1" si="182"/>
        <v>0</v>
      </c>
      <c r="Q869" s="10">
        <f t="shared" ca="1" si="183"/>
        <v>0</v>
      </c>
      <c r="R869">
        <f t="shared" ca="1" si="185"/>
        <v>1.6428652393274609E-2</v>
      </c>
    </row>
    <row r="870" spans="2:18" x14ac:dyDescent="0.2">
      <c r="B870"/>
      <c r="C870" s="174"/>
      <c r="D870" s="176">
        <f t="shared" si="173"/>
        <v>0</v>
      </c>
      <c r="E870" s="176">
        <f t="shared" si="173"/>
        <v>0</v>
      </c>
      <c r="F870" s="10">
        <f t="shared" si="174"/>
        <v>0</v>
      </c>
      <c r="G870" s="10">
        <f t="shared" si="174"/>
        <v>0</v>
      </c>
      <c r="H870" s="10">
        <f t="shared" si="175"/>
        <v>0</v>
      </c>
      <c r="I870" s="10">
        <f t="shared" si="176"/>
        <v>0</v>
      </c>
      <c r="J870" s="10">
        <f t="shared" si="177"/>
        <v>0</v>
      </c>
      <c r="K870" s="10">
        <f t="shared" si="178"/>
        <v>0</v>
      </c>
      <c r="L870" s="10">
        <f t="shared" si="179"/>
        <v>0</v>
      </c>
      <c r="M870" s="10">
        <f t="shared" ca="1" si="184"/>
        <v>-1.6428652393274609E-2</v>
      </c>
      <c r="N870" s="10">
        <f t="shared" ca="1" si="180"/>
        <v>0</v>
      </c>
      <c r="O870" s="177">
        <f t="shared" ca="1" si="181"/>
        <v>0</v>
      </c>
      <c r="P870" s="10">
        <f t="shared" ca="1" si="182"/>
        <v>0</v>
      </c>
      <c r="Q870" s="10">
        <f t="shared" ca="1" si="183"/>
        <v>0</v>
      </c>
      <c r="R870">
        <f t="shared" ca="1" si="185"/>
        <v>1.6428652393274609E-2</v>
      </c>
    </row>
    <row r="871" spans="2:18" x14ac:dyDescent="0.2">
      <c r="B871"/>
      <c r="C871" s="174"/>
      <c r="D871" s="176">
        <f t="shared" si="173"/>
        <v>0</v>
      </c>
      <c r="E871" s="176">
        <f t="shared" si="173"/>
        <v>0</v>
      </c>
      <c r="F871" s="10">
        <f t="shared" si="174"/>
        <v>0</v>
      </c>
      <c r="G871" s="10">
        <f t="shared" si="174"/>
        <v>0</v>
      </c>
      <c r="H871" s="10">
        <f t="shared" si="175"/>
        <v>0</v>
      </c>
      <c r="I871" s="10">
        <f t="shared" si="176"/>
        <v>0</v>
      </c>
      <c r="J871" s="10">
        <f t="shared" si="177"/>
        <v>0</v>
      </c>
      <c r="K871" s="10">
        <f t="shared" si="178"/>
        <v>0</v>
      </c>
      <c r="L871" s="10">
        <f t="shared" si="179"/>
        <v>0</v>
      </c>
      <c r="M871" s="10">
        <f t="shared" ca="1" si="184"/>
        <v>-1.6428652393274609E-2</v>
      </c>
      <c r="N871" s="10">
        <f t="shared" ca="1" si="180"/>
        <v>0</v>
      </c>
      <c r="O871" s="177">
        <f t="shared" ca="1" si="181"/>
        <v>0</v>
      </c>
      <c r="P871" s="10">
        <f t="shared" ca="1" si="182"/>
        <v>0</v>
      </c>
      <c r="Q871" s="10">
        <f t="shared" ca="1" si="183"/>
        <v>0</v>
      </c>
      <c r="R871">
        <f t="shared" ca="1" si="185"/>
        <v>1.6428652393274609E-2</v>
      </c>
    </row>
    <row r="872" spans="2:18" x14ac:dyDescent="0.2">
      <c r="B872"/>
      <c r="C872" s="174"/>
      <c r="D872" s="176">
        <f t="shared" si="173"/>
        <v>0</v>
      </c>
      <c r="E872" s="176">
        <f t="shared" si="173"/>
        <v>0</v>
      </c>
      <c r="F872" s="10">
        <f t="shared" si="174"/>
        <v>0</v>
      </c>
      <c r="G872" s="10">
        <f t="shared" si="174"/>
        <v>0</v>
      </c>
      <c r="H872" s="10">
        <f t="shared" si="175"/>
        <v>0</v>
      </c>
      <c r="I872" s="10">
        <f t="shared" si="176"/>
        <v>0</v>
      </c>
      <c r="J872" s="10">
        <f t="shared" si="177"/>
        <v>0</v>
      </c>
      <c r="K872" s="10">
        <f t="shared" si="178"/>
        <v>0</v>
      </c>
      <c r="L872" s="10">
        <f t="shared" si="179"/>
        <v>0</v>
      </c>
      <c r="M872" s="10">
        <f t="shared" ca="1" si="184"/>
        <v>-1.6428652393274609E-2</v>
      </c>
      <c r="N872" s="10">
        <f t="shared" ca="1" si="180"/>
        <v>0</v>
      </c>
      <c r="O872" s="177">
        <f t="shared" ca="1" si="181"/>
        <v>0</v>
      </c>
      <c r="P872" s="10">
        <f t="shared" ca="1" si="182"/>
        <v>0</v>
      </c>
      <c r="Q872" s="10">
        <f t="shared" ca="1" si="183"/>
        <v>0</v>
      </c>
      <c r="R872">
        <f t="shared" ca="1" si="185"/>
        <v>1.6428652393274609E-2</v>
      </c>
    </row>
    <row r="873" spans="2:18" x14ac:dyDescent="0.2">
      <c r="B873"/>
      <c r="C873" s="174"/>
      <c r="D873" s="176">
        <f t="shared" si="173"/>
        <v>0</v>
      </c>
      <c r="E873" s="176">
        <f t="shared" si="173"/>
        <v>0</v>
      </c>
      <c r="F873" s="10">
        <f t="shared" si="174"/>
        <v>0</v>
      </c>
      <c r="G873" s="10">
        <f t="shared" si="174"/>
        <v>0</v>
      </c>
      <c r="H873" s="10">
        <f t="shared" si="175"/>
        <v>0</v>
      </c>
      <c r="I873" s="10">
        <f t="shared" si="176"/>
        <v>0</v>
      </c>
      <c r="J873" s="10">
        <f t="shared" si="177"/>
        <v>0</v>
      </c>
      <c r="K873" s="10">
        <f t="shared" si="178"/>
        <v>0</v>
      </c>
      <c r="L873" s="10">
        <f t="shared" si="179"/>
        <v>0</v>
      </c>
      <c r="M873" s="10">
        <f t="shared" ca="1" si="184"/>
        <v>-1.6428652393274609E-2</v>
      </c>
      <c r="N873" s="10">
        <f t="shared" ca="1" si="180"/>
        <v>0</v>
      </c>
      <c r="O873" s="177">
        <f t="shared" ca="1" si="181"/>
        <v>0</v>
      </c>
      <c r="P873" s="10">
        <f t="shared" ca="1" si="182"/>
        <v>0</v>
      </c>
      <c r="Q873" s="10">
        <f t="shared" ca="1" si="183"/>
        <v>0</v>
      </c>
      <c r="R873">
        <f t="shared" ca="1" si="185"/>
        <v>1.6428652393274609E-2</v>
      </c>
    </row>
    <row r="874" spans="2:18" x14ac:dyDescent="0.2">
      <c r="B874"/>
      <c r="C874" s="174"/>
      <c r="D874" s="176">
        <f t="shared" si="173"/>
        <v>0</v>
      </c>
      <c r="E874" s="176">
        <f t="shared" si="173"/>
        <v>0</v>
      </c>
      <c r="F874" s="10">
        <f t="shared" si="174"/>
        <v>0</v>
      </c>
      <c r="G874" s="10">
        <f t="shared" si="174"/>
        <v>0</v>
      </c>
      <c r="H874" s="10">
        <f t="shared" si="175"/>
        <v>0</v>
      </c>
      <c r="I874" s="10">
        <f t="shared" si="176"/>
        <v>0</v>
      </c>
      <c r="J874" s="10">
        <f t="shared" si="177"/>
        <v>0</v>
      </c>
      <c r="K874" s="10">
        <f t="shared" si="178"/>
        <v>0</v>
      </c>
      <c r="L874" s="10">
        <f t="shared" si="179"/>
        <v>0</v>
      </c>
      <c r="M874" s="10">
        <f t="shared" ca="1" si="184"/>
        <v>-1.6428652393274609E-2</v>
      </c>
      <c r="N874" s="10">
        <f t="shared" ca="1" si="180"/>
        <v>0</v>
      </c>
      <c r="O874" s="177">
        <f t="shared" ca="1" si="181"/>
        <v>0</v>
      </c>
      <c r="P874" s="10">
        <f t="shared" ca="1" si="182"/>
        <v>0</v>
      </c>
      <c r="Q874" s="10">
        <f t="shared" ca="1" si="183"/>
        <v>0</v>
      </c>
      <c r="R874">
        <f t="shared" ca="1" si="185"/>
        <v>1.6428652393274609E-2</v>
      </c>
    </row>
    <row r="875" spans="2:18" x14ac:dyDescent="0.2">
      <c r="B875"/>
      <c r="C875" s="174"/>
      <c r="D875" s="176">
        <f t="shared" si="173"/>
        <v>0</v>
      </c>
      <c r="E875" s="176">
        <f t="shared" si="173"/>
        <v>0</v>
      </c>
      <c r="F875" s="10">
        <f t="shared" si="174"/>
        <v>0</v>
      </c>
      <c r="G875" s="10">
        <f t="shared" si="174"/>
        <v>0</v>
      </c>
      <c r="H875" s="10">
        <f t="shared" si="175"/>
        <v>0</v>
      </c>
      <c r="I875" s="10">
        <f t="shared" si="176"/>
        <v>0</v>
      </c>
      <c r="J875" s="10">
        <f t="shared" si="177"/>
        <v>0</v>
      </c>
      <c r="K875" s="10">
        <f t="shared" si="178"/>
        <v>0</v>
      </c>
      <c r="L875" s="10">
        <f t="shared" si="179"/>
        <v>0</v>
      </c>
      <c r="M875" s="10">
        <f t="shared" ca="1" si="184"/>
        <v>-1.6428652393274609E-2</v>
      </c>
      <c r="N875" s="10">
        <f t="shared" ca="1" si="180"/>
        <v>0</v>
      </c>
      <c r="O875" s="177">
        <f t="shared" ca="1" si="181"/>
        <v>0</v>
      </c>
      <c r="P875" s="10">
        <f t="shared" ca="1" si="182"/>
        <v>0</v>
      </c>
      <c r="Q875" s="10">
        <f t="shared" ca="1" si="183"/>
        <v>0</v>
      </c>
      <c r="R875">
        <f t="shared" ca="1" si="185"/>
        <v>1.6428652393274609E-2</v>
      </c>
    </row>
    <row r="876" spans="2:18" x14ac:dyDescent="0.2">
      <c r="B876"/>
      <c r="C876" s="174"/>
      <c r="D876" s="176">
        <f t="shared" si="173"/>
        <v>0</v>
      </c>
      <c r="E876" s="176">
        <f t="shared" si="173"/>
        <v>0</v>
      </c>
      <c r="F876" s="10">
        <f t="shared" si="174"/>
        <v>0</v>
      </c>
      <c r="G876" s="10">
        <f t="shared" si="174"/>
        <v>0</v>
      </c>
      <c r="H876" s="10">
        <f t="shared" si="175"/>
        <v>0</v>
      </c>
      <c r="I876" s="10">
        <f t="shared" si="176"/>
        <v>0</v>
      </c>
      <c r="J876" s="10">
        <f t="shared" si="177"/>
        <v>0</v>
      </c>
      <c r="K876" s="10">
        <f t="shared" si="178"/>
        <v>0</v>
      </c>
      <c r="L876" s="10">
        <f t="shared" si="179"/>
        <v>0</v>
      </c>
      <c r="M876" s="10">
        <f t="shared" ca="1" si="184"/>
        <v>-1.6428652393274609E-2</v>
      </c>
      <c r="N876" s="10">
        <f t="shared" ca="1" si="180"/>
        <v>0</v>
      </c>
      <c r="O876" s="177">
        <f t="shared" ca="1" si="181"/>
        <v>0</v>
      </c>
      <c r="P876" s="10">
        <f t="shared" ca="1" si="182"/>
        <v>0</v>
      </c>
      <c r="Q876" s="10">
        <f t="shared" ca="1" si="183"/>
        <v>0</v>
      </c>
      <c r="R876">
        <f t="shared" ca="1" si="185"/>
        <v>1.6428652393274609E-2</v>
      </c>
    </row>
    <row r="877" spans="2:18" x14ac:dyDescent="0.2">
      <c r="B877"/>
      <c r="C877" s="174"/>
      <c r="D877" s="176">
        <f t="shared" si="173"/>
        <v>0</v>
      </c>
      <c r="E877" s="176">
        <f t="shared" si="173"/>
        <v>0</v>
      </c>
      <c r="F877" s="10">
        <f t="shared" si="174"/>
        <v>0</v>
      </c>
      <c r="G877" s="10">
        <f t="shared" si="174"/>
        <v>0</v>
      </c>
      <c r="H877" s="10">
        <f t="shared" si="175"/>
        <v>0</v>
      </c>
      <c r="I877" s="10">
        <f t="shared" si="176"/>
        <v>0</v>
      </c>
      <c r="J877" s="10">
        <f t="shared" si="177"/>
        <v>0</v>
      </c>
      <c r="K877" s="10">
        <f t="shared" si="178"/>
        <v>0</v>
      </c>
      <c r="L877" s="10">
        <f t="shared" si="179"/>
        <v>0</v>
      </c>
      <c r="M877" s="10">
        <f t="shared" ca="1" si="184"/>
        <v>-1.6428652393274609E-2</v>
      </c>
      <c r="N877" s="10">
        <f t="shared" ca="1" si="180"/>
        <v>0</v>
      </c>
      <c r="O877" s="177">
        <f t="shared" ca="1" si="181"/>
        <v>0</v>
      </c>
      <c r="P877" s="10">
        <f t="shared" ca="1" si="182"/>
        <v>0</v>
      </c>
      <c r="Q877" s="10">
        <f t="shared" ca="1" si="183"/>
        <v>0</v>
      </c>
      <c r="R877">
        <f t="shared" ca="1" si="185"/>
        <v>1.6428652393274609E-2</v>
      </c>
    </row>
    <row r="878" spans="2:18" x14ac:dyDescent="0.2">
      <c r="B878"/>
      <c r="C878" s="174"/>
      <c r="D878" s="176">
        <f t="shared" si="173"/>
        <v>0</v>
      </c>
      <c r="E878" s="176">
        <f t="shared" si="173"/>
        <v>0</v>
      </c>
      <c r="F878" s="10">
        <f t="shared" si="174"/>
        <v>0</v>
      </c>
      <c r="G878" s="10">
        <f t="shared" si="174"/>
        <v>0</v>
      </c>
      <c r="H878" s="10">
        <f t="shared" si="175"/>
        <v>0</v>
      </c>
      <c r="I878" s="10">
        <f t="shared" si="176"/>
        <v>0</v>
      </c>
      <c r="J878" s="10">
        <f t="shared" si="177"/>
        <v>0</v>
      </c>
      <c r="K878" s="10">
        <f t="shared" si="178"/>
        <v>0</v>
      </c>
      <c r="L878" s="10">
        <f t="shared" si="179"/>
        <v>0</v>
      </c>
      <c r="M878" s="10">
        <f t="shared" ca="1" si="184"/>
        <v>-1.6428652393274609E-2</v>
      </c>
      <c r="N878" s="10">
        <f t="shared" ca="1" si="180"/>
        <v>0</v>
      </c>
      <c r="O878" s="177">
        <f t="shared" ca="1" si="181"/>
        <v>0</v>
      </c>
      <c r="P878" s="10">
        <f t="shared" ca="1" si="182"/>
        <v>0</v>
      </c>
      <c r="Q878" s="10">
        <f t="shared" ca="1" si="183"/>
        <v>0</v>
      </c>
      <c r="R878">
        <f t="shared" ca="1" si="185"/>
        <v>1.6428652393274609E-2</v>
      </c>
    </row>
    <row r="879" spans="2:18" x14ac:dyDescent="0.2">
      <c r="B879"/>
      <c r="C879" s="174"/>
      <c r="D879" s="176">
        <f t="shared" si="173"/>
        <v>0</v>
      </c>
      <c r="E879" s="176">
        <f t="shared" si="173"/>
        <v>0</v>
      </c>
      <c r="F879" s="10">
        <f t="shared" si="174"/>
        <v>0</v>
      </c>
      <c r="G879" s="10">
        <f t="shared" si="174"/>
        <v>0</v>
      </c>
      <c r="H879" s="10">
        <f t="shared" si="175"/>
        <v>0</v>
      </c>
      <c r="I879" s="10">
        <f t="shared" si="176"/>
        <v>0</v>
      </c>
      <c r="J879" s="10">
        <f t="shared" si="177"/>
        <v>0</v>
      </c>
      <c r="K879" s="10">
        <f t="shared" si="178"/>
        <v>0</v>
      </c>
      <c r="L879" s="10">
        <f t="shared" si="179"/>
        <v>0</v>
      </c>
      <c r="M879" s="10">
        <f t="shared" ca="1" si="184"/>
        <v>-1.6428652393274609E-2</v>
      </c>
      <c r="N879" s="10">
        <f t="shared" ca="1" si="180"/>
        <v>0</v>
      </c>
      <c r="O879" s="177">
        <f t="shared" ca="1" si="181"/>
        <v>0</v>
      </c>
      <c r="P879" s="10">
        <f t="shared" ca="1" si="182"/>
        <v>0</v>
      </c>
      <c r="Q879" s="10">
        <f t="shared" ca="1" si="183"/>
        <v>0</v>
      </c>
      <c r="R879">
        <f t="shared" ca="1" si="185"/>
        <v>1.6428652393274609E-2</v>
      </c>
    </row>
    <row r="880" spans="2:18" x14ac:dyDescent="0.2">
      <c r="B880"/>
      <c r="C880" s="174"/>
      <c r="D880" s="176">
        <f t="shared" si="173"/>
        <v>0</v>
      </c>
      <c r="E880" s="176">
        <f t="shared" si="173"/>
        <v>0</v>
      </c>
      <c r="F880" s="10">
        <f t="shared" si="174"/>
        <v>0</v>
      </c>
      <c r="G880" s="10">
        <f t="shared" si="174"/>
        <v>0</v>
      </c>
      <c r="H880" s="10">
        <f t="shared" si="175"/>
        <v>0</v>
      </c>
      <c r="I880" s="10">
        <f t="shared" si="176"/>
        <v>0</v>
      </c>
      <c r="J880" s="10">
        <f t="shared" si="177"/>
        <v>0</v>
      </c>
      <c r="K880" s="10">
        <f t="shared" si="178"/>
        <v>0</v>
      </c>
      <c r="L880" s="10">
        <f t="shared" si="179"/>
        <v>0</v>
      </c>
      <c r="M880" s="10">
        <f t="shared" ca="1" si="184"/>
        <v>-1.6428652393274609E-2</v>
      </c>
      <c r="N880" s="10">
        <f t="shared" ca="1" si="180"/>
        <v>0</v>
      </c>
      <c r="O880" s="177">
        <f t="shared" ca="1" si="181"/>
        <v>0</v>
      </c>
      <c r="P880" s="10">
        <f t="shared" ca="1" si="182"/>
        <v>0</v>
      </c>
      <c r="Q880" s="10">
        <f t="shared" ca="1" si="183"/>
        <v>0</v>
      </c>
      <c r="R880">
        <f t="shared" ca="1" si="185"/>
        <v>1.6428652393274609E-2</v>
      </c>
    </row>
    <row r="881" spans="2:18" x14ac:dyDescent="0.2">
      <c r="B881"/>
      <c r="C881" s="174"/>
      <c r="D881" s="176">
        <f t="shared" si="173"/>
        <v>0</v>
      </c>
      <c r="E881" s="176">
        <f t="shared" si="173"/>
        <v>0</v>
      </c>
      <c r="F881" s="10">
        <f t="shared" si="174"/>
        <v>0</v>
      </c>
      <c r="G881" s="10">
        <f t="shared" si="174"/>
        <v>0</v>
      </c>
      <c r="H881" s="10">
        <f t="shared" si="175"/>
        <v>0</v>
      </c>
      <c r="I881" s="10">
        <f t="shared" si="176"/>
        <v>0</v>
      </c>
      <c r="J881" s="10">
        <f t="shared" si="177"/>
        <v>0</v>
      </c>
      <c r="K881" s="10">
        <f t="shared" si="178"/>
        <v>0</v>
      </c>
      <c r="L881" s="10">
        <f t="shared" si="179"/>
        <v>0</v>
      </c>
      <c r="M881" s="10">
        <f t="shared" ca="1" si="184"/>
        <v>-1.6428652393274609E-2</v>
      </c>
      <c r="N881" s="10">
        <f t="shared" ca="1" si="180"/>
        <v>0</v>
      </c>
      <c r="O881" s="177">
        <f t="shared" ca="1" si="181"/>
        <v>0</v>
      </c>
      <c r="P881" s="10">
        <f t="shared" ca="1" si="182"/>
        <v>0</v>
      </c>
      <c r="Q881" s="10">
        <f t="shared" ca="1" si="183"/>
        <v>0</v>
      </c>
      <c r="R881">
        <f t="shared" ca="1" si="185"/>
        <v>1.6428652393274609E-2</v>
      </c>
    </row>
    <row r="882" spans="2:18" x14ac:dyDescent="0.2">
      <c r="B882"/>
      <c r="C882" s="174"/>
      <c r="D882" s="176">
        <f t="shared" si="173"/>
        <v>0</v>
      </c>
      <c r="E882" s="176">
        <f t="shared" si="173"/>
        <v>0</v>
      </c>
      <c r="F882" s="10">
        <f t="shared" si="174"/>
        <v>0</v>
      </c>
      <c r="G882" s="10">
        <f t="shared" si="174"/>
        <v>0</v>
      </c>
      <c r="H882" s="10">
        <f t="shared" si="175"/>
        <v>0</v>
      </c>
      <c r="I882" s="10">
        <f t="shared" si="176"/>
        <v>0</v>
      </c>
      <c r="J882" s="10">
        <f t="shared" si="177"/>
        <v>0</v>
      </c>
      <c r="K882" s="10">
        <f t="shared" si="178"/>
        <v>0</v>
      </c>
      <c r="L882" s="10">
        <f t="shared" si="179"/>
        <v>0</v>
      </c>
      <c r="M882" s="10">
        <f t="shared" ca="1" si="184"/>
        <v>-1.6428652393274609E-2</v>
      </c>
      <c r="N882" s="10">
        <f t="shared" ca="1" si="180"/>
        <v>0</v>
      </c>
      <c r="O882" s="177">
        <f t="shared" ca="1" si="181"/>
        <v>0</v>
      </c>
      <c r="P882" s="10">
        <f t="shared" ca="1" si="182"/>
        <v>0</v>
      </c>
      <c r="Q882" s="10">
        <f t="shared" ca="1" si="183"/>
        <v>0</v>
      </c>
      <c r="R882">
        <f t="shared" ca="1" si="185"/>
        <v>1.6428652393274609E-2</v>
      </c>
    </row>
    <row r="883" spans="2:18" x14ac:dyDescent="0.2">
      <c r="B883"/>
      <c r="C883" s="174"/>
      <c r="D883" s="176">
        <f t="shared" si="173"/>
        <v>0</v>
      </c>
      <c r="E883" s="176">
        <f t="shared" si="173"/>
        <v>0</v>
      </c>
      <c r="F883" s="10">
        <f t="shared" si="174"/>
        <v>0</v>
      </c>
      <c r="G883" s="10">
        <f t="shared" si="174"/>
        <v>0</v>
      </c>
      <c r="H883" s="10">
        <f t="shared" si="175"/>
        <v>0</v>
      </c>
      <c r="I883" s="10">
        <f t="shared" si="176"/>
        <v>0</v>
      </c>
      <c r="J883" s="10">
        <f t="shared" si="177"/>
        <v>0</v>
      </c>
      <c r="K883" s="10">
        <f t="shared" si="178"/>
        <v>0</v>
      </c>
      <c r="L883" s="10">
        <f t="shared" si="179"/>
        <v>0</v>
      </c>
      <c r="M883" s="10">
        <f t="shared" ca="1" si="184"/>
        <v>-1.6428652393274609E-2</v>
      </c>
      <c r="N883" s="10">
        <f t="shared" ca="1" si="180"/>
        <v>0</v>
      </c>
      <c r="O883" s="177">
        <f t="shared" ca="1" si="181"/>
        <v>0</v>
      </c>
      <c r="P883" s="10">
        <f t="shared" ca="1" si="182"/>
        <v>0</v>
      </c>
      <c r="Q883" s="10">
        <f t="shared" ca="1" si="183"/>
        <v>0</v>
      </c>
      <c r="R883">
        <f t="shared" ca="1" si="185"/>
        <v>1.6428652393274609E-2</v>
      </c>
    </row>
    <row r="884" spans="2:18" x14ac:dyDescent="0.2">
      <c r="B884"/>
      <c r="C884" s="174"/>
      <c r="D884" s="176">
        <f t="shared" si="173"/>
        <v>0</v>
      </c>
      <c r="E884" s="176">
        <f t="shared" si="173"/>
        <v>0</v>
      </c>
      <c r="F884" s="10">
        <f t="shared" si="174"/>
        <v>0</v>
      </c>
      <c r="G884" s="10">
        <f t="shared" si="174"/>
        <v>0</v>
      </c>
      <c r="H884" s="10">
        <f t="shared" si="175"/>
        <v>0</v>
      </c>
      <c r="I884" s="10">
        <f t="shared" si="176"/>
        <v>0</v>
      </c>
      <c r="J884" s="10">
        <f t="shared" si="177"/>
        <v>0</v>
      </c>
      <c r="K884" s="10">
        <f t="shared" si="178"/>
        <v>0</v>
      </c>
      <c r="L884" s="10">
        <f t="shared" si="179"/>
        <v>0</v>
      </c>
      <c r="M884" s="10">
        <f t="shared" ca="1" si="184"/>
        <v>-1.6428652393274609E-2</v>
      </c>
      <c r="N884" s="10">
        <f t="shared" ca="1" si="180"/>
        <v>0</v>
      </c>
      <c r="O884" s="177">
        <f t="shared" ca="1" si="181"/>
        <v>0</v>
      </c>
      <c r="P884" s="10">
        <f t="shared" ca="1" si="182"/>
        <v>0</v>
      </c>
      <c r="Q884" s="10">
        <f t="shared" ca="1" si="183"/>
        <v>0</v>
      </c>
      <c r="R884">
        <f t="shared" ca="1" si="185"/>
        <v>1.6428652393274609E-2</v>
      </c>
    </row>
    <row r="885" spans="2:18" x14ac:dyDescent="0.2">
      <c r="B885"/>
      <c r="C885" s="174"/>
      <c r="D885" s="176">
        <f t="shared" si="173"/>
        <v>0</v>
      </c>
      <c r="E885" s="176">
        <f t="shared" si="173"/>
        <v>0</v>
      </c>
      <c r="F885" s="10">
        <f t="shared" si="174"/>
        <v>0</v>
      </c>
      <c r="G885" s="10">
        <f t="shared" si="174"/>
        <v>0</v>
      </c>
      <c r="H885" s="10">
        <f t="shared" si="175"/>
        <v>0</v>
      </c>
      <c r="I885" s="10">
        <f t="shared" si="176"/>
        <v>0</v>
      </c>
      <c r="J885" s="10">
        <f t="shared" si="177"/>
        <v>0</v>
      </c>
      <c r="K885" s="10">
        <f t="shared" si="178"/>
        <v>0</v>
      </c>
      <c r="L885" s="10">
        <f t="shared" si="179"/>
        <v>0</v>
      </c>
      <c r="M885" s="10">
        <f t="shared" ca="1" si="184"/>
        <v>-1.6428652393274609E-2</v>
      </c>
      <c r="N885" s="10">
        <f t="shared" ca="1" si="180"/>
        <v>0</v>
      </c>
      <c r="O885" s="177">
        <f t="shared" ca="1" si="181"/>
        <v>0</v>
      </c>
      <c r="P885" s="10">
        <f t="shared" ca="1" si="182"/>
        <v>0</v>
      </c>
      <c r="Q885" s="10">
        <f t="shared" ca="1" si="183"/>
        <v>0</v>
      </c>
      <c r="R885">
        <f t="shared" ca="1" si="185"/>
        <v>1.6428652393274609E-2</v>
      </c>
    </row>
    <row r="886" spans="2:18" x14ac:dyDescent="0.2">
      <c r="B886"/>
      <c r="C886" s="174"/>
      <c r="D886" s="176">
        <f t="shared" si="173"/>
        <v>0</v>
      </c>
      <c r="E886" s="176">
        <f t="shared" si="173"/>
        <v>0</v>
      </c>
      <c r="F886" s="10">
        <f t="shared" si="174"/>
        <v>0</v>
      </c>
      <c r="G886" s="10">
        <f t="shared" si="174"/>
        <v>0</v>
      </c>
      <c r="H886" s="10">
        <f t="shared" si="175"/>
        <v>0</v>
      </c>
      <c r="I886" s="10">
        <f t="shared" si="176"/>
        <v>0</v>
      </c>
      <c r="J886" s="10">
        <f t="shared" si="177"/>
        <v>0</v>
      </c>
      <c r="K886" s="10">
        <f t="shared" si="178"/>
        <v>0</v>
      </c>
      <c r="L886" s="10">
        <f t="shared" si="179"/>
        <v>0</v>
      </c>
      <c r="M886" s="10">
        <f t="shared" ca="1" si="184"/>
        <v>-1.6428652393274609E-2</v>
      </c>
      <c r="N886" s="10">
        <f t="shared" ca="1" si="180"/>
        <v>0</v>
      </c>
      <c r="O886" s="177">
        <f t="shared" ca="1" si="181"/>
        <v>0</v>
      </c>
      <c r="P886" s="10">
        <f t="shared" ca="1" si="182"/>
        <v>0</v>
      </c>
      <c r="Q886" s="10">
        <f t="shared" ca="1" si="183"/>
        <v>0</v>
      </c>
      <c r="R886">
        <f t="shared" ca="1" si="185"/>
        <v>1.6428652393274609E-2</v>
      </c>
    </row>
    <row r="887" spans="2:18" x14ac:dyDescent="0.2">
      <c r="B887"/>
      <c r="C887" s="174"/>
      <c r="D887" s="176">
        <f t="shared" si="173"/>
        <v>0</v>
      </c>
      <c r="E887" s="176">
        <f t="shared" si="173"/>
        <v>0</v>
      </c>
      <c r="F887" s="10">
        <f t="shared" si="174"/>
        <v>0</v>
      </c>
      <c r="G887" s="10">
        <f t="shared" si="174"/>
        <v>0</v>
      </c>
      <c r="H887" s="10">
        <f t="shared" si="175"/>
        <v>0</v>
      </c>
      <c r="I887" s="10">
        <f t="shared" si="176"/>
        <v>0</v>
      </c>
      <c r="J887" s="10">
        <f t="shared" si="177"/>
        <v>0</v>
      </c>
      <c r="K887" s="10">
        <f t="shared" si="178"/>
        <v>0</v>
      </c>
      <c r="L887" s="10">
        <f t="shared" si="179"/>
        <v>0</v>
      </c>
      <c r="M887" s="10">
        <f t="shared" ca="1" si="184"/>
        <v>-1.6428652393274609E-2</v>
      </c>
      <c r="N887" s="10">
        <f t="shared" ca="1" si="180"/>
        <v>0</v>
      </c>
      <c r="O887" s="177">
        <f t="shared" ca="1" si="181"/>
        <v>0</v>
      </c>
      <c r="P887" s="10">
        <f t="shared" ca="1" si="182"/>
        <v>0</v>
      </c>
      <c r="Q887" s="10">
        <f t="shared" ca="1" si="183"/>
        <v>0</v>
      </c>
      <c r="R887">
        <f t="shared" ca="1" si="185"/>
        <v>1.6428652393274609E-2</v>
      </c>
    </row>
    <row r="888" spans="2:18" x14ac:dyDescent="0.2">
      <c r="B888"/>
      <c r="C888" s="174"/>
      <c r="D888" s="176">
        <f t="shared" si="173"/>
        <v>0</v>
      </c>
      <c r="E888" s="176">
        <f t="shared" si="173"/>
        <v>0</v>
      </c>
      <c r="F888" s="10">
        <f t="shared" si="174"/>
        <v>0</v>
      </c>
      <c r="G888" s="10">
        <f t="shared" si="174"/>
        <v>0</v>
      </c>
      <c r="H888" s="10">
        <f t="shared" si="175"/>
        <v>0</v>
      </c>
      <c r="I888" s="10">
        <f t="shared" si="176"/>
        <v>0</v>
      </c>
      <c r="J888" s="10">
        <f t="shared" si="177"/>
        <v>0</v>
      </c>
      <c r="K888" s="10">
        <f t="shared" si="178"/>
        <v>0</v>
      </c>
      <c r="L888" s="10">
        <f t="shared" si="179"/>
        <v>0</v>
      </c>
      <c r="M888" s="10">
        <f t="shared" ca="1" si="184"/>
        <v>-1.6428652393274609E-2</v>
      </c>
      <c r="N888" s="10">
        <f t="shared" ca="1" si="180"/>
        <v>0</v>
      </c>
      <c r="O888" s="177">
        <f t="shared" ca="1" si="181"/>
        <v>0</v>
      </c>
      <c r="P888" s="10">
        <f t="shared" ca="1" si="182"/>
        <v>0</v>
      </c>
      <c r="Q888" s="10">
        <f t="shared" ca="1" si="183"/>
        <v>0</v>
      </c>
      <c r="R888">
        <f t="shared" ca="1" si="185"/>
        <v>1.6428652393274609E-2</v>
      </c>
    </row>
    <row r="889" spans="2:18" x14ac:dyDescent="0.2">
      <c r="B889"/>
      <c r="C889" s="174"/>
      <c r="D889" s="176">
        <f t="shared" si="173"/>
        <v>0</v>
      </c>
      <c r="E889" s="176">
        <f t="shared" si="173"/>
        <v>0</v>
      </c>
      <c r="F889" s="10">
        <f t="shared" si="174"/>
        <v>0</v>
      </c>
      <c r="G889" s="10">
        <f t="shared" si="174"/>
        <v>0</v>
      </c>
      <c r="H889" s="10">
        <f t="shared" si="175"/>
        <v>0</v>
      </c>
      <c r="I889" s="10">
        <f t="shared" si="176"/>
        <v>0</v>
      </c>
      <c r="J889" s="10">
        <f t="shared" si="177"/>
        <v>0</v>
      </c>
      <c r="K889" s="10">
        <f t="shared" si="178"/>
        <v>0</v>
      </c>
      <c r="L889" s="10">
        <f t="shared" si="179"/>
        <v>0</v>
      </c>
      <c r="M889" s="10">
        <f t="shared" ca="1" si="184"/>
        <v>-1.6428652393274609E-2</v>
      </c>
      <c r="N889" s="10">
        <f t="shared" ca="1" si="180"/>
        <v>0</v>
      </c>
      <c r="O889" s="177">
        <f t="shared" ca="1" si="181"/>
        <v>0</v>
      </c>
      <c r="P889" s="10">
        <f t="shared" ca="1" si="182"/>
        <v>0</v>
      </c>
      <c r="Q889" s="10">
        <f t="shared" ca="1" si="183"/>
        <v>0</v>
      </c>
      <c r="R889">
        <f t="shared" ca="1" si="185"/>
        <v>1.6428652393274609E-2</v>
      </c>
    </row>
    <row r="890" spans="2:18" x14ac:dyDescent="0.2">
      <c r="B890"/>
      <c r="C890" s="174"/>
      <c r="D890" s="176">
        <f t="shared" si="173"/>
        <v>0</v>
      </c>
      <c r="E890" s="176">
        <f t="shared" si="173"/>
        <v>0</v>
      </c>
      <c r="F890" s="10">
        <f t="shared" si="174"/>
        <v>0</v>
      </c>
      <c r="G890" s="10">
        <f t="shared" si="174"/>
        <v>0</v>
      </c>
      <c r="H890" s="10">
        <f t="shared" si="175"/>
        <v>0</v>
      </c>
      <c r="I890" s="10">
        <f t="shared" si="176"/>
        <v>0</v>
      </c>
      <c r="J890" s="10">
        <f t="shared" si="177"/>
        <v>0</v>
      </c>
      <c r="K890" s="10">
        <f t="shared" si="178"/>
        <v>0</v>
      </c>
      <c r="L890" s="10">
        <f t="shared" si="179"/>
        <v>0</v>
      </c>
      <c r="M890" s="10">
        <f t="shared" ca="1" si="184"/>
        <v>-1.6428652393274609E-2</v>
      </c>
      <c r="N890" s="10">
        <f t="shared" ca="1" si="180"/>
        <v>0</v>
      </c>
      <c r="O890" s="177">
        <f t="shared" ca="1" si="181"/>
        <v>0</v>
      </c>
      <c r="P890" s="10">
        <f t="shared" ca="1" si="182"/>
        <v>0</v>
      </c>
      <c r="Q890" s="10">
        <f t="shared" ca="1" si="183"/>
        <v>0</v>
      </c>
      <c r="R890">
        <f t="shared" ca="1" si="185"/>
        <v>1.6428652393274609E-2</v>
      </c>
    </row>
    <row r="891" spans="2:18" x14ac:dyDescent="0.2">
      <c r="B891"/>
      <c r="C891" s="174"/>
      <c r="D891" s="176">
        <f t="shared" si="173"/>
        <v>0</v>
      </c>
      <c r="E891" s="176">
        <f t="shared" si="173"/>
        <v>0</v>
      </c>
      <c r="F891" s="10">
        <f t="shared" si="174"/>
        <v>0</v>
      </c>
      <c r="G891" s="10">
        <f t="shared" si="174"/>
        <v>0</v>
      </c>
      <c r="H891" s="10">
        <f t="shared" si="175"/>
        <v>0</v>
      </c>
      <c r="I891" s="10">
        <f t="shared" si="176"/>
        <v>0</v>
      </c>
      <c r="J891" s="10">
        <f t="shared" si="177"/>
        <v>0</v>
      </c>
      <c r="K891" s="10">
        <f t="shared" si="178"/>
        <v>0</v>
      </c>
      <c r="L891" s="10">
        <f t="shared" si="179"/>
        <v>0</v>
      </c>
      <c r="M891" s="10">
        <f t="shared" ca="1" si="184"/>
        <v>-1.6428652393274609E-2</v>
      </c>
      <c r="N891" s="10">
        <f t="shared" ca="1" si="180"/>
        <v>0</v>
      </c>
      <c r="O891" s="177">
        <f t="shared" ca="1" si="181"/>
        <v>0</v>
      </c>
      <c r="P891" s="10">
        <f t="shared" ca="1" si="182"/>
        <v>0</v>
      </c>
      <c r="Q891" s="10">
        <f t="shared" ca="1" si="183"/>
        <v>0</v>
      </c>
      <c r="R891">
        <f t="shared" ca="1" si="185"/>
        <v>1.6428652393274609E-2</v>
      </c>
    </row>
    <row r="892" spans="2:18" x14ac:dyDescent="0.2">
      <c r="B892"/>
      <c r="C892" s="174"/>
      <c r="D892" s="176">
        <f t="shared" si="173"/>
        <v>0</v>
      </c>
      <c r="E892" s="176">
        <f t="shared" si="173"/>
        <v>0</v>
      </c>
      <c r="F892" s="10">
        <f t="shared" si="174"/>
        <v>0</v>
      </c>
      <c r="G892" s="10">
        <f t="shared" si="174"/>
        <v>0</v>
      </c>
      <c r="H892" s="10">
        <f t="shared" si="175"/>
        <v>0</v>
      </c>
      <c r="I892" s="10">
        <f t="shared" si="176"/>
        <v>0</v>
      </c>
      <c r="J892" s="10">
        <f t="shared" si="177"/>
        <v>0</v>
      </c>
      <c r="K892" s="10">
        <f t="shared" si="178"/>
        <v>0</v>
      </c>
      <c r="L892" s="10">
        <f t="shared" si="179"/>
        <v>0</v>
      </c>
      <c r="M892" s="10">
        <f t="shared" ca="1" si="184"/>
        <v>-1.6428652393274609E-2</v>
      </c>
      <c r="N892" s="10">
        <f t="shared" ca="1" si="180"/>
        <v>0</v>
      </c>
      <c r="O892" s="177">
        <f t="shared" ca="1" si="181"/>
        <v>0</v>
      </c>
      <c r="P892" s="10">
        <f t="shared" ca="1" si="182"/>
        <v>0</v>
      </c>
      <c r="Q892" s="10">
        <f t="shared" ca="1" si="183"/>
        <v>0</v>
      </c>
      <c r="R892">
        <f t="shared" ca="1" si="185"/>
        <v>1.6428652393274609E-2</v>
      </c>
    </row>
    <row r="893" spans="2:18" x14ac:dyDescent="0.2">
      <c r="B893"/>
      <c r="C893" s="174"/>
      <c r="D893" s="176">
        <f t="shared" si="173"/>
        <v>0</v>
      </c>
      <c r="E893" s="176">
        <f t="shared" si="173"/>
        <v>0</v>
      </c>
      <c r="F893" s="10">
        <f t="shared" si="174"/>
        <v>0</v>
      </c>
      <c r="G893" s="10">
        <f t="shared" si="174"/>
        <v>0</v>
      </c>
      <c r="H893" s="10">
        <f t="shared" si="175"/>
        <v>0</v>
      </c>
      <c r="I893" s="10">
        <f t="shared" si="176"/>
        <v>0</v>
      </c>
      <c r="J893" s="10">
        <f t="shared" si="177"/>
        <v>0</v>
      </c>
      <c r="K893" s="10">
        <f t="shared" si="178"/>
        <v>0</v>
      </c>
      <c r="L893" s="10">
        <f t="shared" si="179"/>
        <v>0</v>
      </c>
      <c r="M893" s="10">
        <f t="shared" ca="1" si="184"/>
        <v>-1.6428652393274609E-2</v>
      </c>
      <c r="N893" s="10">
        <f t="shared" ca="1" si="180"/>
        <v>0</v>
      </c>
      <c r="O893" s="177">
        <f t="shared" ca="1" si="181"/>
        <v>0</v>
      </c>
      <c r="P893" s="10">
        <f t="shared" ca="1" si="182"/>
        <v>0</v>
      </c>
      <c r="Q893" s="10">
        <f t="shared" ca="1" si="183"/>
        <v>0</v>
      </c>
      <c r="R893">
        <f t="shared" ca="1" si="185"/>
        <v>1.6428652393274609E-2</v>
      </c>
    </row>
    <row r="894" spans="2:18" x14ac:dyDescent="0.2">
      <c r="B894"/>
      <c r="C894" s="174"/>
      <c r="D894" s="176">
        <f t="shared" si="173"/>
        <v>0</v>
      </c>
      <c r="E894" s="176">
        <f t="shared" si="173"/>
        <v>0</v>
      </c>
      <c r="F894" s="10">
        <f t="shared" si="174"/>
        <v>0</v>
      </c>
      <c r="G894" s="10">
        <f t="shared" si="174"/>
        <v>0</v>
      </c>
      <c r="H894" s="10">
        <f t="shared" si="175"/>
        <v>0</v>
      </c>
      <c r="I894" s="10">
        <f t="shared" si="176"/>
        <v>0</v>
      </c>
      <c r="J894" s="10">
        <f t="shared" si="177"/>
        <v>0</v>
      </c>
      <c r="K894" s="10">
        <f t="shared" si="178"/>
        <v>0</v>
      </c>
      <c r="L894" s="10">
        <f t="shared" si="179"/>
        <v>0</v>
      </c>
      <c r="M894" s="10">
        <f t="shared" ca="1" si="184"/>
        <v>-1.6428652393274609E-2</v>
      </c>
      <c r="N894" s="10">
        <f t="shared" ca="1" si="180"/>
        <v>0</v>
      </c>
      <c r="O894" s="177">
        <f t="shared" ca="1" si="181"/>
        <v>0</v>
      </c>
      <c r="P894" s="10">
        <f t="shared" ca="1" si="182"/>
        <v>0</v>
      </c>
      <c r="Q894" s="10">
        <f t="shared" ca="1" si="183"/>
        <v>0</v>
      </c>
      <c r="R894">
        <f t="shared" ca="1" si="185"/>
        <v>1.6428652393274609E-2</v>
      </c>
    </row>
    <row r="895" spans="2:18" x14ac:dyDescent="0.2">
      <c r="B895"/>
      <c r="C895" s="174"/>
      <c r="D895" s="176">
        <f t="shared" si="173"/>
        <v>0</v>
      </c>
      <c r="E895" s="176">
        <f t="shared" si="173"/>
        <v>0</v>
      </c>
      <c r="F895" s="10">
        <f t="shared" si="174"/>
        <v>0</v>
      </c>
      <c r="G895" s="10">
        <f t="shared" si="174"/>
        <v>0</v>
      </c>
      <c r="H895" s="10">
        <f t="shared" si="175"/>
        <v>0</v>
      </c>
      <c r="I895" s="10">
        <f t="shared" si="176"/>
        <v>0</v>
      </c>
      <c r="J895" s="10">
        <f t="shared" si="177"/>
        <v>0</v>
      </c>
      <c r="K895" s="10">
        <f t="shared" si="178"/>
        <v>0</v>
      </c>
      <c r="L895" s="10">
        <f t="shared" si="179"/>
        <v>0</v>
      </c>
      <c r="M895" s="10">
        <f t="shared" ca="1" si="184"/>
        <v>-1.6428652393274609E-2</v>
      </c>
      <c r="N895" s="10">
        <f t="shared" ca="1" si="180"/>
        <v>0</v>
      </c>
      <c r="O895" s="177">
        <f t="shared" ca="1" si="181"/>
        <v>0</v>
      </c>
      <c r="P895" s="10">
        <f t="shared" ca="1" si="182"/>
        <v>0</v>
      </c>
      <c r="Q895" s="10">
        <f t="shared" ca="1" si="183"/>
        <v>0</v>
      </c>
      <c r="R895">
        <f t="shared" ca="1" si="185"/>
        <v>1.6428652393274609E-2</v>
      </c>
    </row>
    <row r="896" spans="2:18" x14ac:dyDescent="0.2">
      <c r="B896"/>
      <c r="C896" s="174"/>
      <c r="D896" s="176">
        <f t="shared" si="173"/>
        <v>0</v>
      </c>
      <c r="E896" s="176">
        <f t="shared" si="173"/>
        <v>0</v>
      </c>
      <c r="F896" s="10">
        <f t="shared" si="174"/>
        <v>0</v>
      </c>
      <c r="G896" s="10">
        <f t="shared" si="174"/>
        <v>0</v>
      </c>
      <c r="H896" s="10">
        <f t="shared" si="175"/>
        <v>0</v>
      </c>
      <c r="I896" s="10">
        <f t="shared" si="176"/>
        <v>0</v>
      </c>
      <c r="J896" s="10">
        <f t="shared" si="177"/>
        <v>0</v>
      </c>
      <c r="K896" s="10">
        <f t="shared" si="178"/>
        <v>0</v>
      </c>
      <c r="L896" s="10">
        <f t="shared" si="179"/>
        <v>0</v>
      </c>
      <c r="M896" s="10">
        <f t="shared" ca="1" si="184"/>
        <v>-1.6428652393274609E-2</v>
      </c>
      <c r="N896" s="10">
        <f t="shared" ca="1" si="180"/>
        <v>0</v>
      </c>
      <c r="O896" s="177">
        <f t="shared" ca="1" si="181"/>
        <v>0</v>
      </c>
      <c r="P896" s="10">
        <f t="shared" ca="1" si="182"/>
        <v>0</v>
      </c>
      <c r="Q896" s="10">
        <f t="shared" ca="1" si="183"/>
        <v>0</v>
      </c>
      <c r="R896">
        <f t="shared" ca="1" si="185"/>
        <v>1.6428652393274609E-2</v>
      </c>
    </row>
    <row r="897" spans="2:18" x14ac:dyDescent="0.2">
      <c r="B897"/>
      <c r="C897" s="174"/>
      <c r="D897" s="176">
        <f t="shared" si="173"/>
        <v>0</v>
      </c>
      <c r="E897" s="176">
        <f t="shared" si="173"/>
        <v>0</v>
      </c>
      <c r="F897" s="10">
        <f t="shared" si="174"/>
        <v>0</v>
      </c>
      <c r="G897" s="10">
        <f t="shared" si="174"/>
        <v>0</v>
      </c>
      <c r="H897" s="10">
        <f t="shared" si="175"/>
        <v>0</v>
      </c>
      <c r="I897" s="10">
        <f t="shared" si="176"/>
        <v>0</v>
      </c>
      <c r="J897" s="10">
        <f t="shared" si="177"/>
        <v>0</v>
      </c>
      <c r="K897" s="10">
        <f t="shared" si="178"/>
        <v>0</v>
      </c>
      <c r="L897" s="10">
        <f t="shared" si="179"/>
        <v>0</v>
      </c>
      <c r="M897" s="10">
        <f t="shared" ca="1" si="184"/>
        <v>-1.6428652393274609E-2</v>
      </c>
      <c r="N897" s="10">
        <f t="shared" ca="1" si="180"/>
        <v>0</v>
      </c>
      <c r="O897" s="177">
        <f t="shared" ca="1" si="181"/>
        <v>0</v>
      </c>
      <c r="P897" s="10">
        <f t="shared" ca="1" si="182"/>
        <v>0</v>
      </c>
      <c r="Q897" s="10">
        <f t="shared" ca="1" si="183"/>
        <v>0</v>
      </c>
      <c r="R897">
        <f t="shared" ca="1" si="185"/>
        <v>1.6428652393274609E-2</v>
      </c>
    </row>
    <row r="898" spans="2:18" x14ac:dyDescent="0.2">
      <c r="B898"/>
      <c r="C898" s="174"/>
      <c r="D898" s="176">
        <f t="shared" si="173"/>
        <v>0</v>
      </c>
      <c r="E898" s="176">
        <f t="shared" si="173"/>
        <v>0</v>
      </c>
      <c r="F898" s="10">
        <f t="shared" si="174"/>
        <v>0</v>
      </c>
      <c r="G898" s="10">
        <f t="shared" si="174"/>
        <v>0</v>
      </c>
      <c r="H898" s="10">
        <f t="shared" si="175"/>
        <v>0</v>
      </c>
      <c r="I898" s="10">
        <f t="shared" si="176"/>
        <v>0</v>
      </c>
      <c r="J898" s="10">
        <f t="shared" si="177"/>
        <v>0</v>
      </c>
      <c r="K898" s="10">
        <f t="shared" si="178"/>
        <v>0</v>
      </c>
      <c r="L898" s="10">
        <f t="shared" si="179"/>
        <v>0</v>
      </c>
      <c r="M898" s="10">
        <f t="shared" ca="1" si="184"/>
        <v>-1.6428652393274609E-2</v>
      </c>
      <c r="N898" s="10">
        <f t="shared" ca="1" si="180"/>
        <v>0</v>
      </c>
      <c r="O898" s="177">
        <f t="shared" ca="1" si="181"/>
        <v>0</v>
      </c>
      <c r="P898" s="10">
        <f t="shared" ca="1" si="182"/>
        <v>0</v>
      </c>
      <c r="Q898" s="10">
        <f t="shared" ca="1" si="183"/>
        <v>0</v>
      </c>
      <c r="R898">
        <f t="shared" ca="1" si="185"/>
        <v>1.6428652393274609E-2</v>
      </c>
    </row>
    <row r="899" spans="2:18" x14ac:dyDescent="0.2">
      <c r="B899"/>
      <c r="C899" s="174"/>
      <c r="D899" s="176">
        <f t="shared" si="173"/>
        <v>0</v>
      </c>
      <c r="E899" s="176">
        <f t="shared" si="173"/>
        <v>0</v>
      </c>
      <c r="F899" s="10">
        <f t="shared" si="174"/>
        <v>0</v>
      </c>
      <c r="G899" s="10">
        <f t="shared" si="174"/>
        <v>0</v>
      </c>
      <c r="H899" s="10">
        <f t="shared" si="175"/>
        <v>0</v>
      </c>
      <c r="I899" s="10">
        <f t="shared" si="176"/>
        <v>0</v>
      </c>
      <c r="J899" s="10">
        <f t="shared" si="177"/>
        <v>0</v>
      </c>
      <c r="K899" s="10">
        <f t="shared" si="178"/>
        <v>0</v>
      </c>
      <c r="L899" s="10">
        <f t="shared" si="179"/>
        <v>0</v>
      </c>
      <c r="M899" s="10">
        <f t="shared" ca="1" si="184"/>
        <v>-1.6428652393274609E-2</v>
      </c>
      <c r="N899" s="10">
        <f t="shared" ca="1" si="180"/>
        <v>0</v>
      </c>
      <c r="O899" s="177">
        <f t="shared" ca="1" si="181"/>
        <v>0</v>
      </c>
      <c r="P899" s="10">
        <f t="shared" ca="1" si="182"/>
        <v>0</v>
      </c>
      <c r="Q899" s="10">
        <f t="shared" ca="1" si="183"/>
        <v>0</v>
      </c>
      <c r="R899">
        <f t="shared" ca="1" si="185"/>
        <v>1.6428652393274609E-2</v>
      </c>
    </row>
    <row r="900" spans="2:18" x14ac:dyDescent="0.2">
      <c r="B900"/>
      <c r="C900" s="174"/>
      <c r="D900" s="176">
        <f t="shared" si="173"/>
        <v>0</v>
      </c>
      <c r="E900" s="176">
        <f t="shared" si="173"/>
        <v>0</v>
      </c>
      <c r="F900" s="10">
        <f t="shared" si="174"/>
        <v>0</v>
      </c>
      <c r="G900" s="10">
        <f t="shared" si="174"/>
        <v>0</v>
      </c>
      <c r="H900" s="10">
        <f t="shared" si="175"/>
        <v>0</v>
      </c>
      <c r="I900" s="10">
        <f t="shared" si="176"/>
        <v>0</v>
      </c>
      <c r="J900" s="10">
        <f t="shared" si="177"/>
        <v>0</v>
      </c>
      <c r="K900" s="10">
        <f t="shared" si="178"/>
        <v>0</v>
      </c>
      <c r="L900" s="10">
        <f t="shared" si="179"/>
        <v>0</v>
      </c>
      <c r="M900" s="10">
        <f t="shared" ca="1" si="184"/>
        <v>-1.6428652393274609E-2</v>
      </c>
      <c r="N900" s="10">
        <f t="shared" ca="1" si="180"/>
        <v>0</v>
      </c>
      <c r="O900" s="177">
        <f t="shared" ca="1" si="181"/>
        <v>0</v>
      </c>
      <c r="P900" s="10">
        <f t="shared" ca="1" si="182"/>
        <v>0</v>
      </c>
      <c r="Q900" s="10">
        <f t="shared" ca="1" si="183"/>
        <v>0</v>
      </c>
      <c r="R900">
        <f t="shared" ca="1" si="185"/>
        <v>1.6428652393274609E-2</v>
      </c>
    </row>
    <row r="901" spans="2:18" x14ac:dyDescent="0.2">
      <c r="B901"/>
      <c r="C901" s="174"/>
      <c r="D901" s="176">
        <f t="shared" si="173"/>
        <v>0</v>
      </c>
      <c r="E901" s="176">
        <f t="shared" si="173"/>
        <v>0</v>
      </c>
      <c r="F901" s="10">
        <f t="shared" si="174"/>
        <v>0</v>
      </c>
      <c r="G901" s="10">
        <f t="shared" si="174"/>
        <v>0</v>
      </c>
      <c r="H901" s="10">
        <f t="shared" si="175"/>
        <v>0</v>
      </c>
      <c r="I901" s="10">
        <f t="shared" si="176"/>
        <v>0</v>
      </c>
      <c r="J901" s="10">
        <f t="shared" si="177"/>
        <v>0</v>
      </c>
      <c r="K901" s="10">
        <f t="shared" si="178"/>
        <v>0</v>
      </c>
      <c r="L901" s="10">
        <f t="shared" si="179"/>
        <v>0</v>
      </c>
      <c r="M901" s="10">
        <f t="shared" ca="1" si="184"/>
        <v>-1.6428652393274609E-2</v>
      </c>
      <c r="N901" s="10">
        <f t="shared" ca="1" si="180"/>
        <v>0</v>
      </c>
      <c r="O901" s="177">
        <f t="shared" ca="1" si="181"/>
        <v>0</v>
      </c>
      <c r="P901" s="10">
        <f t="shared" ca="1" si="182"/>
        <v>0</v>
      </c>
      <c r="Q901" s="10">
        <f t="shared" ca="1" si="183"/>
        <v>0</v>
      </c>
      <c r="R901">
        <f t="shared" ca="1" si="185"/>
        <v>1.6428652393274609E-2</v>
      </c>
    </row>
    <row r="902" spans="2:18" x14ac:dyDescent="0.2">
      <c r="B902"/>
      <c r="C902" s="174"/>
      <c r="D902" s="176">
        <f t="shared" si="173"/>
        <v>0</v>
      </c>
      <c r="E902" s="176">
        <f t="shared" si="173"/>
        <v>0</v>
      </c>
      <c r="F902" s="10">
        <f t="shared" si="174"/>
        <v>0</v>
      </c>
      <c r="G902" s="10">
        <f t="shared" si="174"/>
        <v>0</v>
      </c>
      <c r="H902" s="10">
        <f t="shared" si="175"/>
        <v>0</v>
      </c>
      <c r="I902" s="10">
        <f t="shared" si="176"/>
        <v>0</v>
      </c>
      <c r="J902" s="10">
        <f t="shared" si="177"/>
        <v>0</v>
      </c>
      <c r="K902" s="10">
        <f t="shared" si="178"/>
        <v>0</v>
      </c>
      <c r="L902" s="10">
        <f t="shared" si="179"/>
        <v>0</v>
      </c>
      <c r="M902" s="10">
        <f t="shared" ca="1" si="184"/>
        <v>-1.6428652393274609E-2</v>
      </c>
      <c r="N902" s="10">
        <f t="shared" ca="1" si="180"/>
        <v>0</v>
      </c>
      <c r="O902" s="177">
        <f t="shared" ca="1" si="181"/>
        <v>0</v>
      </c>
      <c r="P902" s="10">
        <f t="shared" ca="1" si="182"/>
        <v>0</v>
      </c>
      <c r="Q902" s="10">
        <f t="shared" ca="1" si="183"/>
        <v>0</v>
      </c>
      <c r="R902">
        <f t="shared" ca="1" si="185"/>
        <v>1.6428652393274609E-2</v>
      </c>
    </row>
    <row r="903" spans="2:18" x14ac:dyDescent="0.2">
      <c r="B903"/>
      <c r="C903" s="174"/>
      <c r="D903" s="176">
        <f t="shared" si="173"/>
        <v>0</v>
      </c>
      <c r="E903" s="176">
        <f t="shared" si="173"/>
        <v>0</v>
      </c>
      <c r="F903" s="10">
        <f t="shared" si="174"/>
        <v>0</v>
      </c>
      <c r="G903" s="10">
        <f t="shared" si="174"/>
        <v>0</v>
      </c>
      <c r="H903" s="10">
        <f t="shared" si="175"/>
        <v>0</v>
      </c>
      <c r="I903" s="10">
        <f t="shared" si="176"/>
        <v>0</v>
      </c>
      <c r="J903" s="10">
        <f t="shared" si="177"/>
        <v>0</v>
      </c>
      <c r="K903" s="10">
        <f t="shared" si="178"/>
        <v>0</v>
      </c>
      <c r="L903" s="10">
        <f t="shared" si="179"/>
        <v>0</v>
      </c>
      <c r="M903" s="10">
        <f t="shared" ca="1" si="184"/>
        <v>-1.6428652393274609E-2</v>
      </c>
      <c r="N903" s="10">
        <f t="shared" ca="1" si="180"/>
        <v>0</v>
      </c>
      <c r="O903" s="177">
        <f t="shared" ca="1" si="181"/>
        <v>0</v>
      </c>
      <c r="P903" s="10">
        <f t="shared" ca="1" si="182"/>
        <v>0</v>
      </c>
      <c r="Q903" s="10">
        <f t="shared" ca="1" si="183"/>
        <v>0</v>
      </c>
      <c r="R903">
        <f t="shared" ca="1" si="185"/>
        <v>1.6428652393274609E-2</v>
      </c>
    </row>
    <row r="904" spans="2:18" x14ac:dyDescent="0.2">
      <c r="B904"/>
      <c r="C904" s="174"/>
      <c r="D904" s="176">
        <f t="shared" si="173"/>
        <v>0</v>
      </c>
      <c r="E904" s="176">
        <f t="shared" si="173"/>
        <v>0</v>
      </c>
      <c r="F904" s="10">
        <f t="shared" si="174"/>
        <v>0</v>
      </c>
      <c r="G904" s="10">
        <f t="shared" si="174"/>
        <v>0</v>
      </c>
      <c r="H904" s="10">
        <f t="shared" si="175"/>
        <v>0</v>
      </c>
      <c r="I904" s="10">
        <f t="shared" si="176"/>
        <v>0</v>
      </c>
      <c r="J904" s="10">
        <f t="shared" si="177"/>
        <v>0</v>
      </c>
      <c r="K904" s="10">
        <f t="shared" si="178"/>
        <v>0</v>
      </c>
      <c r="L904" s="10">
        <f t="shared" si="179"/>
        <v>0</v>
      </c>
      <c r="M904" s="10">
        <f t="shared" ca="1" si="184"/>
        <v>-1.6428652393274609E-2</v>
      </c>
      <c r="N904" s="10">
        <f t="shared" ca="1" si="180"/>
        <v>0</v>
      </c>
      <c r="O904" s="177">
        <f t="shared" ca="1" si="181"/>
        <v>0</v>
      </c>
      <c r="P904" s="10">
        <f t="shared" ca="1" si="182"/>
        <v>0</v>
      </c>
      <c r="Q904" s="10">
        <f t="shared" ca="1" si="183"/>
        <v>0</v>
      </c>
      <c r="R904">
        <f t="shared" ca="1" si="185"/>
        <v>1.6428652393274609E-2</v>
      </c>
    </row>
    <row r="905" spans="2:18" x14ac:dyDescent="0.2">
      <c r="B905"/>
      <c r="C905" s="174"/>
      <c r="D905" s="176">
        <f t="shared" si="173"/>
        <v>0</v>
      </c>
      <c r="E905" s="176">
        <f t="shared" si="173"/>
        <v>0</v>
      </c>
      <c r="F905" s="10">
        <f t="shared" si="174"/>
        <v>0</v>
      </c>
      <c r="G905" s="10">
        <f t="shared" si="174"/>
        <v>0</v>
      </c>
      <c r="H905" s="10">
        <f t="shared" si="175"/>
        <v>0</v>
      </c>
      <c r="I905" s="10">
        <f t="shared" si="176"/>
        <v>0</v>
      </c>
      <c r="J905" s="10">
        <f t="shared" si="177"/>
        <v>0</v>
      </c>
      <c r="K905" s="10">
        <f t="shared" si="178"/>
        <v>0</v>
      </c>
      <c r="L905" s="10">
        <f t="shared" si="179"/>
        <v>0</v>
      </c>
      <c r="M905" s="10">
        <f t="shared" ca="1" si="184"/>
        <v>-1.6428652393274609E-2</v>
      </c>
      <c r="N905" s="10">
        <f t="shared" ca="1" si="180"/>
        <v>0</v>
      </c>
      <c r="O905" s="177">
        <f t="shared" ca="1" si="181"/>
        <v>0</v>
      </c>
      <c r="P905" s="10">
        <f t="shared" ca="1" si="182"/>
        <v>0</v>
      </c>
      <c r="Q905" s="10">
        <f t="shared" ca="1" si="183"/>
        <v>0</v>
      </c>
      <c r="R905">
        <f t="shared" ca="1" si="185"/>
        <v>1.6428652393274609E-2</v>
      </c>
    </row>
    <row r="906" spans="2:18" x14ac:dyDescent="0.2">
      <c r="B906"/>
      <c r="C906" s="174"/>
      <c r="D906" s="176">
        <f t="shared" si="173"/>
        <v>0</v>
      </c>
      <c r="E906" s="176">
        <f t="shared" si="173"/>
        <v>0</v>
      </c>
      <c r="F906" s="10">
        <f t="shared" si="174"/>
        <v>0</v>
      </c>
      <c r="G906" s="10">
        <f t="shared" si="174"/>
        <v>0</v>
      </c>
      <c r="H906" s="10">
        <f t="shared" si="175"/>
        <v>0</v>
      </c>
      <c r="I906" s="10">
        <f t="shared" si="176"/>
        <v>0</v>
      </c>
      <c r="J906" s="10">
        <f t="shared" si="177"/>
        <v>0</v>
      </c>
      <c r="K906" s="10">
        <f t="shared" si="178"/>
        <v>0</v>
      </c>
      <c r="L906" s="10">
        <f t="shared" si="179"/>
        <v>0</v>
      </c>
      <c r="M906" s="10">
        <f t="shared" ca="1" si="184"/>
        <v>-1.6428652393274609E-2</v>
      </c>
      <c r="N906" s="10">
        <f t="shared" ca="1" si="180"/>
        <v>0</v>
      </c>
      <c r="O906" s="177">
        <f t="shared" ca="1" si="181"/>
        <v>0</v>
      </c>
      <c r="P906" s="10">
        <f t="shared" ca="1" si="182"/>
        <v>0</v>
      </c>
      <c r="Q906" s="10">
        <f t="shared" ca="1" si="183"/>
        <v>0</v>
      </c>
      <c r="R906">
        <f t="shared" ca="1" si="185"/>
        <v>1.6428652393274609E-2</v>
      </c>
    </row>
    <row r="907" spans="2:18" x14ac:dyDescent="0.2">
      <c r="B907"/>
      <c r="C907" s="174"/>
      <c r="D907" s="176">
        <f t="shared" si="173"/>
        <v>0</v>
      </c>
      <c r="E907" s="176">
        <f t="shared" si="173"/>
        <v>0</v>
      </c>
      <c r="F907" s="10">
        <f t="shared" si="174"/>
        <v>0</v>
      </c>
      <c r="G907" s="10">
        <f t="shared" si="174"/>
        <v>0</v>
      </c>
      <c r="H907" s="10">
        <f t="shared" si="175"/>
        <v>0</v>
      </c>
      <c r="I907" s="10">
        <f t="shared" si="176"/>
        <v>0</v>
      </c>
      <c r="J907" s="10">
        <f t="shared" si="177"/>
        <v>0</v>
      </c>
      <c r="K907" s="10">
        <f t="shared" si="178"/>
        <v>0</v>
      </c>
      <c r="L907" s="10">
        <f t="shared" si="179"/>
        <v>0</v>
      </c>
      <c r="M907" s="10">
        <f t="shared" ca="1" si="184"/>
        <v>-1.6428652393274609E-2</v>
      </c>
      <c r="N907" s="10">
        <f t="shared" ca="1" si="180"/>
        <v>0</v>
      </c>
      <c r="O907" s="177">
        <f t="shared" ca="1" si="181"/>
        <v>0</v>
      </c>
      <c r="P907" s="10">
        <f t="shared" ca="1" si="182"/>
        <v>0</v>
      </c>
      <c r="Q907" s="10">
        <f t="shared" ca="1" si="183"/>
        <v>0</v>
      </c>
      <c r="R907">
        <f t="shared" ca="1" si="185"/>
        <v>1.6428652393274609E-2</v>
      </c>
    </row>
    <row r="908" spans="2:18" x14ac:dyDescent="0.2">
      <c r="B908"/>
      <c r="C908" s="174"/>
      <c r="D908" s="176">
        <f t="shared" si="173"/>
        <v>0</v>
      </c>
      <c r="E908" s="176">
        <f t="shared" si="173"/>
        <v>0</v>
      </c>
      <c r="F908" s="10">
        <f t="shared" si="174"/>
        <v>0</v>
      </c>
      <c r="G908" s="10">
        <f t="shared" si="174"/>
        <v>0</v>
      </c>
      <c r="H908" s="10">
        <f t="shared" si="175"/>
        <v>0</v>
      </c>
      <c r="I908" s="10">
        <f t="shared" si="176"/>
        <v>0</v>
      </c>
      <c r="J908" s="10">
        <f t="shared" si="177"/>
        <v>0</v>
      </c>
      <c r="K908" s="10">
        <f t="shared" si="178"/>
        <v>0</v>
      </c>
      <c r="L908" s="10">
        <f t="shared" si="179"/>
        <v>0</v>
      </c>
      <c r="M908" s="10">
        <f t="shared" ca="1" si="184"/>
        <v>-1.6428652393274609E-2</v>
      </c>
      <c r="N908" s="10">
        <f t="shared" ca="1" si="180"/>
        <v>0</v>
      </c>
      <c r="O908" s="177">
        <f t="shared" ca="1" si="181"/>
        <v>0</v>
      </c>
      <c r="P908" s="10">
        <f t="shared" ca="1" si="182"/>
        <v>0</v>
      </c>
      <c r="Q908" s="10">
        <f t="shared" ca="1" si="183"/>
        <v>0</v>
      </c>
      <c r="R908">
        <f t="shared" ca="1" si="185"/>
        <v>1.6428652393274609E-2</v>
      </c>
    </row>
    <row r="909" spans="2:18" x14ac:dyDescent="0.2">
      <c r="B909"/>
      <c r="C909" s="174"/>
      <c r="D909" s="176">
        <f t="shared" si="173"/>
        <v>0</v>
      </c>
      <c r="E909" s="176">
        <f t="shared" si="173"/>
        <v>0</v>
      </c>
      <c r="F909" s="10">
        <f t="shared" si="174"/>
        <v>0</v>
      </c>
      <c r="G909" s="10">
        <f t="shared" si="174"/>
        <v>0</v>
      </c>
      <c r="H909" s="10">
        <f t="shared" si="175"/>
        <v>0</v>
      </c>
      <c r="I909" s="10">
        <f t="shared" si="176"/>
        <v>0</v>
      </c>
      <c r="J909" s="10">
        <f t="shared" si="177"/>
        <v>0</v>
      </c>
      <c r="K909" s="10">
        <f t="shared" si="178"/>
        <v>0</v>
      </c>
      <c r="L909" s="10">
        <f t="shared" si="179"/>
        <v>0</v>
      </c>
      <c r="M909" s="10">
        <f t="shared" ca="1" si="184"/>
        <v>-1.6428652393274609E-2</v>
      </c>
      <c r="N909" s="10">
        <f t="shared" ca="1" si="180"/>
        <v>0</v>
      </c>
      <c r="O909" s="177">
        <f t="shared" ca="1" si="181"/>
        <v>0</v>
      </c>
      <c r="P909" s="10">
        <f t="shared" ca="1" si="182"/>
        <v>0</v>
      </c>
      <c r="Q909" s="10">
        <f t="shared" ca="1" si="183"/>
        <v>0</v>
      </c>
      <c r="R909">
        <f t="shared" ca="1" si="185"/>
        <v>1.6428652393274609E-2</v>
      </c>
    </row>
    <row r="910" spans="2:18" x14ac:dyDescent="0.2">
      <c r="B910"/>
      <c r="C910" s="174"/>
      <c r="D910" s="176">
        <f t="shared" si="173"/>
        <v>0</v>
      </c>
      <c r="E910" s="176">
        <f t="shared" si="173"/>
        <v>0</v>
      </c>
      <c r="F910" s="10">
        <f t="shared" si="174"/>
        <v>0</v>
      </c>
      <c r="G910" s="10">
        <f t="shared" si="174"/>
        <v>0</v>
      </c>
      <c r="H910" s="10">
        <f t="shared" si="175"/>
        <v>0</v>
      </c>
      <c r="I910" s="10">
        <f t="shared" si="176"/>
        <v>0</v>
      </c>
      <c r="J910" s="10">
        <f t="shared" si="177"/>
        <v>0</v>
      </c>
      <c r="K910" s="10">
        <f t="shared" si="178"/>
        <v>0</v>
      </c>
      <c r="L910" s="10">
        <f t="shared" si="179"/>
        <v>0</v>
      </c>
      <c r="M910" s="10">
        <f t="shared" ca="1" si="184"/>
        <v>-1.6428652393274609E-2</v>
      </c>
      <c r="N910" s="10">
        <f t="shared" ca="1" si="180"/>
        <v>0</v>
      </c>
      <c r="O910" s="177">
        <f t="shared" ca="1" si="181"/>
        <v>0</v>
      </c>
      <c r="P910" s="10">
        <f t="shared" ca="1" si="182"/>
        <v>0</v>
      </c>
      <c r="Q910" s="10">
        <f t="shared" ca="1" si="183"/>
        <v>0</v>
      </c>
      <c r="R910">
        <f t="shared" ca="1" si="185"/>
        <v>1.6428652393274609E-2</v>
      </c>
    </row>
    <row r="911" spans="2:18" x14ac:dyDescent="0.2">
      <c r="B911"/>
      <c r="C911" s="174"/>
      <c r="D911" s="176">
        <f t="shared" ref="D911:E974" si="186">A911/A$18</f>
        <v>0</v>
      </c>
      <c r="E911" s="176">
        <f t="shared" si="186"/>
        <v>0</v>
      </c>
      <c r="F911" s="10">
        <f t="shared" ref="F911:G974" si="187">$C911*D911</f>
        <v>0</v>
      </c>
      <c r="G911" s="10">
        <f t="shared" si="187"/>
        <v>0</v>
      </c>
      <c r="H911" s="10">
        <f t="shared" si="175"/>
        <v>0</v>
      </c>
      <c r="I911" s="10">
        <f t="shared" si="176"/>
        <v>0</v>
      </c>
      <c r="J911" s="10">
        <f t="shared" si="177"/>
        <v>0</v>
      </c>
      <c r="K911" s="10">
        <f t="shared" si="178"/>
        <v>0</v>
      </c>
      <c r="L911" s="10">
        <f t="shared" si="179"/>
        <v>0</v>
      </c>
      <c r="M911" s="10">
        <f t="shared" ca="1" si="184"/>
        <v>-1.6428652393274609E-2</v>
      </c>
      <c r="N911" s="10">
        <f t="shared" ca="1" si="180"/>
        <v>0</v>
      </c>
      <c r="O911" s="177">
        <f t="shared" ca="1" si="181"/>
        <v>0</v>
      </c>
      <c r="P911" s="10">
        <f t="shared" ca="1" si="182"/>
        <v>0</v>
      </c>
      <c r="Q911" s="10">
        <f t="shared" ca="1" si="183"/>
        <v>0</v>
      </c>
      <c r="R911">
        <f t="shared" ca="1" si="185"/>
        <v>1.6428652393274609E-2</v>
      </c>
    </row>
    <row r="912" spans="2:18" x14ac:dyDescent="0.2">
      <c r="B912"/>
      <c r="C912" s="174"/>
      <c r="D912" s="176">
        <f t="shared" si="186"/>
        <v>0</v>
      </c>
      <c r="E912" s="176">
        <f t="shared" si="186"/>
        <v>0</v>
      </c>
      <c r="F912" s="10">
        <f t="shared" si="187"/>
        <v>0</v>
      </c>
      <c r="G912" s="10">
        <f t="shared" si="187"/>
        <v>0</v>
      </c>
      <c r="H912" s="10">
        <f t="shared" ref="H912:H975" si="188">C912*D912*D912</f>
        <v>0</v>
      </c>
      <c r="I912" s="10">
        <f t="shared" ref="I912:I975" si="189">C912*D912*D912*D912</f>
        <v>0</v>
      </c>
      <c r="J912" s="10">
        <f t="shared" ref="J912:J975" si="190">C912*D912*D912*D912*D912</f>
        <v>0</v>
      </c>
      <c r="K912" s="10">
        <f t="shared" ref="K912:K975" si="191">C912*E912*D912</f>
        <v>0</v>
      </c>
      <c r="L912" s="10">
        <f t="shared" ref="L912:L975" si="192">C912*E912*D912*D912</f>
        <v>0</v>
      </c>
      <c r="M912" s="10">
        <f t="shared" ca="1" si="184"/>
        <v>-1.6428652393274609E-2</v>
      </c>
      <c r="N912" s="10">
        <f t="shared" ref="N912:N975" ca="1" si="193">C912*(M912-E912)^2</f>
        <v>0</v>
      </c>
      <c r="O912" s="177">
        <f t="shared" ref="O912:O975" ca="1" si="194">(C912*O$1-O$2*F912+O$3*H912)^2</f>
        <v>0</v>
      </c>
      <c r="P912" s="10">
        <f t="shared" ref="P912:P975" ca="1" si="195">(-C912*O$2+O$4*F912-O$5*H912)^2</f>
        <v>0</v>
      </c>
      <c r="Q912" s="10">
        <f t="shared" ref="Q912:Q975" ca="1" si="196">+(C912*O$3-F912*O$5+H912*O$6)^2</f>
        <v>0</v>
      </c>
      <c r="R912">
        <f t="shared" ca="1" si="185"/>
        <v>1.6428652393274609E-2</v>
      </c>
    </row>
    <row r="913" spans="2:18" x14ac:dyDescent="0.2">
      <c r="B913"/>
      <c r="C913" s="174"/>
      <c r="D913" s="176">
        <f t="shared" si="186"/>
        <v>0</v>
      </c>
      <c r="E913" s="176">
        <f t="shared" si="186"/>
        <v>0</v>
      </c>
      <c r="F913" s="10">
        <f t="shared" si="187"/>
        <v>0</v>
      </c>
      <c r="G913" s="10">
        <f t="shared" si="187"/>
        <v>0</v>
      </c>
      <c r="H913" s="10">
        <f t="shared" si="188"/>
        <v>0</v>
      </c>
      <c r="I913" s="10">
        <f t="shared" si="189"/>
        <v>0</v>
      </c>
      <c r="J913" s="10">
        <f t="shared" si="190"/>
        <v>0</v>
      </c>
      <c r="K913" s="10">
        <f t="shared" si="191"/>
        <v>0</v>
      </c>
      <c r="L913" s="10">
        <f t="shared" si="192"/>
        <v>0</v>
      </c>
      <c r="M913" s="10">
        <f t="shared" ca="1" si="184"/>
        <v>-1.6428652393274609E-2</v>
      </c>
      <c r="N913" s="10">
        <f t="shared" ca="1" si="193"/>
        <v>0</v>
      </c>
      <c r="O913" s="177">
        <f t="shared" ca="1" si="194"/>
        <v>0</v>
      </c>
      <c r="P913" s="10">
        <f t="shared" ca="1" si="195"/>
        <v>0</v>
      </c>
      <c r="Q913" s="10">
        <f t="shared" ca="1" si="196"/>
        <v>0</v>
      </c>
      <c r="R913">
        <f t="shared" ca="1" si="185"/>
        <v>1.6428652393274609E-2</v>
      </c>
    </row>
    <row r="914" spans="2:18" x14ac:dyDescent="0.2">
      <c r="B914"/>
      <c r="C914" s="174"/>
      <c r="D914" s="176">
        <f t="shared" si="186"/>
        <v>0</v>
      </c>
      <c r="E914" s="176">
        <f t="shared" si="186"/>
        <v>0</v>
      </c>
      <c r="F914" s="10">
        <f t="shared" si="187"/>
        <v>0</v>
      </c>
      <c r="G914" s="10">
        <f t="shared" si="187"/>
        <v>0</v>
      </c>
      <c r="H914" s="10">
        <f t="shared" si="188"/>
        <v>0</v>
      </c>
      <c r="I914" s="10">
        <f t="shared" si="189"/>
        <v>0</v>
      </c>
      <c r="J914" s="10">
        <f t="shared" si="190"/>
        <v>0</v>
      </c>
      <c r="K914" s="10">
        <f t="shared" si="191"/>
        <v>0</v>
      </c>
      <c r="L914" s="10">
        <f t="shared" si="192"/>
        <v>0</v>
      </c>
      <c r="M914" s="10">
        <f t="shared" ca="1" si="184"/>
        <v>-1.6428652393274609E-2</v>
      </c>
      <c r="N914" s="10">
        <f t="shared" ca="1" si="193"/>
        <v>0</v>
      </c>
      <c r="O914" s="177">
        <f t="shared" ca="1" si="194"/>
        <v>0</v>
      </c>
      <c r="P914" s="10">
        <f t="shared" ca="1" si="195"/>
        <v>0</v>
      </c>
      <c r="Q914" s="10">
        <f t="shared" ca="1" si="196"/>
        <v>0</v>
      </c>
      <c r="R914">
        <f t="shared" ca="1" si="185"/>
        <v>1.6428652393274609E-2</v>
      </c>
    </row>
    <row r="915" spans="2:18" x14ac:dyDescent="0.2">
      <c r="B915"/>
      <c r="C915" s="174"/>
      <c r="D915" s="176">
        <f t="shared" si="186"/>
        <v>0</v>
      </c>
      <c r="E915" s="176">
        <f t="shared" si="186"/>
        <v>0</v>
      </c>
      <c r="F915" s="10">
        <f t="shared" si="187"/>
        <v>0</v>
      </c>
      <c r="G915" s="10">
        <f t="shared" si="187"/>
        <v>0</v>
      </c>
      <c r="H915" s="10">
        <f t="shared" si="188"/>
        <v>0</v>
      </c>
      <c r="I915" s="10">
        <f t="shared" si="189"/>
        <v>0</v>
      </c>
      <c r="J915" s="10">
        <f t="shared" si="190"/>
        <v>0</v>
      </c>
      <c r="K915" s="10">
        <f t="shared" si="191"/>
        <v>0</v>
      </c>
      <c r="L915" s="10">
        <f t="shared" si="192"/>
        <v>0</v>
      </c>
      <c r="M915" s="10">
        <f t="shared" ca="1" si="184"/>
        <v>-1.6428652393274609E-2</v>
      </c>
      <c r="N915" s="10">
        <f t="shared" ca="1" si="193"/>
        <v>0</v>
      </c>
      <c r="O915" s="177">
        <f t="shared" ca="1" si="194"/>
        <v>0</v>
      </c>
      <c r="P915" s="10">
        <f t="shared" ca="1" si="195"/>
        <v>0</v>
      </c>
      <c r="Q915" s="10">
        <f t="shared" ca="1" si="196"/>
        <v>0</v>
      </c>
      <c r="R915">
        <f t="shared" ca="1" si="185"/>
        <v>1.6428652393274609E-2</v>
      </c>
    </row>
    <row r="916" spans="2:18" x14ac:dyDescent="0.2">
      <c r="B916"/>
      <c r="C916" s="174"/>
      <c r="D916" s="176">
        <f t="shared" si="186"/>
        <v>0</v>
      </c>
      <c r="E916" s="176">
        <f t="shared" si="186"/>
        <v>0</v>
      </c>
      <c r="F916" s="10">
        <f t="shared" si="187"/>
        <v>0</v>
      </c>
      <c r="G916" s="10">
        <f t="shared" si="187"/>
        <v>0</v>
      </c>
      <c r="H916" s="10">
        <f t="shared" si="188"/>
        <v>0</v>
      </c>
      <c r="I916" s="10">
        <f t="shared" si="189"/>
        <v>0</v>
      </c>
      <c r="J916" s="10">
        <f t="shared" si="190"/>
        <v>0</v>
      </c>
      <c r="K916" s="10">
        <f t="shared" si="191"/>
        <v>0</v>
      </c>
      <c r="L916" s="10">
        <f t="shared" si="192"/>
        <v>0</v>
      </c>
      <c r="M916" s="10">
        <f t="shared" ca="1" si="184"/>
        <v>-1.6428652393274609E-2</v>
      </c>
      <c r="N916" s="10">
        <f t="shared" ca="1" si="193"/>
        <v>0</v>
      </c>
      <c r="O916" s="177">
        <f t="shared" ca="1" si="194"/>
        <v>0</v>
      </c>
      <c r="P916" s="10">
        <f t="shared" ca="1" si="195"/>
        <v>0</v>
      </c>
      <c r="Q916" s="10">
        <f t="shared" ca="1" si="196"/>
        <v>0</v>
      </c>
      <c r="R916">
        <f t="shared" ca="1" si="185"/>
        <v>1.6428652393274609E-2</v>
      </c>
    </row>
    <row r="917" spans="2:18" x14ac:dyDescent="0.2">
      <c r="B917"/>
      <c r="C917" s="174"/>
      <c r="D917" s="176">
        <f t="shared" si="186"/>
        <v>0</v>
      </c>
      <c r="E917" s="176">
        <f t="shared" si="186"/>
        <v>0</v>
      </c>
      <c r="F917" s="10">
        <f t="shared" si="187"/>
        <v>0</v>
      </c>
      <c r="G917" s="10">
        <f t="shared" si="187"/>
        <v>0</v>
      </c>
      <c r="H917" s="10">
        <f t="shared" si="188"/>
        <v>0</v>
      </c>
      <c r="I917" s="10">
        <f t="shared" si="189"/>
        <v>0</v>
      </c>
      <c r="J917" s="10">
        <f t="shared" si="190"/>
        <v>0</v>
      </c>
      <c r="K917" s="10">
        <f t="shared" si="191"/>
        <v>0</v>
      </c>
      <c r="L917" s="10">
        <f t="shared" si="192"/>
        <v>0</v>
      </c>
      <c r="M917" s="10">
        <f t="shared" ref="M917:M980" ca="1" si="197">+E$4+E$5*D917+E$6*D917^2</f>
        <v>-1.6428652393274609E-2</v>
      </c>
      <c r="N917" s="10">
        <f t="shared" ca="1" si="193"/>
        <v>0</v>
      </c>
      <c r="O917" s="177">
        <f t="shared" ca="1" si="194"/>
        <v>0</v>
      </c>
      <c r="P917" s="10">
        <f t="shared" ca="1" si="195"/>
        <v>0</v>
      </c>
      <c r="Q917" s="10">
        <f t="shared" ca="1" si="196"/>
        <v>0</v>
      </c>
      <c r="R917">
        <f t="shared" ref="R917:R980" ca="1" si="198">+E917-M917</f>
        <v>1.6428652393274609E-2</v>
      </c>
    </row>
    <row r="918" spans="2:18" x14ac:dyDescent="0.2">
      <c r="B918"/>
      <c r="C918" s="174"/>
      <c r="D918" s="176">
        <f t="shared" si="186"/>
        <v>0</v>
      </c>
      <c r="E918" s="176">
        <f t="shared" si="186"/>
        <v>0</v>
      </c>
      <c r="F918" s="10">
        <f t="shared" si="187"/>
        <v>0</v>
      </c>
      <c r="G918" s="10">
        <f t="shared" si="187"/>
        <v>0</v>
      </c>
      <c r="H918" s="10">
        <f t="shared" si="188"/>
        <v>0</v>
      </c>
      <c r="I918" s="10">
        <f t="shared" si="189"/>
        <v>0</v>
      </c>
      <c r="J918" s="10">
        <f t="shared" si="190"/>
        <v>0</v>
      </c>
      <c r="K918" s="10">
        <f t="shared" si="191"/>
        <v>0</v>
      </c>
      <c r="L918" s="10">
        <f t="shared" si="192"/>
        <v>0</v>
      </c>
      <c r="M918" s="10">
        <f t="shared" ca="1" si="197"/>
        <v>-1.6428652393274609E-2</v>
      </c>
      <c r="N918" s="10">
        <f t="shared" ca="1" si="193"/>
        <v>0</v>
      </c>
      <c r="O918" s="177">
        <f t="shared" ca="1" si="194"/>
        <v>0</v>
      </c>
      <c r="P918" s="10">
        <f t="shared" ca="1" si="195"/>
        <v>0</v>
      </c>
      <c r="Q918" s="10">
        <f t="shared" ca="1" si="196"/>
        <v>0</v>
      </c>
      <c r="R918">
        <f t="shared" ca="1" si="198"/>
        <v>1.6428652393274609E-2</v>
      </c>
    </row>
    <row r="919" spans="2:18" x14ac:dyDescent="0.2">
      <c r="B919"/>
      <c r="C919" s="174"/>
      <c r="D919" s="176">
        <f t="shared" si="186"/>
        <v>0</v>
      </c>
      <c r="E919" s="176">
        <f t="shared" si="186"/>
        <v>0</v>
      </c>
      <c r="F919" s="10">
        <f t="shared" si="187"/>
        <v>0</v>
      </c>
      <c r="G919" s="10">
        <f t="shared" si="187"/>
        <v>0</v>
      </c>
      <c r="H919" s="10">
        <f t="shared" si="188"/>
        <v>0</v>
      </c>
      <c r="I919" s="10">
        <f t="shared" si="189"/>
        <v>0</v>
      </c>
      <c r="J919" s="10">
        <f t="shared" si="190"/>
        <v>0</v>
      </c>
      <c r="K919" s="10">
        <f t="shared" si="191"/>
        <v>0</v>
      </c>
      <c r="L919" s="10">
        <f t="shared" si="192"/>
        <v>0</v>
      </c>
      <c r="M919" s="10">
        <f t="shared" ca="1" si="197"/>
        <v>-1.6428652393274609E-2</v>
      </c>
      <c r="N919" s="10">
        <f t="shared" ca="1" si="193"/>
        <v>0</v>
      </c>
      <c r="O919" s="177">
        <f t="shared" ca="1" si="194"/>
        <v>0</v>
      </c>
      <c r="P919" s="10">
        <f t="shared" ca="1" si="195"/>
        <v>0</v>
      </c>
      <c r="Q919" s="10">
        <f t="shared" ca="1" si="196"/>
        <v>0</v>
      </c>
      <c r="R919">
        <f t="shared" ca="1" si="198"/>
        <v>1.6428652393274609E-2</v>
      </c>
    </row>
    <row r="920" spans="2:18" x14ac:dyDescent="0.2">
      <c r="B920"/>
      <c r="C920" s="174"/>
      <c r="D920" s="176">
        <f t="shared" si="186"/>
        <v>0</v>
      </c>
      <c r="E920" s="176">
        <f t="shared" si="186"/>
        <v>0</v>
      </c>
      <c r="F920" s="10">
        <f t="shared" si="187"/>
        <v>0</v>
      </c>
      <c r="G920" s="10">
        <f t="shared" si="187"/>
        <v>0</v>
      </c>
      <c r="H920" s="10">
        <f t="shared" si="188"/>
        <v>0</v>
      </c>
      <c r="I920" s="10">
        <f t="shared" si="189"/>
        <v>0</v>
      </c>
      <c r="J920" s="10">
        <f t="shared" si="190"/>
        <v>0</v>
      </c>
      <c r="K920" s="10">
        <f t="shared" si="191"/>
        <v>0</v>
      </c>
      <c r="L920" s="10">
        <f t="shared" si="192"/>
        <v>0</v>
      </c>
      <c r="M920" s="10">
        <f t="shared" ca="1" si="197"/>
        <v>-1.6428652393274609E-2</v>
      </c>
      <c r="N920" s="10">
        <f t="shared" ca="1" si="193"/>
        <v>0</v>
      </c>
      <c r="O920" s="177">
        <f t="shared" ca="1" si="194"/>
        <v>0</v>
      </c>
      <c r="P920" s="10">
        <f t="shared" ca="1" si="195"/>
        <v>0</v>
      </c>
      <c r="Q920" s="10">
        <f t="shared" ca="1" si="196"/>
        <v>0</v>
      </c>
      <c r="R920">
        <f t="shared" ca="1" si="198"/>
        <v>1.6428652393274609E-2</v>
      </c>
    </row>
    <row r="921" spans="2:18" x14ac:dyDescent="0.2">
      <c r="B921"/>
      <c r="C921" s="174"/>
      <c r="D921" s="176">
        <f t="shared" si="186"/>
        <v>0</v>
      </c>
      <c r="E921" s="176">
        <f t="shared" si="186"/>
        <v>0</v>
      </c>
      <c r="F921" s="10">
        <f t="shared" si="187"/>
        <v>0</v>
      </c>
      <c r="G921" s="10">
        <f t="shared" si="187"/>
        <v>0</v>
      </c>
      <c r="H921" s="10">
        <f t="shared" si="188"/>
        <v>0</v>
      </c>
      <c r="I921" s="10">
        <f t="shared" si="189"/>
        <v>0</v>
      </c>
      <c r="J921" s="10">
        <f t="shared" si="190"/>
        <v>0</v>
      </c>
      <c r="K921" s="10">
        <f t="shared" si="191"/>
        <v>0</v>
      </c>
      <c r="L921" s="10">
        <f t="shared" si="192"/>
        <v>0</v>
      </c>
      <c r="M921" s="10">
        <f t="shared" ca="1" si="197"/>
        <v>-1.6428652393274609E-2</v>
      </c>
      <c r="N921" s="10">
        <f t="shared" ca="1" si="193"/>
        <v>0</v>
      </c>
      <c r="O921" s="177">
        <f t="shared" ca="1" si="194"/>
        <v>0</v>
      </c>
      <c r="P921" s="10">
        <f t="shared" ca="1" si="195"/>
        <v>0</v>
      </c>
      <c r="Q921" s="10">
        <f t="shared" ca="1" si="196"/>
        <v>0</v>
      </c>
      <c r="R921">
        <f t="shared" ca="1" si="198"/>
        <v>1.6428652393274609E-2</v>
      </c>
    </row>
    <row r="922" spans="2:18" x14ac:dyDescent="0.2">
      <c r="B922"/>
      <c r="C922" s="174"/>
      <c r="D922" s="176">
        <f t="shared" si="186"/>
        <v>0</v>
      </c>
      <c r="E922" s="176">
        <f t="shared" si="186"/>
        <v>0</v>
      </c>
      <c r="F922" s="10">
        <f t="shared" si="187"/>
        <v>0</v>
      </c>
      <c r="G922" s="10">
        <f t="shared" si="187"/>
        <v>0</v>
      </c>
      <c r="H922" s="10">
        <f t="shared" si="188"/>
        <v>0</v>
      </c>
      <c r="I922" s="10">
        <f t="shared" si="189"/>
        <v>0</v>
      </c>
      <c r="J922" s="10">
        <f t="shared" si="190"/>
        <v>0</v>
      </c>
      <c r="K922" s="10">
        <f t="shared" si="191"/>
        <v>0</v>
      </c>
      <c r="L922" s="10">
        <f t="shared" si="192"/>
        <v>0</v>
      </c>
      <c r="M922" s="10">
        <f t="shared" ca="1" si="197"/>
        <v>-1.6428652393274609E-2</v>
      </c>
      <c r="N922" s="10">
        <f t="shared" ca="1" si="193"/>
        <v>0</v>
      </c>
      <c r="O922" s="177">
        <f t="shared" ca="1" si="194"/>
        <v>0</v>
      </c>
      <c r="P922" s="10">
        <f t="shared" ca="1" si="195"/>
        <v>0</v>
      </c>
      <c r="Q922" s="10">
        <f t="shared" ca="1" si="196"/>
        <v>0</v>
      </c>
      <c r="R922">
        <f t="shared" ca="1" si="198"/>
        <v>1.6428652393274609E-2</v>
      </c>
    </row>
    <row r="923" spans="2:18" x14ac:dyDescent="0.2">
      <c r="B923"/>
      <c r="C923" s="174"/>
      <c r="D923" s="176">
        <f t="shared" si="186"/>
        <v>0</v>
      </c>
      <c r="E923" s="176">
        <f t="shared" si="186"/>
        <v>0</v>
      </c>
      <c r="F923" s="10">
        <f t="shared" si="187"/>
        <v>0</v>
      </c>
      <c r="G923" s="10">
        <f t="shared" si="187"/>
        <v>0</v>
      </c>
      <c r="H923" s="10">
        <f t="shared" si="188"/>
        <v>0</v>
      </c>
      <c r="I923" s="10">
        <f t="shared" si="189"/>
        <v>0</v>
      </c>
      <c r="J923" s="10">
        <f t="shared" si="190"/>
        <v>0</v>
      </c>
      <c r="K923" s="10">
        <f t="shared" si="191"/>
        <v>0</v>
      </c>
      <c r="L923" s="10">
        <f t="shared" si="192"/>
        <v>0</v>
      </c>
      <c r="M923" s="10">
        <f t="shared" ca="1" si="197"/>
        <v>-1.6428652393274609E-2</v>
      </c>
      <c r="N923" s="10">
        <f t="shared" ca="1" si="193"/>
        <v>0</v>
      </c>
      <c r="O923" s="177">
        <f t="shared" ca="1" si="194"/>
        <v>0</v>
      </c>
      <c r="P923" s="10">
        <f t="shared" ca="1" si="195"/>
        <v>0</v>
      </c>
      <c r="Q923" s="10">
        <f t="shared" ca="1" si="196"/>
        <v>0</v>
      </c>
      <c r="R923">
        <f t="shared" ca="1" si="198"/>
        <v>1.6428652393274609E-2</v>
      </c>
    </row>
    <row r="924" spans="2:18" x14ac:dyDescent="0.2">
      <c r="B924"/>
      <c r="C924" s="174"/>
      <c r="D924" s="176">
        <f t="shared" si="186"/>
        <v>0</v>
      </c>
      <c r="E924" s="176">
        <f t="shared" si="186"/>
        <v>0</v>
      </c>
      <c r="F924" s="10">
        <f t="shared" si="187"/>
        <v>0</v>
      </c>
      <c r="G924" s="10">
        <f t="shared" si="187"/>
        <v>0</v>
      </c>
      <c r="H924" s="10">
        <f t="shared" si="188"/>
        <v>0</v>
      </c>
      <c r="I924" s="10">
        <f t="shared" si="189"/>
        <v>0</v>
      </c>
      <c r="J924" s="10">
        <f t="shared" si="190"/>
        <v>0</v>
      </c>
      <c r="K924" s="10">
        <f t="shared" si="191"/>
        <v>0</v>
      </c>
      <c r="L924" s="10">
        <f t="shared" si="192"/>
        <v>0</v>
      </c>
      <c r="M924" s="10">
        <f t="shared" ca="1" si="197"/>
        <v>-1.6428652393274609E-2</v>
      </c>
      <c r="N924" s="10">
        <f t="shared" ca="1" si="193"/>
        <v>0</v>
      </c>
      <c r="O924" s="177">
        <f t="shared" ca="1" si="194"/>
        <v>0</v>
      </c>
      <c r="P924" s="10">
        <f t="shared" ca="1" si="195"/>
        <v>0</v>
      </c>
      <c r="Q924" s="10">
        <f t="shared" ca="1" si="196"/>
        <v>0</v>
      </c>
      <c r="R924">
        <f t="shared" ca="1" si="198"/>
        <v>1.6428652393274609E-2</v>
      </c>
    </row>
    <row r="925" spans="2:18" x14ac:dyDescent="0.2">
      <c r="B925"/>
      <c r="C925" s="174"/>
      <c r="D925" s="176">
        <f t="shared" si="186"/>
        <v>0</v>
      </c>
      <c r="E925" s="176">
        <f t="shared" si="186"/>
        <v>0</v>
      </c>
      <c r="F925" s="10">
        <f t="shared" si="187"/>
        <v>0</v>
      </c>
      <c r="G925" s="10">
        <f t="shared" si="187"/>
        <v>0</v>
      </c>
      <c r="H925" s="10">
        <f t="shared" si="188"/>
        <v>0</v>
      </c>
      <c r="I925" s="10">
        <f t="shared" si="189"/>
        <v>0</v>
      </c>
      <c r="J925" s="10">
        <f t="shared" si="190"/>
        <v>0</v>
      </c>
      <c r="K925" s="10">
        <f t="shared" si="191"/>
        <v>0</v>
      </c>
      <c r="L925" s="10">
        <f t="shared" si="192"/>
        <v>0</v>
      </c>
      <c r="M925" s="10">
        <f t="shared" ca="1" si="197"/>
        <v>-1.6428652393274609E-2</v>
      </c>
      <c r="N925" s="10">
        <f t="shared" ca="1" si="193"/>
        <v>0</v>
      </c>
      <c r="O925" s="177">
        <f t="shared" ca="1" si="194"/>
        <v>0</v>
      </c>
      <c r="P925" s="10">
        <f t="shared" ca="1" si="195"/>
        <v>0</v>
      </c>
      <c r="Q925" s="10">
        <f t="shared" ca="1" si="196"/>
        <v>0</v>
      </c>
      <c r="R925">
        <f t="shared" ca="1" si="198"/>
        <v>1.6428652393274609E-2</v>
      </c>
    </row>
    <row r="926" spans="2:18" x14ac:dyDescent="0.2">
      <c r="B926"/>
      <c r="C926" s="174"/>
      <c r="D926" s="176">
        <f t="shared" si="186"/>
        <v>0</v>
      </c>
      <c r="E926" s="176">
        <f t="shared" si="186"/>
        <v>0</v>
      </c>
      <c r="F926" s="10">
        <f t="shared" si="187"/>
        <v>0</v>
      </c>
      <c r="G926" s="10">
        <f t="shared" si="187"/>
        <v>0</v>
      </c>
      <c r="H926" s="10">
        <f t="shared" si="188"/>
        <v>0</v>
      </c>
      <c r="I926" s="10">
        <f t="shared" si="189"/>
        <v>0</v>
      </c>
      <c r="J926" s="10">
        <f t="shared" si="190"/>
        <v>0</v>
      </c>
      <c r="K926" s="10">
        <f t="shared" si="191"/>
        <v>0</v>
      </c>
      <c r="L926" s="10">
        <f t="shared" si="192"/>
        <v>0</v>
      </c>
      <c r="M926" s="10">
        <f t="shared" ca="1" si="197"/>
        <v>-1.6428652393274609E-2</v>
      </c>
      <c r="N926" s="10">
        <f t="shared" ca="1" si="193"/>
        <v>0</v>
      </c>
      <c r="O926" s="177">
        <f t="shared" ca="1" si="194"/>
        <v>0</v>
      </c>
      <c r="P926" s="10">
        <f t="shared" ca="1" si="195"/>
        <v>0</v>
      </c>
      <c r="Q926" s="10">
        <f t="shared" ca="1" si="196"/>
        <v>0</v>
      </c>
      <c r="R926">
        <f t="shared" ca="1" si="198"/>
        <v>1.6428652393274609E-2</v>
      </c>
    </row>
    <row r="927" spans="2:18" x14ac:dyDescent="0.2">
      <c r="B927"/>
      <c r="C927" s="174"/>
      <c r="D927" s="176">
        <f t="shared" si="186"/>
        <v>0</v>
      </c>
      <c r="E927" s="176">
        <f t="shared" si="186"/>
        <v>0</v>
      </c>
      <c r="F927" s="10">
        <f t="shared" si="187"/>
        <v>0</v>
      </c>
      <c r="G927" s="10">
        <f t="shared" si="187"/>
        <v>0</v>
      </c>
      <c r="H927" s="10">
        <f t="shared" si="188"/>
        <v>0</v>
      </c>
      <c r="I927" s="10">
        <f t="shared" si="189"/>
        <v>0</v>
      </c>
      <c r="J927" s="10">
        <f t="shared" si="190"/>
        <v>0</v>
      </c>
      <c r="K927" s="10">
        <f t="shared" si="191"/>
        <v>0</v>
      </c>
      <c r="L927" s="10">
        <f t="shared" si="192"/>
        <v>0</v>
      </c>
      <c r="M927" s="10">
        <f t="shared" ca="1" si="197"/>
        <v>-1.6428652393274609E-2</v>
      </c>
      <c r="N927" s="10">
        <f t="shared" ca="1" si="193"/>
        <v>0</v>
      </c>
      <c r="O927" s="177">
        <f t="shared" ca="1" si="194"/>
        <v>0</v>
      </c>
      <c r="P927" s="10">
        <f t="shared" ca="1" si="195"/>
        <v>0</v>
      </c>
      <c r="Q927" s="10">
        <f t="shared" ca="1" si="196"/>
        <v>0</v>
      </c>
      <c r="R927">
        <f t="shared" ca="1" si="198"/>
        <v>1.6428652393274609E-2</v>
      </c>
    </row>
    <row r="928" spans="2:18" x14ac:dyDescent="0.2">
      <c r="B928"/>
      <c r="C928" s="174"/>
      <c r="D928" s="176">
        <f t="shared" si="186"/>
        <v>0</v>
      </c>
      <c r="E928" s="176">
        <f t="shared" si="186"/>
        <v>0</v>
      </c>
      <c r="F928" s="10">
        <f t="shared" si="187"/>
        <v>0</v>
      </c>
      <c r="G928" s="10">
        <f t="shared" si="187"/>
        <v>0</v>
      </c>
      <c r="H928" s="10">
        <f t="shared" si="188"/>
        <v>0</v>
      </c>
      <c r="I928" s="10">
        <f t="shared" si="189"/>
        <v>0</v>
      </c>
      <c r="J928" s="10">
        <f t="shared" si="190"/>
        <v>0</v>
      </c>
      <c r="K928" s="10">
        <f t="shared" si="191"/>
        <v>0</v>
      </c>
      <c r="L928" s="10">
        <f t="shared" si="192"/>
        <v>0</v>
      </c>
      <c r="M928" s="10">
        <f t="shared" ca="1" si="197"/>
        <v>-1.6428652393274609E-2</v>
      </c>
      <c r="N928" s="10">
        <f t="shared" ca="1" si="193"/>
        <v>0</v>
      </c>
      <c r="O928" s="177">
        <f t="shared" ca="1" si="194"/>
        <v>0</v>
      </c>
      <c r="P928" s="10">
        <f t="shared" ca="1" si="195"/>
        <v>0</v>
      </c>
      <c r="Q928" s="10">
        <f t="shared" ca="1" si="196"/>
        <v>0</v>
      </c>
      <c r="R928">
        <f t="shared" ca="1" si="198"/>
        <v>1.6428652393274609E-2</v>
      </c>
    </row>
    <row r="929" spans="2:18" x14ac:dyDescent="0.2">
      <c r="B929"/>
      <c r="C929" s="174"/>
      <c r="D929" s="176">
        <f t="shared" si="186"/>
        <v>0</v>
      </c>
      <c r="E929" s="176">
        <f t="shared" si="186"/>
        <v>0</v>
      </c>
      <c r="F929" s="10">
        <f t="shared" si="187"/>
        <v>0</v>
      </c>
      <c r="G929" s="10">
        <f t="shared" si="187"/>
        <v>0</v>
      </c>
      <c r="H929" s="10">
        <f t="shared" si="188"/>
        <v>0</v>
      </c>
      <c r="I929" s="10">
        <f t="shared" si="189"/>
        <v>0</v>
      </c>
      <c r="J929" s="10">
        <f t="shared" si="190"/>
        <v>0</v>
      </c>
      <c r="K929" s="10">
        <f t="shared" si="191"/>
        <v>0</v>
      </c>
      <c r="L929" s="10">
        <f t="shared" si="192"/>
        <v>0</v>
      </c>
      <c r="M929" s="10">
        <f t="shared" ca="1" si="197"/>
        <v>-1.6428652393274609E-2</v>
      </c>
      <c r="N929" s="10">
        <f t="shared" ca="1" si="193"/>
        <v>0</v>
      </c>
      <c r="O929" s="177">
        <f t="shared" ca="1" si="194"/>
        <v>0</v>
      </c>
      <c r="P929" s="10">
        <f t="shared" ca="1" si="195"/>
        <v>0</v>
      </c>
      <c r="Q929" s="10">
        <f t="shared" ca="1" si="196"/>
        <v>0</v>
      </c>
      <c r="R929">
        <f t="shared" ca="1" si="198"/>
        <v>1.6428652393274609E-2</v>
      </c>
    </row>
    <row r="930" spans="2:18" x14ac:dyDescent="0.2">
      <c r="B930"/>
      <c r="C930" s="174"/>
      <c r="D930" s="176">
        <f t="shared" si="186"/>
        <v>0</v>
      </c>
      <c r="E930" s="176">
        <f t="shared" si="186"/>
        <v>0</v>
      </c>
      <c r="F930" s="10">
        <f t="shared" si="187"/>
        <v>0</v>
      </c>
      <c r="G930" s="10">
        <f t="shared" si="187"/>
        <v>0</v>
      </c>
      <c r="H930" s="10">
        <f t="shared" si="188"/>
        <v>0</v>
      </c>
      <c r="I930" s="10">
        <f t="shared" si="189"/>
        <v>0</v>
      </c>
      <c r="J930" s="10">
        <f t="shared" si="190"/>
        <v>0</v>
      </c>
      <c r="K930" s="10">
        <f t="shared" si="191"/>
        <v>0</v>
      </c>
      <c r="L930" s="10">
        <f t="shared" si="192"/>
        <v>0</v>
      </c>
      <c r="M930" s="10">
        <f t="shared" ca="1" si="197"/>
        <v>-1.6428652393274609E-2</v>
      </c>
      <c r="N930" s="10">
        <f t="shared" ca="1" si="193"/>
        <v>0</v>
      </c>
      <c r="O930" s="177">
        <f t="shared" ca="1" si="194"/>
        <v>0</v>
      </c>
      <c r="P930" s="10">
        <f t="shared" ca="1" si="195"/>
        <v>0</v>
      </c>
      <c r="Q930" s="10">
        <f t="shared" ca="1" si="196"/>
        <v>0</v>
      </c>
      <c r="R930">
        <f t="shared" ca="1" si="198"/>
        <v>1.6428652393274609E-2</v>
      </c>
    </row>
    <row r="931" spans="2:18" x14ac:dyDescent="0.2">
      <c r="B931"/>
      <c r="C931" s="174"/>
      <c r="D931" s="176">
        <f t="shared" si="186"/>
        <v>0</v>
      </c>
      <c r="E931" s="176">
        <f t="shared" si="186"/>
        <v>0</v>
      </c>
      <c r="F931" s="10">
        <f t="shared" si="187"/>
        <v>0</v>
      </c>
      <c r="G931" s="10">
        <f t="shared" si="187"/>
        <v>0</v>
      </c>
      <c r="H931" s="10">
        <f t="shared" si="188"/>
        <v>0</v>
      </c>
      <c r="I931" s="10">
        <f t="shared" si="189"/>
        <v>0</v>
      </c>
      <c r="J931" s="10">
        <f t="shared" si="190"/>
        <v>0</v>
      </c>
      <c r="K931" s="10">
        <f t="shared" si="191"/>
        <v>0</v>
      </c>
      <c r="L931" s="10">
        <f t="shared" si="192"/>
        <v>0</v>
      </c>
      <c r="M931" s="10">
        <f t="shared" ca="1" si="197"/>
        <v>-1.6428652393274609E-2</v>
      </c>
      <c r="N931" s="10">
        <f t="shared" ca="1" si="193"/>
        <v>0</v>
      </c>
      <c r="O931" s="177">
        <f t="shared" ca="1" si="194"/>
        <v>0</v>
      </c>
      <c r="P931" s="10">
        <f t="shared" ca="1" si="195"/>
        <v>0</v>
      </c>
      <c r="Q931" s="10">
        <f t="shared" ca="1" si="196"/>
        <v>0</v>
      </c>
      <c r="R931">
        <f t="shared" ca="1" si="198"/>
        <v>1.6428652393274609E-2</v>
      </c>
    </row>
    <row r="932" spans="2:18" x14ac:dyDescent="0.2">
      <c r="B932"/>
      <c r="C932" s="174"/>
      <c r="D932" s="176">
        <f t="shared" si="186"/>
        <v>0</v>
      </c>
      <c r="E932" s="176">
        <f t="shared" si="186"/>
        <v>0</v>
      </c>
      <c r="F932" s="10">
        <f t="shared" si="187"/>
        <v>0</v>
      </c>
      <c r="G932" s="10">
        <f t="shared" si="187"/>
        <v>0</v>
      </c>
      <c r="H932" s="10">
        <f t="shared" si="188"/>
        <v>0</v>
      </c>
      <c r="I932" s="10">
        <f t="shared" si="189"/>
        <v>0</v>
      </c>
      <c r="J932" s="10">
        <f t="shared" si="190"/>
        <v>0</v>
      </c>
      <c r="K932" s="10">
        <f t="shared" si="191"/>
        <v>0</v>
      </c>
      <c r="L932" s="10">
        <f t="shared" si="192"/>
        <v>0</v>
      </c>
      <c r="M932" s="10">
        <f t="shared" ca="1" si="197"/>
        <v>-1.6428652393274609E-2</v>
      </c>
      <c r="N932" s="10">
        <f t="shared" ca="1" si="193"/>
        <v>0</v>
      </c>
      <c r="O932" s="177">
        <f t="shared" ca="1" si="194"/>
        <v>0</v>
      </c>
      <c r="P932" s="10">
        <f t="shared" ca="1" si="195"/>
        <v>0</v>
      </c>
      <c r="Q932" s="10">
        <f t="shared" ca="1" si="196"/>
        <v>0</v>
      </c>
      <c r="R932">
        <f t="shared" ca="1" si="198"/>
        <v>1.6428652393274609E-2</v>
      </c>
    </row>
    <row r="933" spans="2:18" x14ac:dyDescent="0.2">
      <c r="B933"/>
      <c r="C933" s="174"/>
      <c r="D933" s="176">
        <f t="shared" si="186"/>
        <v>0</v>
      </c>
      <c r="E933" s="176">
        <f t="shared" si="186"/>
        <v>0</v>
      </c>
      <c r="F933" s="10">
        <f t="shared" si="187"/>
        <v>0</v>
      </c>
      <c r="G933" s="10">
        <f t="shared" si="187"/>
        <v>0</v>
      </c>
      <c r="H933" s="10">
        <f t="shared" si="188"/>
        <v>0</v>
      </c>
      <c r="I933" s="10">
        <f t="shared" si="189"/>
        <v>0</v>
      </c>
      <c r="J933" s="10">
        <f t="shared" si="190"/>
        <v>0</v>
      </c>
      <c r="K933" s="10">
        <f t="shared" si="191"/>
        <v>0</v>
      </c>
      <c r="L933" s="10">
        <f t="shared" si="192"/>
        <v>0</v>
      </c>
      <c r="M933" s="10">
        <f t="shared" ca="1" si="197"/>
        <v>-1.6428652393274609E-2</v>
      </c>
      <c r="N933" s="10">
        <f t="shared" ca="1" si="193"/>
        <v>0</v>
      </c>
      <c r="O933" s="177">
        <f t="shared" ca="1" si="194"/>
        <v>0</v>
      </c>
      <c r="P933" s="10">
        <f t="shared" ca="1" si="195"/>
        <v>0</v>
      </c>
      <c r="Q933" s="10">
        <f t="shared" ca="1" si="196"/>
        <v>0</v>
      </c>
      <c r="R933">
        <f t="shared" ca="1" si="198"/>
        <v>1.6428652393274609E-2</v>
      </c>
    </row>
    <row r="934" spans="2:18" x14ac:dyDescent="0.2">
      <c r="B934"/>
      <c r="C934" s="174"/>
      <c r="D934" s="176">
        <f t="shared" si="186"/>
        <v>0</v>
      </c>
      <c r="E934" s="176">
        <f t="shared" si="186"/>
        <v>0</v>
      </c>
      <c r="F934" s="10">
        <f t="shared" si="187"/>
        <v>0</v>
      </c>
      <c r="G934" s="10">
        <f t="shared" si="187"/>
        <v>0</v>
      </c>
      <c r="H934" s="10">
        <f t="shared" si="188"/>
        <v>0</v>
      </c>
      <c r="I934" s="10">
        <f t="shared" si="189"/>
        <v>0</v>
      </c>
      <c r="J934" s="10">
        <f t="shared" si="190"/>
        <v>0</v>
      </c>
      <c r="K934" s="10">
        <f t="shared" si="191"/>
        <v>0</v>
      </c>
      <c r="L934" s="10">
        <f t="shared" si="192"/>
        <v>0</v>
      </c>
      <c r="M934" s="10">
        <f t="shared" ca="1" si="197"/>
        <v>-1.6428652393274609E-2</v>
      </c>
      <c r="N934" s="10">
        <f t="shared" ca="1" si="193"/>
        <v>0</v>
      </c>
      <c r="O934" s="177">
        <f t="shared" ca="1" si="194"/>
        <v>0</v>
      </c>
      <c r="P934" s="10">
        <f t="shared" ca="1" si="195"/>
        <v>0</v>
      </c>
      <c r="Q934" s="10">
        <f t="shared" ca="1" si="196"/>
        <v>0</v>
      </c>
      <c r="R934">
        <f t="shared" ca="1" si="198"/>
        <v>1.6428652393274609E-2</v>
      </c>
    </row>
    <row r="935" spans="2:18" x14ac:dyDescent="0.2">
      <c r="B935"/>
      <c r="C935" s="174"/>
      <c r="D935" s="176">
        <f t="shared" si="186"/>
        <v>0</v>
      </c>
      <c r="E935" s="176">
        <f t="shared" si="186"/>
        <v>0</v>
      </c>
      <c r="F935" s="10">
        <f t="shared" si="187"/>
        <v>0</v>
      </c>
      <c r="G935" s="10">
        <f t="shared" si="187"/>
        <v>0</v>
      </c>
      <c r="H935" s="10">
        <f t="shared" si="188"/>
        <v>0</v>
      </c>
      <c r="I935" s="10">
        <f t="shared" si="189"/>
        <v>0</v>
      </c>
      <c r="J935" s="10">
        <f t="shared" si="190"/>
        <v>0</v>
      </c>
      <c r="K935" s="10">
        <f t="shared" si="191"/>
        <v>0</v>
      </c>
      <c r="L935" s="10">
        <f t="shared" si="192"/>
        <v>0</v>
      </c>
      <c r="M935" s="10">
        <f t="shared" ca="1" si="197"/>
        <v>-1.6428652393274609E-2</v>
      </c>
      <c r="N935" s="10">
        <f t="shared" ca="1" si="193"/>
        <v>0</v>
      </c>
      <c r="O935" s="177">
        <f t="shared" ca="1" si="194"/>
        <v>0</v>
      </c>
      <c r="P935" s="10">
        <f t="shared" ca="1" si="195"/>
        <v>0</v>
      </c>
      <c r="Q935" s="10">
        <f t="shared" ca="1" si="196"/>
        <v>0</v>
      </c>
      <c r="R935">
        <f t="shared" ca="1" si="198"/>
        <v>1.6428652393274609E-2</v>
      </c>
    </row>
    <row r="936" spans="2:18" x14ac:dyDescent="0.2">
      <c r="B936"/>
      <c r="C936" s="174"/>
      <c r="D936" s="176">
        <f t="shared" si="186"/>
        <v>0</v>
      </c>
      <c r="E936" s="176">
        <f t="shared" si="186"/>
        <v>0</v>
      </c>
      <c r="F936" s="10">
        <f t="shared" si="187"/>
        <v>0</v>
      </c>
      <c r="G936" s="10">
        <f t="shared" si="187"/>
        <v>0</v>
      </c>
      <c r="H936" s="10">
        <f t="shared" si="188"/>
        <v>0</v>
      </c>
      <c r="I936" s="10">
        <f t="shared" si="189"/>
        <v>0</v>
      </c>
      <c r="J936" s="10">
        <f t="shared" si="190"/>
        <v>0</v>
      </c>
      <c r="K936" s="10">
        <f t="shared" si="191"/>
        <v>0</v>
      </c>
      <c r="L936" s="10">
        <f t="shared" si="192"/>
        <v>0</v>
      </c>
      <c r="M936" s="10">
        <f t="shared" ca="1" si="197"/>
        <v>-1.6428652393274609E-2</v>
      </c>
      <c r="N936" s="10">
        <f t="shared" ca="1" si="193"/>
        <v>0</v>
      </c>
      <c r="O936" s="177">
        <f t="shared" ca="1" si="194"/>
        <v>0</v>
      </c>
      <c r="P936" s="10">
        <f t="shared" ca="1" si="195"/>
        <v>0</v>
      </c>
      <c r="Q936" s="10">
        <f t="shared" ca="1" si="196"/>
        <v>0</v>
      </c>
      <c r="R936">
        <f t="shared" ca="1" si="198"/>
        <v>1.6428652393274609E-2</v>
      </c>
    </row>
    <row r="937" spans="2:18" x14ac:dyDescent="0.2">
      <c r="B937"/>
      <c r="C937" s="174"/>
      <c r="D937" s="176">
        <f t="shared" si="186"/>
        <v>0</v>
      </c>
      <c r="E937" s="176">
        <f t="shared" si="186"/>
        <v>0</v>
      </c>
      <c r="F937" s="10">
        <f t="shared" si="187"/>
        <v>0</v>
      </c>
      <c r="G937" s="10">
        <f t="shared" si="187"/>
        <v>0</v>
      </c>
      <c r="H937" s="10">
        <f t="shared" si="188"/>
        <v>0</v>
      </c>
      <c r="I937" s="10">
        <f t="shared" si="189"/>
        <v>0</v>
      </c>
      <c r="J937" s="10">
        <f t="shared" si="190"/>
        <v>0</v>
      </c>
      <c r="K937" s="10">
        <f t="shared" si="191"/>
        <v>0</v>
      </c>
      <c r="L937" s="10">
        <f t="shared" si="192"/>
        <v>0</v>
      </c>
      <c r="M937" s="10">
        <f t="shared" ca="1" si="197"/>
        <v>-1.6428652393274609E-2</v>
      </c>
      <c r="N937" s="10">
        <f t="shared" ca="1" si="193"/>
        <v>0</v>
      </c>
      <c r="O937" s="177">
        <f t="shared" ca="1" si="194"/>
        <v>0</v>
      </c>
      <c r="P937" s="10">
        <f t="shared" ca="1" si="195"/>
        <v>0</v>
      </c>
      <c r="Q937" s="10">
        <f t="shared" ca="1" si="196"/>
        <v>0</v>
      </c>
      <c r="R937">
        <f t="shared" ca="1" si="198"/>
        <v>1.6428652393274609E-2</v>
      </c>
    </row>
    <row r="938" spans="2:18" x14ac:dyDescent="0.2">
      <c r="B938"/>
      <c r="C938" s="174"/>
      <c r="D938" s="176">
        <f t="shared" si="186"/>
        <v>0</v>
      </c>
      <c r="E938" s="176">
        <f t="shared" si="186"/>
        <v>0</v>
      </c>
      <c r="F938" s="10">
        <f t="shared" si="187"/>
        <v>0</v>
      </c>
      <c r="G938" s="10">
        <f t="shared" si="187"/>
        <v>0</v>
      </c>
      <c r="H938" s="10">
        <f t="shared" si="188"/>
        <v>0</v>
      </c>
      <c r="I938" s="10">
        <f t="shared" si="189"/>
        <v>0</v>
      </c>
      <c r="J938" s="10">
        <f t="shared" si="190"/>
        <v>0</v>
      </c>
      <c r="K938" s="10">
        <f t="shared" si="191"/>
        <v>0</v>
      </c>
      <c r="L938" s="10">
        <f t="shared" si="192"/>
        <v>0</v>
      </c>
      <c r="M938" s="10">
        <f t="shared" ca="1" si="197"/>
        <v>-1.6428652393274609E-2</v>
      </c>
      <c r="N938" s="10">
        <f t="shared" ca="1" si="193"/>
        <v>0</v>
      </c>
      <c r="O938" s="177">
        <f t="shared" ca="1" si="194"/>
        <v>0</v>
      </c>
      <c r="P938" s="10">
        <f t="shared" ca="1" si="195"/>
        <v>0</v>
      </c>
      <c r="Q938" s="10">
        <f t="shared" ca="1" si="196"/>
        <v>0</v>
      </c>
      <c r="R938">
        <f t="shared" ca="1" si="198"/>
        <v>1.6428652393274609E-2</v>
      </c>
    </row>
    <row r="939" spans="2:18" x14ac:dyDescent="0.2">
      <c r="B939"/>
      <c r="C939" s="174"/>
      <c r="D939" s="176">
        <f t="shared" si="186"/>
        <v>0</v>
      </c>
      <c r="E939" s="176">
        <f t="shared" si="186"/>
        <v>0</v>
      </c>
      <c r="F939" s="10">
        <f t="shared" si="187"/>
        <v>0</v>
      </c>
      <c r="G939" s="10">
        <f t="shared" si="187"/>
        <v>0</v>
      </c>
      <c r="H939" s="10">
        <f t="shared" si="188"/>
        <v>0</v>
      </c>
      <c r="I939" s="10">
        <f t="shared" si="189"/>
        <v>0</v>
      </c>
      <c r="J939" s="10">
        <f t="shared" si="190"/>
        <v>0</v>
      </c>
      <c r="K939" s="10">
        <f t="shared" si="191"/>
        <v>0</v>
      </c>
      <c r="L939" s="10">
        <f t="shared" si="192"/>
        <v>0</v>
      </c>
      <c r="M939" s="10">
        <f t="shared" ca="1" si="197"/>
        <v>-1.6428652393274609E-2</v>
      </c>
      <c r="N939" s="10">
        <f t="shared" ca="1" si="193"/>
        <v>0</v>
      </c>
      <c r="O939" s="177">
        <f t="shared" ca="1" si="194"/>
        <v>0</v>
      </c>
      <c r="P939" s="10">
        <f t="shared" ca="1" si="195"/>
        <v>0</v>
      </c>
      <c r="Q939" s="10">
        <f t="shared" ca="1" si="196"/>
        <v>0</v>
      </c>
      <c r="R939">
        <f t="shared" ca="1" si="198"/>
        <v>1.6428652393274609E-2</v>
      </c>
    </row>
    <row r="940" spans="2:18" x14ac:dyDescent="0.2">
      <c r="B940"/>
      <c r="C940" s="174"/>
      <c r="D940" s="176">
        <f t="shared" si="186"/>
        <v>0</v>
      </c>
      <c r="E940" s="176">
        <f t="shared" si="186"/>
        <v>0</v>
      </c>
      <c r="F940" s="10">
        <f t="shared" si="187"/>
        <v>0</v>
      </c>
      <c r="G940" s="10">
        <f t="shared" si="187"/>
        <v>0</v>
      </c>
      <c r="H940" s="10">
        <f t="shared" si="188"/>
        <v>0</v>
      </c>
      <c r="I940" s="10">
        <f t="shared" si="189"/>
        <v>0</v>
      </c>
      <c r="J940" s="10">
        <f t="shared" si="190"/>
        <v>0</v>
      </c>
      <c r="K940" s="10">
        <f t="shared" si="191"/>
        <v>0</v>
      </c>
      <c r="L940" s="10">
        <f t="shared" si="192"/>
        <v>0</v>
      </c>
      <c r="M940" s="10">
        <f t="shared" ca="1" si="197"/>
        <v>-1.6428652393274609E-2</v>
      </c>
      <c r="N940" s="10">
        <f t="shared" ca="1" si="193"/>
        <v>0</v>
      </c>
      <c r="O940" s="177">
        <f t="shared" ca="1" si="194"/>
        <v>0</v>
      </c>
      <c r="P940" s="10">
        <f t="shared" ca="1" si="195"/>
        <v>0</v>
      </c>
      <c r="Q940" s="10">
        <f t="shared" ca="1" si="196"/>
        <v>0</v>
      </c>
      <c r="R940">
        <f t="shared" ca="1" si="198"/>
        <v>1.6428652393274609E-2</v>
      </c>
    </row>
    <row r="941" spans="2:18" x14ac:dyDescent="0.2">
      <c r="B941"/>
      <c r="C941" s="174"/>
      <c r="D941" s="176">
        <f t="shared" si="186"/>
        <v>0</v>
      </c>
      <c r="E941" s="176">
        <f t="shared" si="186"/>
        <v>0</v>
      </c>
      <c r="F941" s="10">
        <f t="shared" si="187"/>
        <v>0</v>
      </c>
      <c r="G941" s="10">
        <f t="shared" si="187"/>
        <v>0</v>
      </c>
      <c r="H941" s="10">
        <f t="shared" si="188"/>
        <v>0</v>
      </c>
      <c r="I941" s="10">
        <f t="shared" si="189"/>
        <v>0</v>
      </c>
      <c r="J941" s="10">
        <f t="shared" si="190"/>
        <v>0</v>
      </c>
      <c r="K941" s="10">
        <f t="shared" si="191"/>
        <v>0</v>
      </c>
      <c r="L941" s="10">
        <f t="shared" si="192"/>
        <v>0</v>
      </c>
      <c r="M941" s="10">
        <f t="shared" ca="1" si="197"/>
        <v>-1.6428652393274609E-2</v>
      </c>
      <c r="N941" s="10">
        <f t="shared" ca="1" si="193"/>
        <v>0</v>
      </c>
      <c r="O941" s="177">
        <f t="shared" ca="1" si="194"/>
        <v>0</v>
      </c>
      <c r="P941" s="10">
        <f t="shared" ca="1" si="195"/>
        <v>0</v>
      </c>
      <c r="Q941" s="10">
        <f t="shared" ca="1" si="196"/>
        <v>0</v>
      </c>
      <c r="R941">
        <f t="shared" ca="1" si="198"/>
        <v>1.6428652393274609E-2</v>
      </c>
    </row>
    <row r="942" spans="2:18" x14ac:dyDescent="0.2">
      <c r="B942"/>
      <c r="C942" s="174"/>
      <c r="D942" s="176">
        <f t="shared" si="186"/>
        <v>0</v>
      </c>
      <c r="E942" s="176">
        <f t="shared" si="186"/>
        <v>0</v>
      </c>
      <c r="F942" s="10">
        <f t="shared" si="187"/>
        <v>0</v>
      </c>
      <c r="G942" s="10">
        <f t="shared" si="187"/>
        <v>0</v>
      </c>
      <c r="H942" s="10">
        <f t="shared" si="188"/>
        <v>0</v>
      </c>
      <c r="I942" s="10">
        <f t="shared" si="189"/>
        <v>0</v>
      </c>
      <c r="J942" s="10">
        <f t="shared" si="190"/>
        <v>0</v>
      </c>
      <c r="K942" s="10">
        <f t="shared" si="191"/>
        <v>0</v>
      </c>
      <c r="L942" s="10">
        <f t="shared" si="192"/>
        <v>0</v>
      </c>
      <c r="M942" s="10">
        <f t="shared" ca="1" si="197"/>
        <v>-1.6428652393274609E-2</v>
      </c>
      <c r="N942" s="10">
        <f t="shared" ca="1" si="193"/>
        <v>0</v>
      </c>
      <c r="O942" s="177">
        <f t="shared" ca="1" si="194"/>
        <v>0</v>
      </c>
      <c r="P942" s="10">
        <f t="shared" ca="1" si="195"/>
        <v>0</v>
      </c>
      <c r="Q942" s="10">
        <f t="shared" ca="1" si="196"/>
        <v>0</v>
      </c>
      <c r="R942">
        <f t="shared" ca="1" si="198"/>
        <v>1.6428652393274609E-2</v>
      </c>
    </row>
    <row r="943" spans="2:18" x14ac:dyDescent="0.2">
      <c r="B943"/>
      <c r="C943" s="174"/>
      <c r="D943" s="176">
        <f t="shared" si="186"/>
        <v>0</v>
      </c>
      <c r="E943" s="176">
        <f t="shared" si="186"/>
        <v>0</v>
      </c>
      <c r="F943" s="10">
        <f t="shared" si="187"/>
        <v>0</v>
      </c>
      <c r="G943" s="10">
        <f t="shared" si="187"/>
        <v>0</v>
      </c>
      <c r="H943" s="10">
        <f t="shared" si="188"/>
        <v>0</v>
      </c>
      <c r="I943" s="10">
        <f t="shared" si="189"/>
        <v>0</v>
      </c>
      <c r="J943" s="10">
        <f t="shared" si="190"/>
        <v>0</v>
      </c>
      <c r="K943" s="10">
        <f t="shared" si="191"/>
        <v>0</v>
      </c>
      <c r="L943" s="10">
        <f t="shared" si="192"/>
        <v>0</v>
      </c>
      <c r="M943" s="10">
        <f t="shared" ca="1" si="197"/>
        <v>-1.6428652393274609E-2</v>
      </c>
      <c r="N943" s="10">
        <f t="shared" ca="1" si="193"/>
        <v>0</v>
      </c>
      <c r="O943" s="177">
        <f t="shared" ca="1" si="194"/>
        <v>0</v>
      </c>
      <c r="P943" s="10">
        <f t="shared" ca="1" si="195"/>
        <v>0</v>
      </c>
      <c r="Q943" s="10">
        <f t="shared" ca="1" si="196"/>
        <v>0</v>
      </c>
      <c r="R943">
        <f t="shared" ca="1" si="198"/>
        <v>1.6428652393274609E-2</v>
      </c>
    </row>
    <row r="944" spans="2:18" x14ac:dyDescent="0.2">
      <c r="B944"/>
      <c r="C944" s="174"/>
      <c r="D944" s="176">
        <f t="shared" si="186"/>
        <v>0</v>
      </c>
      <c r="E944" s="176">
        <f t="shared" si="186"/>
        <v>0</v>
      </c>
      <c r="F944" s="10">
        <f t="shared" si="187"/>
        <v>0</v>
      </c>
      <c r="G944" s="10">
        <f t="shared" si="187"/>
        <v>0</v>
      </c>
      <c r="H944" s="10">
        <f t="shared" si="188"/>
        <v>0</v>
      </c>
      <c r="I944" s="10">
        <f t="shared" si="189"/>
        <v>0</v>
      </c>
      <c r="J944" s="10">
        <f t="shared" si="190"/>
        <v>0</v>
      </c>
      <c r="K944" s="10">
        <f t="shared" si="191"/>
        <v>0</v>
      </c>
      <c r="L944" s="10">
        <f t="shared" si="192"/>
        <v>0</v>
      </c>
      <c r="M944" s="10">
        <f t="shared" ca="1" si="197"/>
        <v>-1.6428652393274609E-2</v>
      </c>
      <c r="N944" s="10">
        <f t="shared" ca="1" si="193"/>
        <v>0</v>
      </c>
      <c r="O944" s="177">
        <f t="shared" ca="1" si="194"/>
        <v>0</v>
      </c>
      <c r="P944" s="10">
        <f t="shared" ca="1" si="195"/>
        <v>0</v>
      </c>
      <c r="Q944" s="10">
        <f t="shared" ca="1" si="196"/>
        <v>0</v>
      </c>
      <c r="R944">
        <f t="shared" ca="1" si="198"/>
        <v>1.6428652393274609E-2</v>
      </c>
    </row>
    <row r="945" spans="2:18" x14ac:dyDescent="0.2">
      <c r="B945"/>
      <c r="C945" s="174"/>
      <c r="D945" s="176">
        <f t="shared" si="186"/>
        <v>0</v>
      </c>
      <c r="E945" s="176">
        <f t="shared" si="186"/>
        <v>0</v>
      </c>
      <c r="F945" s="10">
        <f t="shared" si="187"/>
        <v>0</v>
      </c>
      <c r="G945" s="10">
        <f t="shared" si="187"/>
        <v>0</v>
      </c>
      <c r="H945" s="10">
        <f t="shared" si="188"/>
        <v>0</v>
      </c>
      <c r="I945" s="10">
        <f t="shared" si="189"/>
        <v>0</v>
      </c>
      <c r="J945" s="10">
        <f t="shared" si="190"/>
        <v>0</v>
      </c>
      <c r="K945" s="10">
        <f t="shared" si="191"/>
        <v>0</v>
      </c>
      <c r="L945" s="10">
        <f t="shared" si="192"/>
        <v>0</v>
      </c>
      <c r="M945" s="10">
        <f t="shared" ca="1" si="197"/>
        <v>-1.6428652393274609E-2</v>
      </c>
      <c r="N945" s="10">
        <f t="shared" ca="1" si="193"/>
        <v>0</v>
      </c>
      <c r="O945" s="177">
        <f t="shared" ca="1" si="194"/>
        <v>0</v>
      </c>
      <c r="P945" s="10">
        <f t="shared" ca="1" si="195"/>
        <v>0</v>
      </c>
      <c r="Q945" s="10">
        <f t="shared" ca="1" si="196"/>
        <v>0</v>
      </c>
      <c r="R945">
        <f t="shared" ca="1" si="198"/>
        <v>1.6428652393274609E-2</v>
      </c>
    </row>
    <row r="946" spans="2:18" x14ac:dyDescent="0.2">
      <c r="B946"/>
      <c r="C946" s="174"/>
      <c r="D946" s="176">
        <f t="shared" si="186"/>
        <v>0</v>
      </c>
      <c r="E946" s="176">
        <f t="shared" si="186"/>
        <v>0</v>
      </c>
      <c r="F946" s="10">
        <f t="shared" si="187"/>
        <v>0</v>
      </c>
      <c r="G946" s="10">
        <f t="shared" si="187"/>
        <v>0</v>
      </c>
      <c r="H946" s="10">
        <f t="shared" si="188"/>
        <v>0</v>
      </c>
      <c r="I946" s="10">
        <f t="shared" si="189"/>
        <v>0</v>
      </c>
      <c r="J946" s="10">
        <f t="shared" si="190"/>
        <v>0</v>
      </c>
      <c r="K946" s="10">
        <f t="shared" si="191"/>
        <v>0</v>
      </c>
      <c r="L946" s="10">
        <f t="shared" si="192"/>
        <v>0</v>
      </c>
      <c r="M946" s="10">
        <f t="shared" ca="1" si="197"/>
        <v>-1.6428652393274609E-2</v>
      </c>
      <c r="N946" s="10">
        <f t="shared" ca="1" si="193"/>
        <v>0</v>
      </c>
      <c r="O946" s="177">
        <f t="shared" ca="1" si="194"/>
        <v>0</v>
      </c>
      <c r="P946" s="10">
        <f t="shared" ca="1" si="195"/>
        <v>0</v>
      </c>
      <c r="Q946" s="10">
        <f t="shared" ca="1" si="196"/>
        <v>0</v>
      </c>
      <c r="R946">
        <f t="shared" ca="1" si="198"/>
        <v>1.6428652393274609E-2</v>
      </c>
    </row>
    <row r="947" spans="2:18" x14ac:dyDescent="0.2">
      <c r="C947" s="174"/>
      <c r="D947" s="176">
        <f t="shared" si="186"/>
        <v>0</v>
      </c>
      <c r="E947" s="176">
        <f t="shared" si="186"/>
        <v>0</v>
      </c>
      <c r="F947" s="10">
        <f t="shared" si="187"/>
        <v>0</v>
      </c>
      <c r="G947" s="10">
        <f t="shared" si="187"/>
        <v>0</v>
      </c>
      <c r="H947" s="10">
        <f t="shared" si="188"/>
        <v>0</v>
      </c>
      <c r="I947" s="10">
        <f t="shared" si="189"/>
        <v>0</v>
      </c>
      <c r="J947" s="10">
        <f t="shared" si="190"/>
        <v>0</v>
      </c>
      <c r="K947" s="10">
        <f t="shared" si="191"/>
        <v>0</v>
      </c>
      <c r="L947" s="10">
        <f t="shared" si="192"/>
        <v>0</v>
      </c>
      <c r="M947" s="10">
        <f t="shared" ca="1" si="197"/>
        <v>-1.6428652393274609E-2</v>
      </c>
      <c r="N947" s="10">
        <f t="shared" ca="1" si="193"/>
        <v>0</v>
      </c>
      <c r="O947" s="177">
        <f t="shared" ca="1" si="194"/>
        <v>0</v>
      </c>
      <c r="P947" s="10">
        <f t="shared" ca="1" si="195"/>
        <v>0</v>
      </c>
      <c r="Q947" s="10">
        <f t="shared" ca="1" si="196"/>
        <v>0</v>
      </c>
      <c r="R947">
        <f t="shared" ca="1" si="198"/>
        <v>1.6428652393274609E-2</v>
      </c>
    </row>
    <row r="948" spans="2:18" x14ac:dyDescent="0.2">
      <c r="C948" s="174"/>
      <c r="D948" s="176">
        <f t="shared" si="186"/>
        <v>0</v>
      </c>
      <c r="E948" s="176">
        <f t="shared" si="186"/>
        <v>0</v>
      </c>
      <c r="F948" s="10">
        <f t="shared" si="187"/>
        <v>0</v>
      </c>
      <c r="G948" s="10">
        <f t="shared" si="187"/>
        <v>0</v>
      </c>
      <c r="H948" s="10">
        <f t="shared" si="188"/>
        <v>0</v>
      </c>
      <c r="I948" s="10">
        <f t="shared" si="189"/>
        <v>0</v>
      </c>
      <c r="J948" s="10">
        <f t="shared" si="190"/>
        <v>0</v>
      </c>
      <c r="K948" s="10">
        <f t="shared" si="191"/>
        <v>0</v>
      </c>
      <c r="L948" s="10">
        <f t="shared" si="192"/>
        <v>0</v>
      </c>
      <c r="M948" s="10">
        <f t="shared" ca="1" si="197"/>
        <v>-1.6428652393274609E-2</v>
      </c>
      <c r="N948" s="10">
        <f t="shared" ca="1" si="193"/>
        <v>0</v>
      </c>
      <c r="O948" s="177">
        <f t="shared" ca="1" si="194"/>
        <v>0</v>
      </c>
      <c r="P948" s="10">
        <f t="shared" ca="1" si="195"/>
        <v>0</v>
      </c>
      <c r="Q948" s="10">
        <f t="shared" ca="1" si="196"/>
        <v>0</v>
      </c>
      <c r="R948">
        <f t="shared" ca="1" si="198"/>
        <v>1.6428652393274609E-2</v>
      </c>
    </row>
    <row r="949" spans="2:18" x14ac:dyDescent="0.2">
      <c r="C949" s="174"/>
      <c r="D949" s="176">
        <f t="shared" si="186"/>
        <v>0</v>
      </c>
      <c r="E949" s="176">
        <f t="shared" si="186"/>
        <v>0</v>
      </c>
      <c r="F949" s="10">
        <f t="shared" si="187"/>
        <v>0</v>
      </c>
      <c r="G949" s="10">
        <f t="shared" si="187"/>
        <v>0</v>
      </c>
      <c r="H949" s="10">
        <f t="shared" si="188"/>
        <v>0</v>
      </c>
      <c r="I949" s="10">
        <f t="shared" si="189"/>
        <v>0</v>
      </c>
      <c r="J949" s="10">
        <f t="shared" si="190"/>
        <v>0</v>
      </c>
      <c r="K949" s="10">
        <f t="shared" si="191"/>
        <v>0</v>
      </c>
      <c r="L949" s="10">
        <f t="shared" si="192"/>
        <v>0</v>
      </c>
      <c r="M949" s="10">
        <f t="shared" ca="1" si="197"/>
        <v>-1.6428652393274609E-2</v>
      </c>
      <c r="N949" s="10">
        <f t="shared" ca="1" si="193"/>
        <v>0</v>
      </c>
      <c r="O949" s="177">
        <f t="shared" ca="1" si="194"/>
        <v>0</v>
      </c>
      <c r="P949" s="10">
        <f t="shared" ca="1" si="195"/>
        <v>0</v>
      </c>
      <c r="Q949" s="10">
        <f t="shared" ca="1" si="196"/>
        <v>0</v>
      </c>
      <c r="R949">
        <f t="shared" ca="1" si="198"/>
        <v>1.6428652393274609E-2</v>
      </c>
    </row>
    <row r="950" spans="2:18" x14ac:dyDescent="0.2">
      <c r="C950" s="174"/>
      <c r="D950" s="176">
        <f t="shared" si="186"/>
        <v>0</v>
      </c>
      <c r="E950" s="176">
        <f t="shared" si="186"/>
        <v>0</v>
      </c>
      <c r="F950" s="10">
        <f t="shared" si="187"/>
        <v>0</v>
      </c>
      <c r="G950" s="10">
        <f t="shared" si="187"/>
        <v>0</v>
      </c>
      <c r="H950" s="10">
        <f t="shared" si="188"/>
        <v>0</v>
      </c>
      <c r="I950" s="10">
        <f t="shared" si="189"/>
        <v>0</v>
      </c>
      <c r="J950" s="10">
        <f t="shared" si="190"/>
        <v>0</v>
      </c>
      <c r="K950" s="10">
        <f t="shared" si="191"/>
        <v>0</v>
      </c>
      <c r="L950" s="10">
        <f t="shared" si="192"/>
        <v>0</v>
      </c>
      <c r="M950" s="10">
        <f t="shared" ca="1" si="197"/>
        <v>-1.6428652393274609E-2</v>
      </c>
      <c r="N950" s="10">
        <f t="shared" ca="1" si="193"/>
        <v>0</v>
      </c>
      <c r="O950" s="177">
        <f t="shared" ca="1" si="194"/>
        <v>0</v>
      </c>
      <c r="P950" s="10">
        <f t="shared" ca="1" si="195"/>
        <v>0</v>
      </c>
      <c r="Q950" s="10">
        <f t="shared" ca="1" si="196"/>
        <v>0</v>
      </c>
      <c r="R950">
        <f t="shared" ca="1" si="198"/>
        <v>1.6428652393274609E-2</v>
      </c>
    </row>
    <row r="951" spans="2:18" x14ac:dyDescent="0.2">
      <c r="C951" s="174"/>
      <c r="D951" s="176">
        <f t="shared" si="186"/>
        <v>0</v>
      </c>
      <c r="E951" s="176">
        <f t="shared" si="186"/>
        <v>0</v>
      </c>
      <c r="F951" s="10">
        <f t="shared" si="187"/>
        <v>0</v>
      </c>
      <c r="G951" s="10">
        <f t="shared" si="187"/>
        <v>0</v>
      </c>
      <c r="H951" s="10">
        <f t="shared" si="188"/>
        <v>0</v>
      </c>
      <c r="I951" s="10">
        <f t="shared" si="189"/>
        <v>0</v>
      </c>
      <c r="J951" s="10">
        <f t="shared" si="190"/>
        <v>0</v>
      </c>
      <c r="K951" s="10">
        <f t="shared" si="191"/>
        <v>0</v>
      </c>
      <c r="L951" s="10">
        <f t="shared" si="192"/>
        <v>0</v>
      </c>
      <c r="M951" s="10">
        <f t="shared" ca="1" si="197"/>
        <v>-1.6428652393274609E-2</v>
      </c>
      <c r="N951" s="10">
        <f t="shared" ca="1" si="193"/>
        <v>0</v>
      </c>
      <c r="O951" s="177">
        <f t="shared" ca="1" si="194"/>
        <v>0</v>
      </c>
      <c r="P951" s="10">
        <f t="shared" ca="1" si="195"/>
        <v>0</v>
      </c>
      <c r="Q951" s="10">
        <f t="shared" ca="1" si="196"/>
        <v>0</v>
      </c>
      <c r="R951">
        <f t="shared" ca="1" si="198"/>
        <v>1.6428652393274609E-2</v>
      </c>
    </row>
    <row r="952" spans="2:18" x14ac:dyDescent="0.2">
      <c r="C952" s="174"/>
      <c r="D952" s="176">
        <f t="shared" si="186"/>
        <v>0</v>
      </c>
      <c r="E952" s="176">
        <f t="shared" si="186"/>
        <v>0</v>
      </c>
      <c r="F952" s="10">
        <f t="shared" si="187"/>
        <v>0</v>
      </c>
      <c r="G952" s="10">
        <f t="shared" si="187"/>
        <v>0</v>
      </c>
      <c r="H952" s="10">
        <f t="shared" si="188"/>
        <v>0</v>
      </c>
      <c r="I952" s="10">
        <f t="shared" si="189"/>
        <v>0</v>
      </c>
      <c r="J952" s="10">
        <f t="shared" si="190"/>
        <v>0</v>
      </c>
      <c r="K952" s="10">
        <f t="shared" si="191"/>
        <v>0</v>
      </c>
      <c r="L952" s="10">
        <f t="shared" si="192"/>
        <v>0</v>
      </c>
      <c r="M952" s="10">
        <f t="shared" ca="1" si="197"/>
        <v>-1.6428652393274609E-2</v>
      </c>
      <c r="N952" s="10">
        <f t="shared" ca="1" si="193"/>
        <v>0</v>
      </c>
      <c r="O952" s="177">
        <f t="shared" ca="1" si="194"/>
        <v>0</v>
      </c>
      <c r="P952" s="10">
        <f t="shared" ca="1" si="195"/>
        <v>0</v>
      </c>
      <c r="Q952" s="10">
        <f t="shared" ca="1" si="196"/>
        <v>0</v>
      </c>
      <c r="R952">
        <f t="shared" ca="1" si="198"/>
        <v>1.6428652393274609E-2</v>
      </c>
    </row>
    <row r="953" spans="2:18" x14ac:dyDescent="0.2">
      <c r="C953" s="174"/>
      <c r="D953" s="176">
        <f t="shared" si="186"/>
        <v>0</v>
      </c>
      <c r="E953" s="176">
        <f t="shared" si="186"/>
        <v>0</v>
      </c>
      <c r="F953" s="10">
        <f t="shared" si="187"/>
        <v>0</v>
      </c>
      <c r="G953" s="10">
        <f t="shared" si="187"/>
        <v>0</v>
      </c>
      <c r="H953" s="10">
        <f t="shared" si="188"/>
        <v>0</v>
      </c>
      <c r="I953" s="10">
        <f t="shared" si="189"/>
        <v>0</v>
      </c>
      <c r="J953" s="10">
        <f t="shared" si="190"/>
        <v>0</v>
      </c>
      <c r="K953" s="10">
        <f t="shared" si="191"/>
        <v>0</v>
      </c>
      <c r="L953" s="10">
        <f t="shared" si="192"/>
        <v>0</v>
      </c>
      <c r="M953" s="10">
        <f t="shared" ca="1" si="197"/>
        <v>-1.6428652393274609E-2</v>
      </c>
      <c r="N953" s="10">
        <f t="shared" ca="1" si="193"/>
        <v>0</v>
      </c>
      <c r="O953" s="177">
        <f t="shared" ca="1" si="194"/>
        <v>0</v>
      </c>
      <c r="P953" s="10">
        <f t="shared" ca="1" si="195"/>
        <v>0</v>
      </c>
      <c r="Q953" s="10">
        <f t="shared" ca="1" si="196"/>
        <v>0</v>
      </c>
      <c r="R953">
        <f t="shared" ca="1" si="198"/>
        <v>1.6428652393274609E-2</v>
      </c>
    </row>
    <row r="954" spans="2:18" x14ac:dyDescent="0.2">
      <c r="C954" s="174"/>
      <c r="D954" s="176">
        <f t="shared" si="186"/>
        <v>0</v>
      </c>
      <c r="E954" s="176">
        <f t="shared" si="186"/>
        <v>0</v>
      </c>
      <c r="F954" s="10">
        <f t="shared" si="187"/>
        <v>0</v>
      </c>
      <c r="G954" s="10">
        <f t="shared" si="187"/>
        <v>0</v>
      </c>
      <c r="H954" s="10">
        <f t="shared" si="188"/>
        <v>0</v>
      </c>
      <c r="I954" s="10">
        <f t="shared" si="189"/>
        <v>0</v>
      </c>
      <c r="J954" s="10">
        <f t="shared" si="190"/>
        <v>0</v>
      </c>
      <c r="K954" s="10">
        <f t="shared" si="191"/>
        <v>0</v>
      </c>
      <c r="L954" s="10">
        <f t="shared" si="192"/>
        <v>0</v>
      </c>
      <c r="M954" s="10">
        <f t="shared" ca="1" si="197"/>
        <v>-1.6428652393274609E-2</v>
      </c>
      <c r="N954" s="10">
        <f t="shared" ca="1" si="193"/>
        <v>0</v>
      </c>
      <c r="O954" s="177">
        <f t="shared" ca="1" si="194"/>
        <v>0</v>
      </c>
      <c r="P954" s="10">
        <f t="shared" ca="1" si="195"/>
        <v>0</v>
      </c>
      <c r="Q954" s="10">
        <f t="shared" ca="1" si="196"/>
        <v>0</v>
      </c>
      <c r="R954">
        <f t="shared" ca="1" si="198"/>
        <v>1.6428652393274609E-2</v>
      </c>
    </row>
    <row r="955" spans="2:18" x14ac:dyDescent="0.2">
      <c r="C955" s="174"/>
      <c r="D955" s="176">
        <f t="shared" si="186"/>
        <v>0</v>
      </c>
      <c r="E955" s="176">
        <f t="shared" si="186"/>
        <v>0</v>
      </c>
      <c r="F955" s="10">
        <f t="shared" si="187"/>
        <v>0</v>
      </c>
      <c r="G955" s="10">
        <f t="shared" si="187"/>
        <v>0</v>
      </c>
      <c r="H955" s="10">
        <f t="shared" si="188"/>
        <v>0</v>
      </c>
      <c r="I955" s="10">
        <f t="shared" si="189"/>
        <v>0</v>
      </c>
      <c r="J955" s="10">
        <f t="shared" si="190"/>
        <v>0</v>
      </c>
      <c r="K955" s="10">
        <f t="shared" si="191"/>
        <v>0</v>
      </c>
      <c r="L955" s="10">
        <f t="shared" si="192"/>
        <v>0</v>
      </c>
      <c r="M955" s="10">
        <f t="shared" ca="1" si="197"/>
        <v>-1.6428652393274609E-2</v>
      </c>
      <c r="N955" s="10">
        <f t="shared" ca="1" si="193"/>
        <v>0</v>
      </c>
      <c r="O955" s="177">
        <f t="shared" ca="1" si="194"/>
        <v>0</v>
      </c>
      <c r="P955" s="10">
        <f t="shared" ca="1" si="195"/>
        <v>0</v>
      </c>
      <c r="Q955" s="10">
        <f t="shared" ca="1" si="196"/>
        <v>0</v>
      </c>
      <c r="R955">
        <f t="shared" ca="1" si="198"/>
        <v>1.6428652393274609E-2</v>
      </c>
    </row>
    <row r="956" spans="2:18" x14ac:dyDescent="0.2">
      <c r="C956" s="174"/>
      <c r="D956" s="176">
        <f t="shared" si="186"/>
        <v>0</v>
      </c>
      <c r="E956" s="176">
        <f t="shared" si="186"/>
        <v>0</v>
      </c>
      <c r="F956" s="10">
        <f t="shared" si="187"/>
        <v>0</v>
      </c>
      <c r="G956" s="10">
        <f t="shared" si="187"/>
        <v>0</v>
      </c>
      <c r="H956" s="10">
        <f t="shared" si="188"/>
        <v>0</v>
      </c>
      <c r="I956" s="10">
        <f t="shared" si="189"/>
        <v>0</v>
      </c>
      <c r="J956" s="10">
        <f t="shared" si="190"/>
        <v>0</v>
      </c>
      <c r="K956" s="10">
        <f t="shared" si="191"/>
        <v>0</v>
      </c>
      <c r="L956" s="10">
        <f t="shared" si="192"/>
        <v>0</v>
      </c>
      <c r="M956" s="10">
        <f t="shared" ca="1" si="197"/>
        <v>-1.6428652393274609E-2</v>
      </c>
      <c r="N956" s="10">
        <f t="shared" ca="1" si="193"/>
        <v>0</v>
      </c>
      <c r="O956" s="177">
        <f t="shared" ca="1" si="194"/>
        <v>0</v>
      </c>
      <c r="P956" s="10">
        <f t="shared" ca="1" si="195"/>
        <v>0</v>
      </c>
      <c r="Q956" s="10">
        <f t="shared" ca="1" si="196"/>
        <v>0</v>
      </c>
      <c r="R956">
        <f t="shared" ca="1" si="198"/>
        <v>1.6428652393274609E-2</v>
      </c>
    </row>
    <row r="957" spans="2:18" x14ac:dyDescent="0.2">
      <c r="C957" s="174"/>
      <c r="D957" s="176">
        <f t="shared" si="186"/>
        <v>0</v>
      </c>
      <c r="E957" s="176">
        <f t="shared" si="186"/>
        <v>0</v>
      </c>
      <c r="F957" s="10">
        <f t="shared" si="187"/>
        <v>0</v>
      </c>
      <c r="G957" s="10">
        <f t="shared" si="187"/>
        <v>0</v>
      </c>
      <c r="H957" s="10">
        <f t="shared" si="188"/>
        <v>0</v>
      </c>
      <c r="I957" s="10">
        <f t="shared" si="189"/>
        <v>0</v>
      </c>
      <c r="J957" s="10">
        <f t="shared" si="190"/>
        <v>0</v>
      </c>
      <c r="K957" s="10">
        <f t="shared" si="191"/>
        <v>0</v>
      </c>
      <c r="L957" s="10">
        <f t="shared" si="192"/>
        <v>0</v>
      </c>
      <c r="M957" s="10">
        <f t="shared" ca="1" si="197"/>
        <v>-1.6428652393274609E-2</v>
      </c>
      <c r="N957" s="10">
        <f t="shared" ca="1" si="193"/>
        <v>0</v>
      </c>
      <c r="O957" s="177">
        <f t="shared" ca="1" si="194"/>
        <v>0</v>
      </c>
      <c r="P957" s="10">
        <f t="shared" ca="1" si="195"/>
        <v>0</v>
      </c>
      <c r="Q957" s="10">
        <f t="shared" ca="1" si="196"/>
        <v>0</v>
      </c>
      <c r="R957">
        <f t="shared" ca="1" si="198"/>
        <v>1.6428652393274609E-2</v>
      </c>
    </row>
    <row r="958" spans="2:18" x14ac:dyDescent="0.2">
      <c r="C958" s="174"/>
      <c r="D958" s="176">
        <f t="shared" si="186"/>
        <v>0</v>
      </c>
      <c r="E958" s="176">
        <f t="shared" si="186"/>
        <v>0</v>
      </c>
      <c r="F958" s="10">
        <f t="shared" si="187"/>
        <v>0</v>
      </c>
      <c r="G958" s="10">
        <f t="shared" si="187"/>
        <v>0</v>
      </c>
      <c r="H958" s="10">
        <f t="shared" si="188"/>
        <v>0</v>
      </c>
      <c r="I958" s="10">
        <f t="shared" si="189"/>
        <v>0</v>
      </c>
      <c r="J958" s="10">
        <f t="shared" si="190"/>
        <v>0</v>
      </c>
      <c r="K958" s="10">
        <f t="shared" si="191"/>
        <v>0</v>
      </c>
      <c r="L958" s="10">
        <f t="shared" si="192"/>
        <v>0</v>
      </c>
      <c r="M958" s="10">
        <f t="shared" ca="1" si="197"/>
        <v>-1.6428652393274609E-2</v>
      </c>
      <c r="N958" s="10">
        <f t="shared" ca="1" si="193"/>
        <v>0</v>
      </c>
      <c r="O958" s="177">
        <f t="shared" ca="1" si="194"/>
        <v>0</v>
      </c>
      <c r="P958" s="10">
        <f t="shared" ca="1" si="195"/>
        <v>0</v>
      </c>
      <c r="Q958" s="10">
        <f t="shared" ca="1" si="196"/>
        <v>0</v>
      </c>
      <c r="R958">
        <f t="shared" ca="1" si="198"/>
        <v>1.6428652393274609E-2</v>
      </c>
    </row>
    <row r="959" spans="2:18" x14ac:dyDescent="0.2">
      <c r="C959" s="174"/>
      <c r="D959" s="176">
        <f t="shared" si="186"/>
        <v>0</v>
      </c>
      <c r="E959" s="176">
        <f t="shared" si="186"/>
        <v>0</v>
      </c>
      <c r="F959" s="10">
        <f t="shared" si="187"/>
        <v>0</v>
      </c>
      <c r="G959" s="10">
        <f t="shared" si="187"/>
        <v>0</v>
      </c>
      <c r="H959" s="10">
        <f t="shared" si="188"/>
        <v>0</v>
      </c>
      <c r="I959" s="10">
        <f t="shared" si="189"/>
        <v>0</v>
      </c>
      <c r="J959" s="10">
        <f t="shared" si="190"/>
        <v>0</v>
      </c>
      <c r="K959" s="10">
        <f t="shared" si="191"/>
        <v>0</v>
      </c>
      <c r="L959" s="10">
        <f t="shared" si="192"/>
        <v>0</v>
      </c>
      <c r="M959" s="10">
        <f t="shared" ca="1" si="197"/>
        <v>-1.6428652393274609E-2</v>
      </c>
      <c r="N959" s="10">
        <f t="shared" ca="1" si="193"/>
        <v>0</v>
      </c>
      <c r="O959" s="177">
        <f t="shared" ca="1" si="194"/>
        <v>0</v>
      </c>
      <c r="P959" s="10">
        <f t="shared" ca="1" si="195"/>
        <v>0</v>
      </c>
      <c r="Q959" s="10">
        <f t="shared" ca="1" si="196"/>
        <v>0</v>
      </c>
      <c r="R959">
        <f t="shared" ca="1" si="198"/>
        <v>1.6428652393274609E-2</v>
      </c>
    </row>
    <row r="960" spans="2:18" x14ac:dyDescent="0.2">
      <c r="C960" s="174"/>
      <c r="D960" s="176">
        <f t="shared" si="186"/>
        <v>0</v>
      </c>
      <c r="E960" s="176">
        <f t="shared" si="186"/>
        <v>0</v>
      </c>
      <c r="F960" s="10">
        <f t="shared" si="187"/>
        <v>0</v>
      </c>
      <c r="G960" s="10">
        <f t="shared" si="187"/>
        <v>0</v>
      </c>
      <c r="H960" s="10">
        <f t="shared" si="188"/>
        <v>0</v>
      </c>
      <c r="I960" s="10">
        <f t="shared" si="189"/>
        <v>0</v>
      </c>
      <c r="J960" s="10">
        <f t="shared" si="190"/>
        <v>0</v>
      </c>
      <c r="K960" s="10">
        <f t="shared" si="191"/>
        <v>0</v>
      </c>
      <c r="L960" s="10">
        <f t="shared" si="192"/>
        <v>0</v>
      </c>
      <c r="M960" s="10">
        <f t="shared" ca="1" si="197"/>
        <v>-1.6428652393274609E-2</v>
      </c>
      <c r="N960" s="10">
        <f t="shared" ca="1" si="193"/>
        <v>0</v>
      </c>
      <c r="O960" s="177">
        <f t="shared" ca="1" si="194"/>
        <v>0</v>
      </c>
      <c r="P960" s="10">
        <f t="shared" ca="1" si="195"/>
        <v>0</v>
      </c>
      <c r="Q960" s="10">
        <f t="shared" ca="1" si="196"/>
        <v>0</v>
      </c>
      <c r="R960">
        <f t="shared" ca="1" si="198"/>
        <v>1.6428652393274609E-2</v>
      </c>
    </row>
    <row r="961" spans="3:18" x14ac:dyDescent="0.2">
      <c r="C961" s="174"/>
      <c r="D961" s="176">
        <f t="shared" si="186"/>
        <v>0</v>
      </c>
      <c r="E961" s="176">
        <f t="shared" si="186"/>
        <v>0</v>
      </c>
      <c r="F961" s="10">
        <f t="shared" si="187"/>
        <v>0</v>
      </c>
      <c r="G961" s="10">
        <f t="shared" si="187"/>
        <v>0</v>
      </c>
      <c r="H961" s="10">
        <f t="shared" si="188"/>
        <v>0</v>
      </c>
      <c r="I961" s="10">
        <f t="shared" si="189"/>
        <v>0</v>
      </c>
      <c r="J961" s="10">
        <f t="shared" si="190"/>
        <v>0</v>
      </c>
      <c r="K961" s="10">
        <f t="shared" si="191"/>
        <v>0</v>
      </c>
      <c r="L961" s="10">
        <f t="shared" si="192"/>
        <v>0</v>
      </c>
      <c r="M961" s="10">
        <f t="shared" ca="1" si="197"/>
        <v>-1.6428652393274609E-2</v>
      </c>
      <c r="N961" s="10">
        <f t="shared" ca="1" si="193"/>
        <v>0</v>
      </c>
      <c r="O961" s="177">
        <f t="shared" ca="1" si="194"/>
        <v>0</v>
      </c>
      <c r="P961" s="10">
        <f t="shared" ca="1" si="195"/>
        <v>0</v>
      </c>
      <c r="Q961" s="10">
        <f t="shared" ca="1" si="196"/>
        <v>0</v>
      </c>
      <c r="R961">
        <f t="shared" ca="1" si="198"/>
        <v>1.6428652393274609E-2</v>
      </c>
    </row>
    <row r="962" spans="3:18" x14ac:dyDescent="0.2">
      <c r="C962" s="174"/>
      <c r="D962" s="176">
        <f t="shared" si="186"/>
        <v>0</v>
      </c>
      <c r="E962" s="176">
        <f t="shared" si="186"/>
        <v>0</v>
      </c>
      <c r="F962" s="10">
        <f t="shared" si="187"/>
        <v>0</v>
      </c>
      <c r="G962" s="10">
        <f t="shared" si="187"/>
        <v>0</v>
      </c>
      <c r="H962" s="10">
        <f t="shared" si="188"/>
        <v>0</v>
      </c>
      <c r="I962" s="10">
        <f t="shared" si="189"/>
        <v>0</v>
      </c>
      <c r="J962" s="10">
        <f t="shared" si="190"/>
        <v>0</v>
      </c>
      <c r="K962" s="10">
        <f t="shared" si="191"/>
        <v>0</v>
      </c>
      <c r="L962" s="10">
        <f t="shared" si="192"/>
        <v>0</v>
      </c>
      <c r="M962" s="10">
        <f t="shared" ca="1" si="197"/>
        <v>-1.6428652393274609E-2</v>
      </c>
      <c r="N962" s="10">
        <f t="shared" ca="1" si="193"/>
        <v>0</v>
      </c>
      <c r="O962" s="177">
        <f t="shared" ca="1" si="194"/>
        <v>0</v>
      </c>
      <c r="P962" s="10">
        <f t="shared" ca="1" si="195"/>
        <v>0</v>
      </c>
      <c r="Q962" s="10">
        <f t="shared" ca="1" si="196"/>
        <v>0</v>
      </c>
      <c r="R962">
        <f t="shared" ca="1" si="198"/>
        <v>1.6428652393274609E-2</v>
      </c>
    </row>
    <row r="963" spans="3:18" x14ac:dyDescent="0.2">
      <c r="C963" s="174"/>
      <c r="D963" s="176">
        <f t="shared" si="186"/>
        <v>0</v>
      </c>
      <c r="E963" s="176">
        <f t="shared" si="186"/>
        <v>0</v>
      </c>
      <c r="F963" s="10">
        <f t="shared" si="187"/>
        <v>0</v>
      </c>
      <c r="G963" s="10">
        <f t="shared" si="187"/>
        <v>0</v>
      </c>
      <c r="H963" s="10">
        <f t="shared" si="188"/>
        <v>0</v>
      </c>
      <c r="I963" s="10">
        <f t="shared" si="189"/>
        <v>0</v>
      </c>
      <c r="J963" s="10">
        <f t="shared" si="190"/>
        <v>0</v>
      </c>
      <c r="K963" s="10">
        <f t="shared" si="191"/>
        <v>0</v>
      </c>
      <c r="L963" s="10">
        <f t="shared" si="192"/>
        <v>0</v>
      </c>
      <c r="M963" s="10">
        <f t="shared" ca="1" si="197"/>
        <v>-1.6428652393274609E-2</v>
      </c>
      <c r="N963" s="10">
        <f t="shared" ca="1" si="193"/>
        <v>0</v>
      </c>
      <c r="O963" s="177">
        <f t="shared" ca="1" si="194"/>
        <v>0</v>
      </c>
      <c r="P963" s="10">
        <f t="shared" ca="1" si="195"/>
        <v>0</v>
      </c>
      <c r="Q963" s="10">
        <f t="shared" ca="1" si="196"/>
        <v>0</v>
      </c>
      <c r="R963">
        <f t="shared" ca="1" si="198"/>
        <v>1.6428652393274609E-2</v>
      </c>
    </row>
    <row r="964" spans="3:18" x14ac:dyDescent="0.2">
      <c r="C964" s="174"/>
      <c r="D964" s="176">
        <f t="shared" si="186"/>
        <v>0</v>
      </c>
      <c r="E964" s="176">
        <f t="shared" si="186"/>
        <v>0</v>
      </c>
      <c r="F964" s="10">
        <f t="shared" si="187"/>
        <v>0</v>
      </c>
      <c r="G964" s="10">
        <f t="shared" si="187"/>
        <v>0</v>
      </c>
      <c r="H964" s="10">
        <f t="shared" si="188"/>
        <v>0</v>
      </c>
      <c r="I964" s="10">
        <f t="shared" si="189"/>
        <v>0</v>
      </c>
      <c r="J964" s="10">
        <f t="shared" si="190"/>
        <v>0</v>
      </c>
      <c r="K964" s="10">
        <f t="shared" si="191"/>
        <v>0</v>
      </c>
      <c r="L964" s="10">
        <f t="shared" si="192"/>
        <v>0</v>
      </c>
      <c r="M964" s="10">
        <f t="shared" ca="1" si="197"/>
        <v>-1.6428652393274609E-2</v>
      </c>
      <c r="N964" s="10">
        <f t="shared" ca="1" si="193"/>
        <v>0</v>
      </c>
      <c r="O964" s="177">
        <f t="shared" ca="1" si="194"/>
        <v>0</v>
      </c>
      <c r="P964" s="10">
        <f t="shared" ca="1" si="195"/>
        <v>0</v>
      </c>
      <c r="Q964" s="10">
        <f t="shared" ca="1" si="196"/>
        <v>0</v>
      </c>
      <c r="R964">
        <f t="shared" ca="1" si="198"/>
        <v>1.6428652393274609E-2</v>
      </c>
    </row>
    <row r="965" spans="3:18" x14ac:dyDescent="0.2">
      <c r="C965" s="174"/>
      <c r="D965" s="176">
        <f t="shared" si="186"/>
        <v>0</v>
      </c>
      <c r="E965" s="176">
        <f t="shared" si="186"/>
        <v>0</v>
      </c>
      <c r="F965" s="10">
        <f t="shared" si="187"/>
        <v>0</v>
      </c>
      <c r="G965" s="10">
        <f t="shared" si="187"/>
        <v>0</v>
      </c>
      <c r="H965" s="10">
        <f t="shared" si="188"/>
        <v>0</v>
      </c>
      <c r="I965" s="10">
        <f t="shared" si="189"/>
        <v>0</v>
      </c>
      <c r="J965" s="10">
        <f t="shared" si="190"/>
        <v>0</v>
      </c>
      <c r="K965" s="10">
        <f t="shared" si="191"/>
        <v>0</v>
      </c>
      <c r="L965" s="10">
        <f t="shared" si="192"/>
        <v>0</v>
      </c>
      <c r="M965" s="10">
        <f t="shared" ca="1" si="197"/>
        <v>-1.6428652393274609E-2</v>
      </c>
      <c r="N965" s="10">
        <f t="shared" ca="1" si="193"/>
        <v>0</v>
      </c>
      <c r="O965" s="177">
        <f t="shared" ca="1" si="194"/>
        <v>0</v>
      </c>
      <c r="P965" s="10">
        <f t="shared" ca="1" si="195"/>
        <v>0</v>
      </c>
      <c r="Q965" s="10">
        <f t="shared" ca="1" si="196"/>
        <v>0</v>
      </c>
      <c r="R965">
        <f t="shared" ca="1" si="198"/>
        <v>1.6428652393274609E-2</v>
      </c>
    </row>
    <row r="966" spans="3:18" x14ac:dyDescent="0.2">
      <c r="C966" s="174"/>
      <c r="D966" s="176">
        <f t="shared" si="186"/>
        <v>0</v>
      </c>
      <c r="E966" s="176">
        <f t="shared" si="186"/>
        <v>0</v>
      </c>
      <c r="F966" s="10">
        <f t="shared" si="187"/>
        <v>0</v>
      </c>
      <c r="G966" s="10">
        <f t="shared" si="187"/>
        <v>0</v>
      </c>
      <c r="H966" s="10">
        <f t="shared" si="188"/>
        <v>0</v>
      </c>
      <c r="I966" s="10">
        <f t="shared" si="189"/>
        <v>0</v>
      </c>
      <c r="J966" s="10">
        <f t="shared" si="190"/>
        <v>0</v>
      </c>
      <c r="K966" s="10">
        <f t="shared" si="191"/>
        <v>0</v>
      </c>
      <c r="L966" s="10">
        <f t="shared" si="192"/>
        <v>0</v>
      </c>
      <c r="M966" s="10">
        <f t="shared" ca="1" si="197"/>
        <v>-1.6428652393274609E-2</v>
      </c>
      <c r="N966" s="10">
        <f t="shared" ca="1" si="193"/>
        <v>0</v>
      </c>
      <c r="O966" s="177">
        <f t="shared" ca="1" si="194"/>
        <v>0</v>
      </c>
      <c r="P966" s="10">
        <f t="shared" ca="1" si="195"/>
        <v>0</v>
      </c>
      <c r="Q966" s="10">
        <f t="shared" ca="1" si="196"/>
        <v>0</v>
      </c>
      <c r="R966">
        <f t="shared" ca="1" si="198"/>
        <v>1.6428652393274609E-2</v>
      </c>
    </row>
    <row r="967" spans="3:18" x14ac:dyDescent="0.2">
      <c r="C967" s="174"/>
      <c r="D967" s="176">
        <f t="shared" si="186"/>
        <v>0</v>
      </c>
      <c r="E967" s="176">
        <f t="shared" si="186"/>
        <v>0</v>
      </c>
      <c r="F967" s="10">
        <f t="shared" si="187"/>
        <v>0</v>
      </c>
      <c r="G967" s="10">
        <f t="shared" si="187"/>
        <v>0</v>
      </c>
      <c r="H967" s="10">
        <f t="shared" si="188"/>
        <v>0</v>
      </c>
      <c r="I967" s="10">
        <f t="shared" si="189"/>
        <v>0</v>
      </c>
      <c r="J967" s="10">
        <f t="shared" si="190"/>
        <v>0</v>
      </c>
      <c r="K967" s="10">
        <f t="shared" si="191"/>
        <v>0</v>
      </c>
      <c r="L967" s="10">
        <f t="shared" si="192"/>
        <v>0</v>
      </c>
      <c r="M967" s="10">
        <f t="shared" ca="1" si="197"/>
        <v>-1.6428652393274609E-2</v>
      </c>
      <c r="N967" s="10">
        <f t="shared" ca="1" si="193"/>
        <v>0</v>
      </c>
      <c r="O967" s="177">
        <f t="shared" ca="1" si="194"/>
        <v>0</v>
      </c>
      <c r="P967" s="10">
        <f t="shared" ca="1" si="195"/>
        <v>0</v>
      </c>
      <c r="Q967" s="10">
        <f t="shared" ca="1" si="196"/>
        <v>0</v>
      </c>
      <c r="R967">
        <f t="shared" ca="1" si="198"/>
        <v>1.6428652393274609E-2</v>
      </c>
    </row>
    <row r="968" spans="3:18" x14ac:dyDescent="0.2">
      <c r="C968" s="174"/>
      <c r="D968" s="176">
        <f t="shared" si="186"/>
        <v>0</v>
      </c>
      <c r="E968" s="176">
        <f t="shared" si="186"/>
        <v>0</v>
      </c>
      <c r="F968" s="10">
        <f t="shared" si="187"/>
        <v>0</v>
      </c>
      <c r="G968" s="10">
        <f t="shared" si="187"/>
        <v>0</v>
      </c>
      <c r="H968" s="10">
        <f t="shared" si="188"/>
        <v>0</v>
      </c>
      <c r="I968" s="10">
        <f t="shared" si="189"/>
        <v>0</v>
      </c>
      <c r="J968" s="10">
        <f t="shared" si="190"/>
        <v>0</v>
      </c>
      <c r="K968" s="10">
        <f t="shared" si="191"/>
        <v>0</v>
      </c>
      <c r="L968" s="10">
        <f t="shared" si="192"/>
        <v>0</v>
      </c>
      <c r="M968" s="10">
        <f t="shared" ca="1" si="197"/>
        <v>-1.6428652393274609E-2</v>
      </c>
      <c r="N968" s="10">
        <f t="shared" ca="1" si="193"/>
        <v>0</v>
      </c>
      <c r="O968" s="177">
        <f t="shared" ca="1" si="194"/>
        <v>0</v>
      </c>
      <c r="P968" s="10">
        <f t="shared" ca="1" si="195"/>
        <v>0</v>
      </c>
      <c r="Q968" s="10">
        <f t="shared" ca="1" si="196"/>
        <v>0</v>
      </c>
      <c r="R968">
        <f t="shared" ca="1" si="198"/>
        <v>1.6428652393274609E-2</v>
      </c>
    </row>
    <row r="969" spans="3:18" x14ac:dyDescent="0.2">
      <c r="C969" s="174"/>
      <c r="D969" s="176">
        <f t="shared" si="186"/>
        <v>0</v>
      </c>
      <c r="E969" s="176">
        <f t="shared" si="186"/>
        <v>0</v>
      </c>
      <c r="F969" s="10">
        <f t="shared" si="187"/>
        <v>0</v>
      </c>
      <c r="G969" s="10">
        <f t="shared" si="187"/>
        <v>0</v>
      </c>
      <c r="H969" s="10">
        <f t="shared" si="188"/>
        <v>0</v>
      </c>
      <c r="I969" s="10">
        <f t="shared" si="189"/>
        <v>0</v>
      </c>
      <c r="J969" s="10">
        <f t="shared" si="190"/>
        <v>0</v>
      </c>
      <c r="K969" s="10">
        <f t="shared" si="191"/>
        <v>0</v>
      </c>
      <c r="L969" s="10">
        <f t="shared" si="192"/>
        <v>0</v>
      </c>
      <c r="M969" s="10">
        <f t="shared" ca="1" si="197"/>
        <v>-1.6428652393274609E-2</v>
      </c>
      <c r="N969" s="10">
        <f t="shared" ca="1" si="193"/>
        <v>0</v>
      </c>
      <c r="O969" s="177">
        <f t="shared" ca="1" si="194"/>
        <v>0</v>
      </c>
      <c r="P969" s="10">
        <f t="shared" ca="1" si="195"/>
        <v>0</v>
      </c>
      <c r="Q969" s="10">
        <f t="shared" ca="1" si="196"/>
        <v>0</v>
      </c>
      <c r="R969">
        <f t="shared" ca="1" si="198"/>
        <v>1.6428652393274609E-2</v>
      </c>
    </row>
    <row r="970" spans="3:18" x14ac:dyDescent="0.2">
      <c r="C970" s="174"/>
      <c r="D970" s="176">
        <f t="shared" si="186"/>
        <v>0</v>
      </c>
      <c r="E970" s="176">
        <f t="shared" si="186"/>
        <v>0</v>
      </c>
      <c r="F970" s="10">
        <f t="shared" si="187"/>
        <v>0</v>
      </c>
      <c r="G970" s="10">
        <f t="shared" si="187"/>
        <v>0</v>
      </c>
      <c r="H970" s="10">
        <f t="shared" si="188"/>
        <v>0</v>
      </c>
      <c r="I970" s="10">
        <f t="shared" si="189"/>
        <v>0</v>
      </c>
      <c r="J970" s="10">
        <f t="shared" si="190"/>
        <v>0</v>
      </c>
      <c r="K970" s="10">
        <f t="shared" si="191"/>
        <v>0</v>
      </c>
      <c r="L970" s="10">
        <f t="shared" si="192"/>
        <v>0</v>
      </c>
      <c r="M970" s="10">
        <f t="shared" ca="1" si="197"/>
        <v>-1.6428652393274609E-2</v>
      </c>
      <c r="N970" s="10">
        <f t="shared" ca="1" si="193"/>
        <v>0</v>
      </c>
      <c r="O970" s="177">
        <f t="shared" ca="1" si="194"/>
        <v>0</v>
      </c>
      <c r="P970" s="10">
        <f t="shared" ca="1" si="195"/>
        <v>0</v>
      </c>
      <c r="Q970" s="10">
        <f t="shared" ca="1" si="196"/>
        <v>0</v>
      </c>
      <c r="R970">
        <f t="shared" ca="1" si="198"/>
        <v>1.6428652393274609E-2</v>
      </c>
    </row>
    <row r="971" spans="3:18" x14ac:dyDescent="0.2">
      <c r="C971" s="174"/>
      <c r="D971" s="176">
        <f t="shared" si="186"/>
        <v>0</v>
      </c>
      <c r="E971" s="176">
        <f t="shared" si="186"/>
        <v>0</v>
      </c>
      <c r="F971" s="10">
        <f t="shared" si="187"/>
        <v>0</v>
      </c>
      <c r="G971" s="10">
        <f t="shared" si="187"/>
        <v>0</v>
      </c>
      <c r="H971" s="10">
        <f t="shared" si="188"/>
        <v>0</v>
      </c>
      <c r="I971" s="10">
        <f t="shared" si="189"/>
        <v>0</v>
      </c>
      <c r="J971" s="10">
        <f t="shared" si="190"/>
        <v>0</v>
      </c>
      <c r="K971" s="10">
        <f t="shared" si="191"/>
        <v>0</v>
      </c>
      <c r="L971" s="10">
        <f t="shared" si="192"/>
        <v>0</v>
      </c>
      <c r="M971" s="10">
        <f t="shared" ca="1" si="197"/>
        <v>-1.6428652393274609E-2</v>
      </c>
      <c r="N971" s="10">
        <f t="shared" ca="1" si="193"/>
        <v>0</v>
      </c>
      <c r="O971" s="177">
        <f t="shared" ca="1" si="194"/>
        <v>0</v>
      </c>
      <c r="P971" s="10">
        <f t="shared" ca="1" si="195"/>
        <v>0</v>
      </c>
      <c r="Q971" s="10">
        <f t="shared" ca="1" si="196"/>
        <v>0</v>
      </c>
      <c r="R971">
        <f t="shared" ca="1" si="198"/>
        <v>1.6428652393274609E-2</v>
      </c>
    </row>
    <row r="972" spans="3:18" x14ac:dyDescent="0.2">
      <c r="C972" s="174"/>
      <c r="D972" s="176">
        <f t="shared" si="186"/>
        <v>0</v>
      </c>
      <c r="E972" s="176">
        <f t="shared" si="186"/>
        <v>0</v>
      </c>
      <c r="F972" s="10">
        <f t="shared" si="187"/>
        <v>0</v>
      </c>
      <c r="G972" s="10">
        <f t="shared" si="187"/>
        <v>0</v>
      </c>
      <c r="H972" s="10">
        <f t="shared" si="188"/>
        <v>0</v>
      </c>
      <c r="I972" s="10">
        <f t="shared" si="189"/>
        <v>0</v>
      </c>
      <c r="J972" s="10">
        <f t="shared" si="190"/>
        <v>0</v>
      </c>
      <c r="K972" s="10">
        <f t="shared" si="191"/>
        <v>0</v>
      </c>
      <c r="L972" s="10">
        <f t="shared" si="192"/>
        <v>0</v>
      </c>
      <c r="M972" s="10">
        <f t="shared" ca="1" si="197"/>
        <v>-1.6428652393274609E-2</v>
      </c>
      <c r="N972" s="10">
        <f t="shared" ca="1" si="193"/>
        <v>0</v>
      </c>
      <c r="O972" s="177">
        <f t="shared" ca="1" si="194"/>
        <v>0</v>
      </c>
      <c r="P972" s="10">
        <f t="shared" ca="1" si="195"/>
        <v>0</v>
      </c>
      <c r="Q972" s="10">
        <f t="shared" ca="1" si="196"/>
        <v>0</v>
      </c>
      <c r="R972">
        <f t="shared" ca="1" si="198"/>
        <v>1.6428652393274609E-2</v>
      </c>
    </row>
    <row r="973" spans="3:18" x14ac:dyDescent="0.2">
      <c r="C973" s="174"/>
      <c r="D973" s="176">
        <f t="shared" si="186"/>
        <v>0</v>
      </c>
      <c r="E973" s="176">
        <f t="shared" si="186"/>
        <v>0</v>
      </c>
      <c r="F973" s="10">
        <f t="shared" si="187"/>
        <v>0</v>
      </c>
      <c r="G973" s="10">
        <f t="shared" si="187"/>
        <v>0</v>
      </c>
      <c r="H973" s="10">
        <f t="shared" si="188"/>
        <v>0</v>
      </c>
      <c r="I973" s="10">
        <f t="shared" si="189"/>
        <v>0</v>
      </c>
      <c r="J973" s="10">
        <f t="shared" si="190"/>
        <v>0</v>
      </c>
      <c r="K973" s="10">
        <f t="shared" si="191"/>
        <v>0</v>
      </c>
      <c r="L973" s="10">
        <f t="shared" si="192"/>
        <v>0</v>
      </c>
      <c r="M973" s="10">
        <f t="shared" ca="1" si="197"/>
        <v>-1.6428652393274609E-2</v>
      </c>
      <c r="N973" s="10">
        <f t="shared" ca="1" si="193"/>
        <v>0</v>
      </c>
      <c r="O973" s="177">
        <f t="shared" ca="1" si="194"/>
        <v>0</v>
      </c>
      <c r="P973" s="10">
        <f t="shared" ca="1" si="195"/>
        <v>0</v>
      </c>
      <c r="Q973" s="10">
        <f t="shared" ca="1" si="196"/>
        <v>0</v>
      </c>
      <c r="R973">
        <f t="shared" ca="1" si="198"/>
        <v>1.6428652393274609E-2</v>
      </c>
    </row>
    <row r="974" spans="3:18" x14ac:dyDescent="0.2">
      <c r="C974" s="174"/>
      <c r="D974" s="176">
        <f t="shared" si="186"/>
        <v>0</v>
      </c>
      <c r="E974" s="176">
        <f t="shared" si="186"/>
        <v>0</v>
      </c>
      <c r="F974" s="10">
        <f t="shared" si="187"/>
        <v>0</v>
      </c>
      <c r="G974" s="10">
        <f t="shared" si="187"/>
        <v>0</v>
      </c>
      <c r="H974" s="10">
        <f t="shared" si="188"/>
        <v>0</v>
      </c>
      <c r="I974" s="10">
        <f t="shared" si="189"/>
        <v>0</v>
      </c>
      <c r="J974" s="10">
        <f t="shared" si="190"/>
        <v>0</v>
      </c>
      <c r="K974" s="10">
        <f t="shared" si="191"/>
        <v>0</v>
      </c>
      <c r="L974" s="10">
        <f t="shared" si="192"/>
        <v>0</v>
      </c>
      <c r="M974" s="10">
        <f t="shared" ca="1" si="197"/>
        <v>-1.6428652393274609E-2</v>
      </c>
      <c r="N974" s="10">
        <f t="shared" ca="1" si="193"/>
        <v>0</v>
      </c>
      <c r="O974" s="177">
        <f t="shared" ca="1" si="194"/>
        <v>0</v>
      </c>
      <c r="P974" s="10">
        <f t="shared" ca="1" si="195"/>
        <v>0</v>
      </c>
      <c r="Q974" s="10">
        <f t="shared" ca="1" si="196"/>
        <v>0</v>
      </c>
      <c r="R974">
        <f t="shared" ca="1" si="198"/>
        <v>1.6428652393274609E-2</v>
      </c>
    </row>
    <row r="975" spans="3:18" x14ac:dyDescent="0.2">
      <c r="C975" s="174"/>
      <c r="D975" s="176">
        <f t="shared" ref="D975:E1038" si="199">A975/A$18</f>
        <v>0</v>
      </c>
      <c r="E975" s="176">
        <f t="shared" si="199"/>
        <v>0</v>
      </c>
      <c r="F975" s="10">
        <f t="shared" ref="F975:G1038" si="200">$C975*D975</f>
        <v>0</v>
      </c>
      <c r="G975" s="10">
        <f t="shared" si="200"/>
        <v>0</v>
      </c>
      <c r="H975" s="10">
        <f t="shared" si="188"/>
        <v>0</v>
      </c>
      <c r="I975" s="10">
        <f t="shared" si="189"/>
        <v>0</v>
      </c>
      <c r="J975" s="10">
        <f t="shared" si="190"/>
        <v>0</v>
      </c>
      <c r="K975" s="10">
        <f t="shared" si="191"/>
        <v>0</v>
      </c>
      <c r="L975" s="10">
        <f t="shared" si="192"/>
        <v>0</v>
      </c>
      <c r="M975" s="10">
        <f t="shared" ca="1" si="197"/>
        <v>-1.6428652393274609E-2</v>
      </c>
      <c r="N975" s="10">
        <f t="shared" ca="1" si="193"/>
        <v>0</v>
      </c>
      <c r="O975" s="177">
        <f t="shared" ca="1" si="194"/>
        <v>0</v>
      </c>
      <c r="P975" s="10">
        <f t="shared" ca="1" si="195"/>
        <v>0</v>
      </c>
      <c r="Q975" s="10">
        <f t="shared" ca="1" si="196"/>
        <v>0</v>
      </c>
      <c r="R975">
        <f t="shared" ca="1" si="198"/>
        <v>1.6428652393274609E-2</v>
      </c>
    </row>
    <row r="976" spans="3:18" x14ac:dyDescent="0.2">
      <c r="C976" s="174"/>
      <c r="D976" s="176">
        <f t="shared" si="199"/>
        <v>0</v>
      </c>
      <c r="E976" s="176">
        <f t="shared" si="199"/>
        <v>0</v>
      </c>
      <c r="F976" s="10">
        <f t="shared" si="200"/>
        <v>0</v>
      </c>
      <c r="G976" s="10">
        <f t="shared" si="200"/>
        <v>0</v>
      </c>
      <c r="H976" s="10">
        <f t="shared" ref="H976:H1039" si="201">C976*D976*D976</f>
        <v>0</v>
      </c>
      <c r="I976" s="10">
        <f t="shared" ref="I976:I1039" si="202">C976*D976*D976*D976</f>
        <v>0</v>
      </c>
      <c r="J976" s="10">
        <f t="shared" ref="J976:J1039" si="203">C976*D976*D976*D976*D976</f>
        <v>0</v>
      </c>
      <c r="K976" s="10">
        <f t="shared" ref="K976:K1039" si="204">C976*E976*D976</f>
        <v>0</v>
      </c>
      <c r="L976" s="10">
        <f t="shared" ref="L976:L1039" si="205">C976*E976*D976*D976</f>
        <v>0</v>
      </c>
      <c r="M976" s="10">
        <f t="shared" ca="1" si="197"/>
        <v>-1.6428652393274609E-2</v>
      </c>
      <c r="N976" s="10">
        <f t="shared" ref="N976:N1039" ca="1" si="206">C976*(M976-E976)^2</f>
        <v>0</v>
      </c>
      <c r="O976" s="177">
        <f t="shared" ref="O976:O1039" ca="1" si="207">(C976*O$1-O$2*F976+O$3*H976)^2</f>
        <v>0</v>
      </c>
      <c r="P976" s="10">
        <f t="shared" ref="P976:P1039" ca="1" si="208">(-C976*O$2+O$4*F976-O$5*H976)^2</f>
        <v>0</v>
      </c>
      <c r="Q976" s="10">
        <f t="shared" ref="Q976:Q1039" ca="1" si="209">+(C976*O$3-F976*O$5+H976*O$6)^2</f>
        <v>0</v>
      </c>
      <c r="R976">
        <f t="shared" ca="1" si="198"/>
        <v>1.6428652393274609E-2</v>
      </c>
    </row>
    <row r="977" spans="3:18" x14ac:dyDescent="0.2">
      <c r="C977" s="174"/>
      <c r="D977" s="176">
        <f t="shared" si="199"/>
        <v>0</v>
      </c>
      <c r="E977" s="176">
        <f t="shared" si="199"/>
        <v>0</v>
      </c>
      <c r="F977" s="10">
        <f t="shared" si="200"/>
        <v>0</v>
      </c>
      <c r="G977" s="10">
        <f t="shared" si="200"/>
        <v>0</v>
      </c>
      <c r="H977" s="10">
        <f t="shared" si="201"/>
        <v>0</v>
      </c>
      <c r="I977" s="10">
        <f t="shared" si="202"/>
        <v>0</v>
      </c>
      <c r="J977" s="10">
        <f t="shared" si="203"/>
        <v>0</v>
      </c>
      <c r="K977" s="10">
        <f t="shared" si="204"/>
        <v>0</v>
      </c>
      <c r="L977" s="10">
        <f t="shared" si="205"/>
        <v>0</v>
      </c>
      <c r="M977" s="10">
        <f t="shared" ca="1" si="197"/>
        <v>-1.6428652393274609E-2</v>
      </c>
      <c r="N977" s="10">
        <f t="shared" ca="1" si="206"/>
        <v>0</v>
      </c>
      <c r="O977" s="177">
        <f t="shared" ca="1" si="207"/>
        <v>0</v>
      </c>
      <c r="P977" s="10">
        <f t="shared" ca="1" si="208"/>
        <v>0</v>
      </c>
      <c r="Q977" s="10">
        <f t="shared" ca="1" si="209"/>
        <v>0</v>
      </c>
      <c r="R977">
        <f t="shared" ca="1" si="198"/>
        <v>1.6428652393274609E-2</v>
      </c>
    </row>
    <row r="978" spans="3:18" x14ac:dyDescent="0.2">
      <c r="C978" s="174"/>
      <c r="D978" s="176">
        <f t="shared" si="199"/>
        <v>0</v>
      </c>
      <c r="E978" s="176">
        <f t="shared" si="199"/>
        <v>0</v>
      </c>
      <c r="F978" s="10">
        <f t="shared" si="200"/>
        <v>0</v>
      </c>
      <c r="G978" s="10">
        <f t="shared" si="200"/>
        <v>0</v>
      </c>
      <c r="H978" s="10">
        <f t="shared" si="201"/>
        <v>0</v>
      </c>
      <c r="I978" s="10">
        <f t="shared" si="202"/>
        <v>0</v>
      </c>
      <c r="J978" s="10">
        <f t="shared" si="203"/>
        <v>0</v>
      </c>
      <c r="K978" s="10">
        <f t="shared" si="204"/>
        <v>0</v>
      </c>
      <c r="L978" s="10">
        <f t="shared" si="205"/>
        <v>0</v>
      </c>
      <c r="M978" s="10">
        <f t="shared" ca="1" si="197"/>
        <v>-1.6428652393274609E-2</v>
      </c>
      <c r="N978" s="10">
        <f t="shared" ca="1" si="206"/>
        <v>0</v>
      </c>
      <c r="O978" s="177">
        <f t="shared" ca="1" si="207"/>
        <v>0</v>
      </c>
      <c r="P978" s="10">
        <f t="shared" ca="1" si="208"/>
        <v>0</v>
      </c>
      <c r="Q978" s="10">
        <f t="shared" ca="1" si="209"/>
        <v>0</v>
      </c>
      <c r="R978">
        <f t="shared" ca="1" si="198"/>
        <v>1.6428652393274609E-2</v>
      </c>
    </row>
    <row r="979" spans="3:18" x14ac:dyDescent="0.2">
      <c r="C979" s="174"/>
      <c r="D979" s="176">
        <f t="shared" si="199"/>
        <v>0</v>
      </c>
      <c r="E979" s="176">
        <f t="shared" si="199"/>
        <v>0</v>
      </c>
      <c r="F979" s="10">
        <f t="shared" si="200"/>
        <v>0</v>
      </c>
      <c r="G979" s="10">
        <f t="shared" si="200"/>
        <v>0</v>
      </c>
      <c r="H979" s="10">
        <f t="shared" si="201"/>
        <v>0</v>
      </c>
      <c r="I979" s="10">
        <f t="shared" si="202"/>
        <v>0</v>
      </c>
      <c r="J979" s="10">
        <f t="shared" si="203"/>
        <v>0</v>
      </c>
      <c r="K979" s="10">
        <f t="shared" si="204"/>
        <v>0</v>
      </c>
      <c r="L979" s="10">
        <f t="shared" si="205"/>
        <v>0</v>
      </c>
      <c r="M979" s="10">
        <f t="shared" ca="1" si="197"/>
        <v>-1.6428652393274609E-2</v>
      </c>
      <c r="N979" s="10">
        <f t="shared" ca="1" si="206"/>
        <v>0</v>
      </c>
      <c r="O979" s="177">
        <f t="shared" ca="1" si="207"/>
        <v>0</v>
      </c>
      <c r="P979" s="10">
        <f t="shared" ca="1" si="208"/>
        <v>0</v>
      </c>
      <c r="Q979" s="10">
        <f t="shared" ca="1" si="209"/>
        <v>0</v>
      </c>
      <c r="R979">
        <f t="shared" ca="1" si="198"/>
        <v>1.6428652393274609E-2</v>
      </c>
    </row>
    <row r="980" spans="3:18" x14ac:dyDescent="0.2">
      <c r="C980" s="174"/>
      <c r="D980" s="176">
        <f t="shared" si="199"/>
        <v>0</v>
      </c>
      <c r="E980" s="176">
        <f t="shared" si="199"/>
        <v>0</v>
      </c>
      <c r="F980" s="10">
        <f t="shared" si="200"/>
        <v>0</v>
      </c>
      <c r="G980" s="10">
        <f t="shared" si="200"/>
        <v>0</v>
      </c>
      <c r="H980" s="10">
        <f t="shared" si="201"/>
        <v>0</v>
      </c>
      <c r="I980" s="10">
        <f t="shared" si="202"/>
        <v>0</v>
      </c>
      <c r="J980" s="10">
        <f t="shared" si="203"/>
        <v>0</v>
      </c>
      <c r="K980" s="10">
        <f t="shared" si="204"/>
        <v>0</v>
      </c>
      <c r="L980" s="10">
        <f t="shared" si="205"/>
        <v>0</v>
      </c>
      <c r="M980" s="10">
        <f t="shared" ca="1" si="197"/>
        <v>-1.6428652393274609E-2</v>
      </c>
      <c r="N980" s="10">
        <f t="shared" ca="1" si="206"/>
        <v>0</v>
      </c>
      <c r="O980" s="177">
        <f t="shared" ca="1" si="207"/>
        <v>0</v>
      </c>
      <c r="P980" s="10">
        <f t="shared" ca="1" si="208"/>
        <v>0</v>
      </c>
      <c r="Q980" s="10">
        <f t="shared" ca="1" si="209"/>
        <v>0</v>
      </c>
      <c r="R980">
        <f t="shared" ca="1" si="198"/>
        <v>1.6428652393274609E-2</v>
      </c>
    </row>
    <row r="981" spans="3:18" x14ac:dyDescent="0.2">
      <c r="C981" s="174"/>
      <c r="D981" s="176">
        <f t="shared" si="199"/>
        <v>0</v>
      </c>
      <c r="E981" s="176">
        <f t="shared" si="199"/>
        <v>0</v>
      </c>
      <c r="F981" s="10">
        <f t="shared" si="200"/>
        <v>0</v>
      </c>
      <c r="G981" s="10">
        <f t="shared" si="200"/>
        <v>0</v>
      </c>
      <c r="H981" s="10">
        <f t="shared" si="201"/>
        <v>0</v>
      </c>
      <c r="I981" s="10">
        <f t="shared" si="202"/>
        <v>0</v>
      </c>
      <c r="J981" s="10">
        <f t="shared" si="203"/>
        <v>0</v>
      </c>
      <c r="K981" s="10">
        <f t="shared" si="204"/>
        <v>0</v>
      </c>
      <c r="L981" s="10">
        <f t="shared" si="205"/>
        <v>0</v>
      </c>
      <c r="M981" s="10">
        <f t="shared" ref="M981:M1044" ca="1" si="210">+E$4+E$5*D981+E$6*D981^2</f>
        <v>-1.6428652393274609E-2</v>
      </c>
      <c r="N981" s="10">
        <f t="shared" ca="1" si="206"/>
        <v>0</v>
      </c>
      <c r="O981" s="177">
        <f t="shared" ca="1" si="207"/>
        <v>0</v>
      </c>
      <c r="P981" s="10">
        <f t="shared" ca="1" si="208"/>
        <v>0</v>
      </c>
      <c r="Q981" s="10">
        <f t="shared" ca="1" si="209"/>
        <v>0</v>
      </c>
      <c r="R981">
        <f t="shared" ref="R981:R1044" ca="1" si="211">+E981-M981</f>
        <v>1.6428652393274609E-2</v>
      </c>
    </row>
    <row r="982" spans="3:18" x14ac:dyDescent="0.2">
      <c r="C982" s="174"/>
      <c r="D982" s="176">
        <f t="shared" si="199"/>
        <v>0</v>
      </c>
      <c r="E982" s="176">
        <f t="shared" si="199"/>
        <v>0</v>
      </c>
      <c r="F982" s="10">
        <f t="shared" si="200"/>
        <v>0</v>
      </c>
      <c r="G982" s="10">
        <f t="shared" si="200"/>
        <v>0</v>
      </c>
      <c r="H982" s="10">
        <f t="shared" si="201"/>
        <v>0</v>
      </c>
      <c r="I982" s="10">
        <f t="shared" si="202"/>
        <v>0</v>
      </c>
      <c r="J982" s="10">
        <f t="shared" si="203"/>
        <v>0</v>
      </c>
      <c r="K982" s="10">
        <f t="shared" si="204"/>
        <v>0</v>
      </c>
      <c r="L982" s="10">
        <f t="shared" si="205"/>
        <v>0</v>
      </c>
      <c r="M982" s="10">
        <f t="shared" ca="1" si="210"/>
        <v>-1.6428652393274609E-2</v>
      </c>
      <c r="N982" s="10">
        <f t="shared" ca="1" si="206"/>
        <v>0</v>
      </c>
      <c r="O982" s="177">
        <f t="shared" ca="1" si="207"/>
        <v>0</v>
      </c>
      <c r="P982" s="10">
        <f t="shared" ca="1" si="208"/>
        <v>0</v>
      </c>
      <c r="Q982" s="10">
        <f t="shared" ca="1" si="209"/>
        <v>0</v>
      </c>
      <c r="R982">
        <f t="shared" ca="1" si="211"/>
        <v>1.6428652393274609E-2</v>
      </c>
    </row>
    <row r="983" spans="3:18" x14ac:dyDescent="0.2">
      <c r="C983" s="174"/>
      <c r="D983" s="176">
        <f t="shared" si="199"/>
        <v>0</v>
      </c>
      <c r="E983" s="176">
        <f t="shared" si="199"/>
        <v>0</v>
      </c>
      <c r="F983" s="10">
        <f t="shared" si="200"/>
        <v>0</v>
      </c>
      <c r="G983" s="10">
        <f t="shared" si="200"/>
        <v>0</v>
      </c>
      <c r="H983" s="10">
        <f t="shared" si="201"/>
        <v>0</v>
      </c>
      <c r="I983" s="10">
        <f t="shared" si="202"/>
        <v>0</v>
      </c>
      <c r="J983" s="10">
        <f t="shared" si="203"/>
        <v>0</v>
      </c>
      <c r="K983" s="10">
        <f t="shared" si="204"/>
        <v>0</v>
      </c>
      <c r="L983" s="10">
        <f t="shared" si="205"/>
        <v>0</v>
      </c>
      <c r="M983" s="10">
        <f t="shared" ca="1" si="210"/>
        <v>-1.6428652393274609E-2</v>
      </c>
      <c r="N983" s="10">
        <f t="shared" ca="1" si="206"/>
        <v>0</v>
      </c>
      <c r="O983" s="177">
        <f t="shared" ca="1" si="207"/>
        <v>0</v>
      </c>
      <c r="P983" s="10">
        <f t="shared" ca="1" si="208"/>
        <v>0</v>
      </c>
      <c r="Q983" s="10">
        <f t="shared" ca="1" si="209"/>
        <v>0</v>
      </c>
      <c r="R983">
        <f t="shared" ca="1" si="211"/>
        <v>1.6428652393274609E-2</v>
      </c>
    </row>
    <row r="984" spans="3:18" x14ac:dyDescent="0.2">
      <c r="C984" s="174"/>
      <c r="D984" s="176">
        <f t="shared" si="199"/>
        <v>0</v>
      </c>
      <c r="E984" s="176">
        <f t="shared" si="199"/>
        <v>0</v>
      </c>
      <c r="F984" s="10">
        <f t="shared" si="200"/>
        <v>0</v>
      </c>
      <c r="G984" s="10">
        <f t="shared" si="200"/>
        <v>0</v>
      </c>
      <c r="H984" s="10">
        <f t="shared" si="201"/>
        <v>0</v>
      </c>
      <c r="I984" s="10">
        <f t="shared" si="202"/>
        <v>0</v>
      </c>
      <c r="J984" s="10">
        <f t="shared" si="203"/>
        <v>0</v>
      </c>
      <c r="K984" s="10">
        <f t="shared" si="204"/>
        <v>0</v>
      </c>
      <c r="L984" s="10">
        <f t="shared" si="205"/>
        <v>0</v>
      </c>
      <c r="M984" s="10">
        <f t="shared" ca="1" si="210"/>
        <v>-1.6428652393274609E-2</v>
      </c>
      <c r="N984" s="10">
        <f t="shared" ca="1" si="206"/>
        <v>0</v>
      </c>
      <c r="O984" s="177">
        <f t="shared" ca="1" si="207"/>
        <v>0</v>
      </c>
      <c r="P984" s="10">
        <f t="shared" ca="1" si="208"/>
        <v>0</v>
      </c>
      <c r="Q984" s="10">
        <f t="shared" ca="1" si="209"/>
        <v>0</v>
      </c>
      <c r="R984">
        <f t="shared" ca="1" si="211"/>
        <v>1.6428652393274609E-2</v>
      </c>
    </row>
    <row r="985" spans="3:18" x14ac:dyDescent="0.2">
      <c r="C985" s="174"/>
      <c r="D985" s="176">
        <f t="shared" si="199"/>
        <v>0</v>
      </c>
      <c r="E985" s="176">
        <f t="shared" si="199"/>
        <v>0</v>
      </c>
      <c r="F985" s="10">
        <f t="shared" si="200"/>
        <v>0</v>
      </c>
      <c r="G985" s="10">
        <f t="shared" si="200"/>
        <v>0</v>
      </c>
      <c r="H985" s="10">
        <f t="shared" si="201"/>
        <v>0</v>
      </c>
      <c r="I985" s="10">
        <f t="shared" si="202"/>
        <v>0</v>
      </c>
      <c r="J985" s="10">
        <f t="shared" si="203"/>
        <v>0</v>
      </c>
      <c r="K985" s="10">
        <f t="shared" si="204"/>
        <v>0</v>
      </c>
      <c r="L985" s="10">
        <f t="shared" si="205"/>
        <v>0</v>
      </c>
      <c r="M985" s="10">
        <f t="shared" ca="1" si="210"/>
        <v>-1.6428652393274609E-2</v>
      </c>
      <c r="N985" s="10">
        <f t="shared" ca="1" si="206"/>
        <v>0</v>
      </c>
      <c r="O985" s="177">
        <f t="shared" ca="1" si="207"/>
        <v>0</v>
      </c>
      <c r="P985" s="10">
        <f t="shared" ca="1" si="208"/>
        <v>0</v>
      </c>
      <c r="Q985" s="10">
        <f t="shared" ca="1" si="209"/>
        <v>0</v>
      </c>
      <c r="R985">
        <f t="shared" ca="1" si="211"/>
        <v>1.6428652393274609E-2</v>
      </c>
    </row>
    <row r="986" spans="3:18" x14ac:dyDescent="0.2">
      <c r="C986" s="174"/>
      <c r="D986" s="176">
        <f t="shared" si="199"/>
        <v>0</v>
      </c>
      <c r="E986" s="176">
        <f t="shared" si="199"/>
        <v>0</v>
      </c>
      <c r="F986" s="10">
        <f t="shared" si="200"/>
        <v>0</v>
      </c>
      <c r="G986" s="10">
        <f t="shared" si="200"/>
        <v>0</v>
      </c>
      <c r="H986" s="10">
        <f t="shared" si="201"/>
        <v>0</v>
      </c>
      <c r="I986" s="10">
        <f t="shared" si="202"/>
        <v>0</v>
      </c>
      <c r="J986" s="10">
        <f t="shared" si="203"/>
        <v>0</v>
      </c>
      <c r="K986" s="10">
        <f t="shared" si="204"/>
        <v>0</v>
      </c>
      <c r="L986" s="10">
        <f t="shared" si="205"/>
        <v>0</v>
      </c>
      <c r="M986" s="10">
        <f t="shared" ca="1" si="210"/>
        <v>-1.6428652393274609E-2</v>
      </c>
      <c r="N986" s="10">
        <f t="shared" ca="1" si="206"/>
        <v>0</v>
      </c>
      <c r="O986" s="177">
        <f t="shared" ca="1" si="207"/>
        <v>0</v>
      </c>
      <c r="P986" s="10">
        <f t="shared" ca="1" si="208"/>
        <v>0</v>
      </c>
      <c r="Q986" s="10">
        <f t="shared" ca="1" si="209"/>
        <v>0</v>
      </c>
      <c r="R986">
        <f t="shared" ca="1" si="211"/>
        <v>1.6428652393274609E-2</v>
      </c>
    </row>
    <row r="987" spans="3:18" x14ac:dyDescent="0.2">
      <c r="C987" s="174"/>
      <c r="D987" s="176">
        <f t="shared" si="199"/>
        <v>0</v>
      </c>
      <c r="E987" s="176">
        <f t="shared" si="199"/>
        <v>0</v>
      </c>
      <c r="F987" s="10">
        <f t="shared" si="200"/>
        <v>0</v>
      </c>
      <c r="G987" s="10">
        <f t="shared" si="200"/>
        <v>0</v>
      </c>
      <c r="H987" s="10">
        <f t="shared" si="201"/>
        <v>0</v>
      </c>
      <c r="I987" s="10">
        <f t="shared" si="202"/>
        <v>0</v>
      </c>
      <c r="J987" s="10">
        <f t="shared" si="203"/>
        <v>0</v>
      </c>
      <c r="K987" s="10">
        <f t="shared" si="204"/>
        <v>0</v>
      </c>
      <c r="L987" s="10">
        <f t="shared" si="205"/>
        <v>0</v>
      </c>
      <c r="M987" s="10">
        <f t="shared" ca="1" si="210"/>
        <v>-1.6428652393274609E-2</v>
      </c>
      <c r="N987" s="10">
        <f t="shared" ca="1" si="206"/>
        <v>0</v>
      </c>
      <c r="O987" s="177">
        <f t="shared" ca="1" si="207"/>
        <v>0</v>
      </c>
      <c r="P987" s="10">
        <f t="shared" ca="1" si="208"/>
        <v>0</v>
      </c>
      <c r="Q987" s="10">
        <f t="shared" ca="1" si="209"/>
        <v>0</v>
      </c>
      <c r="R987">
        <f t="shared" ca="1" si="211"/>
        <v>1.6428652393274609E-2</v>
      </c>
    </row>
    <row r="988" spans="3:18" x14ac:dyDescent="0.2">
      <c r="C988" s="174"/>
      <c r="D988" s="176">
        <f t="shared" si="199"/>
        <v>0</v>
      </c>
      <c r="E988" s="176">
        <f t="shared" si="199"/>
        <v>0</v>
      </c>
      <c r="F988" s="10">
        <f t="shared" si="200"/>
        <v>0</v>
      </c>
      <c r="G988" s="10">
        <f t="shared" si="200"/>
        <v>0</v>
      </c>
      <c r="H988" s="10">
        <f t="shared" si="201"/>
        <v>0</v>
      </c>
      <c r="I988" s="10">
        <f t="shared" si="202"/>
        <v>0</v>
      </c>
      <c r="J988" s="10">
        <f t="shared" si="203"/>
        <v>0</v>
      </c>
      <c r="K988" s="10">
        <f t="shared" si="204"/>
        <v>0</v>
      </c>
      <c r="L988" s="10">
        <f t="shared" si="205"/>
        <v>0</v>
      </c>
      <c r="M988" s="10">
        <f t="shared" ca="1" si="210"/>
        <v>-1.6428652393274609E-2</v>
      </c>
      <c r="N988" s="10">
        <f t="shared" ca="1" si="206"/>
        <v>0</v>
      </c>
      <c r="O988" s="177">
        <f t="shared" ca="1" si="207"/>
        <v>0</v>
      </c>
      <c r="P988" s="10">
        <f t="shared" ca="1" si="208"/>
        <v>0</v>
      </c>
      <c r="Q988" s="10">
        <f t="shared" ca="1" si="209"/>
        <v>0</v>
      </c>
      <c r="R988">
        <f t="shared" ca="1" si="211"/>
        <v>1.6428652393274609E-2</v>
      </c>
    </row>
    <row r="989" spans="3:18" x14ac:dyDescent="0.2">
      <c r="C989" s="174"/>
      <c r="D989" s="176">
        <f t="shared" si="199"/>
        <v>0</v>
      </c>
      <c r="E989" s="176">
        <f t="shared" si="199"/>
        <v>0</v>
      </c>
      <c r="F989" s="10">
        <f t="shared" si="200"/>
        <v>0</v>
      </c>
      <c r="G989" s="10">
        <f t="shared" si="200"/>
        <v>0</v>
      </c>
      <c r="H989" s="10">
        <f t="shared" si="201"/>
        <v>0</v>
      </c>
      <c r="I989" s="10">
        <f t="shared" si="202"/>
        <v>0</v>
      </c>
      <c r="J989" s="10">
        <f t="shared" si="203"/>
        <v>0</v>
      </c>
      <c r="K989" s="10">
        <f t="shared" si="204"/>
        <v>0</v>
      </c>
      <c r="L989" s="10">
        <f t="shared" si="205"/>
        <v>0</v>
      </c>
      <c r="M989" s="10">
        <f t="shared" ca="1" si="210"/>
        <v>-1.6428652393274609E-2</v>
      </c>
      <c r="N989" s="10">
        <f t="shared" ca="1" si="206"/>
        <v>0</v>
      </c>
      <c r="O989" s="177">
        <f t="shared" ca="1" si="207"/>
        <v>0</v>
      </c>
      <c r="P989" s="10">
        <f t="shared" ca="1" si="208"/>
        <v>0</v>
      </c>
      <c r="Q989" s="10">
        <f t="shared" ca="1" si="209"/>
        <v>0</v>
      </c>
      <c r="R989">
        <f t="shared" ca="1" si="211"/>
        <v>1.6428652393274609E-2</v>
      </c>
    </row>
    <row r="990" spans="3:18" x14ac:dyDescent="0.2">
      <c r="C990" s="174"/>
      <c r="D990" s="176">
        <f t="shared" si="199"/>
        <v>0</v>
      </c>
      <c r="E990" s="176">
        <f t="shared" si="199"/>
        <v>0</v>
      </c>
      <c r="F990" s="10">
        <f t="shared" si="200"/>
        <v>0</v>
      </c>
      <c r="G990" s="10">
        <f t="shared" si="200"/>
        <v>0</v>
      </c>
      <c r="H990" s="10">
        <f t="shared" si="201"/>
        <v>0</v>
      </c>
      <c r="I990" s="10">
        <f t="shared" si="202"/>
        <v>0</v>
      </c>
      <c r="J990" s="10">
        <f t="shared" si="203"/>
        <v>0</v>
      </c>
      <c r="K990" s="10">
        <f t="shared" si="204"/>
        <v>0</v>
      </c>
      <c r="L990" s="10">
        <f t="shared" si="205"/>
        <v>0</v>
      </c>
      <c r="M990" s="10">
        <f t="shared" ca="1" si="210"/>
        <v>-1.6428652393274609E-2</v>
      </c>
      <c r="N990" s="10">
        <f t="shared" ca="1" si="206"/>
        <v>0</v>
      </c>
      <c r="O990" s="177">
        <f t="shared" ca="1" si="207"/>
        <v>0</v>
      </c>
      <c r="P990" s="10">
        <f t="shared" ca="1" si="208"/>
        <v>0</v>
      </c>
      <c r="Q990" s="10">
        <f t="shared" ca="1" si="209"/>
        <v>0</v>
      </c>
      <c r="R990">
        <f t="shared" ca="1" si="211"/>
        <v>1.6428652393274609E-2</v>
      </c>
    </row>
    <row r="991" spans="3:18" x14ac:dyDescent="0.2">
      <c r="C991" s="174"/>
      <c r="D991" s="176">
        <f t="shared" si="199"/>
        <v>0</v>
      </c>
      <c r="E991" s="176">
        <f t="shared" si="199"/>
        <v>0</v>
      </c>
      <c r="F991" s="10">
        <f t="shared" si="200"/>
        <v>0</v>
      </c>
      <c r="G991" s="10">
        <f t="shared" si="200"/>
        <v>0</v>
      </c>
      <c r="H991" s="10">
        <f t="shared" si="201"/>
        <v>0</v>
      </c>
      <c r="I991" s="10">
        <f t="shared" si="202"/>
        <v>0</v>
      </c>
      <c r="J991" s="10">
        <f t="shared" si="203"/>
        <v>0</v>
      </c>
      <c r="K991" s="10">
        <f t="shared" si="204"/>
        <v>0</v>
      </c>
      <c r="L991" s="10">
        <f t="shared" si="205"/>
        <v>0</v>
      </c>
      <c r="M991" s="10">
        <f t="shared" ca="1" si="210"/>
        <v>-1.6428652393274609E-2</v>
      </c>
      <c r="N991" s="10">
        <f t="shared" ca="1" si="206"/>
        <v>0</v>
      </c>
      <c r="O991" s="177">
        <f t="shared" ca="1" si="207"/>
        <v>0</v>
      </c>
      <c r="P991" s="10">
        <f t="shared" ca="1" si="208"/>
        <v>0</v>
      </c>
      <c r="Q991" s="10">
        <f t="shared" ca="1" si="209"/>
        <v>0</v>
      </c>
      <c r="R991">
        <f t="shared" ca="1" si="211"/>
        <v>1.6428652393274609E-2</v>
      </c>
    </row>
    <row r="992" spans="3:18" x14ac:dyDescent="0.2">
      <c r="C992" s="174"/>
      <c r="D992" s="176">
        <f t="shared" si="199"/>
        <v>0</v>
      </c>
      <c r="E992" s="176">
        <f t="shared" si="199"/>
        <v>0</v>
      </c>
      <c r="F992" s="10">
        <f t="shared" si="200"/>
        <v>0</v>
      </c>
      <c r="G992" s="10">
        <f t="shared" si="200"/>
        <v>0</v>
      </c>
      <c r="H992" s="10">
        <f t="shared" si="201"/>
        <v>0</v>
      </c>
      <c r="I992" s="10">
        <f t="shared" si="202"/>
        <v>0</v>
      </c>
      <c r="J992" s="10">
        <f t="shared" si="203"/>
        <v>0</v>
      </c>
      <c r="K992" s="10">
        <f t="shared" si="204"/>
        <v>0</v>
      </c>
      <c r="L992" s="10">
        <f t="shared" si="205"/>
        <v>0</v>
      </c>
      <c r="M992" s="10">
        <f t="shared" ca="1" si="210"/>
        <v>-1.6428652393274609E-2</v>
      </c>
      <c r="N992" s="10">
        <f t="shared" ca="1" si="206"/>
        <v>0</v>
      </c>
      <c r="O992" s="177">
        <f t="shared" ca="1" si="207"/>
        <v>0</v>
      </c>
      <c r="P992" s="10">
        <f t="shared" ca="1" si="208"/>
        <v>0</v>
      </c>
      <c r="Q992" s="10">
        <f t="shared" ca="1" si="209"/>
        <v>0</v>
      </c>
      <c r="R992">
        <f t="shared" ca="1" si="211"/>
        <v>1.6428652393274609E-2</v>
      </c>
    </row>
    <row r="993" spans="3:18" x14ac:dyDescent="0.2">
      <c r="C993" s="174"/>
      <c r="D993" s="176">
        <f t="shared" si="199"/>
        <v>0</v>
      </c>
      <c r="E993" s="176">
        <f t="shared" si="199"/>
        <v>0</v>
      </c>
      <c r="F993" s="10">
        <f t="shared" si="200"/>
        <v>0</v>
      </c>
      <c r="G993" s="10">
        <f t="shared" si="200"/>
        <v>0</v>
      </c>
      <c r="H993" s="10">
        <f t="shared" si="201"/>
        <v>0</v>
      </c>
      <c r="I993" s="10">
        <f t="shared" si="202"/>
        <v>0</v>
      </c>
      <c r="J993" s="10">
        <f t="shared" si="203"/>
        <v>0</v>
      </c>
      <c r="K993" s="10">
        <f t="shared" si="204"/>
        <v>0</v>
      </c>
      <c r="L993" s="10">
        <f t="shared" si="205"/>
        <v>0</v>
      </c>
      <c r="M993" s="10">
        <f t="shared" ca="1" si="210"/>
        <v>-1.6428652393274609E-2</v>
      </c>
      <c r="N993" s="10">
        <f t="shared" ca="1" si="206"/>
        <v>0</v>
      </c>
      <c r="O993" s="177">
        <f t="shared" ca="1" si="207"/>
        <v>0</v>
      </c>
      <c r="P993" s="10">
        <f t="shared" ca="1" si="208"/>
        <v>0</v>
      </c>
      <c r="Q993" s="10">
        <f t="shared" ca="1" si="209"/>
        <v>0</v>
      </c>
      <c r="R993">
        <f t="shared" ca="1" si="211"/>
        <v>1.6428652393274609E-2</v>
      </c>
    </row>
    <row r="994" spans="3:18" x14ac:dyDescent="0.2">
      <c r="C994" s="174"/>
      <c r="D994" s="176">
        <f t="shared" si="199"/>
        <v>0</v>
      </c>
      <c r="E994" s="176">
        <f t="shared" si="199"/>
        <v>0</v>
      </c>
      <c r="F994" s="10">
        <f t="shared" si="200"/>
        <v>0</v>
      </c>
      <c r="G994" s="10">
        <f t="shared" si="200"/>
        <v>0</v>
      </c>
      <c r="H994" s="10">
        <f t="shared" si="201"/>
        <v>0</v>
      </c>
      <c r="I994" s="10">
        <f t="shared" si="202"/>
        <v>0</v>
      </c>
      <c r="J994" s="10">
        <f t="shared" si="203"/>
        <v>0</v>
      </c>
      <c r="K994" s="10">
        <f t="shared" si="204"/>
        <v>0</v>
      </c>
      <c r="L994" s="10">
        <f t="shared" si="205"/>
        <v>0</v>
      </c>
      <c r="M994" s="10">
        <f t="shared" ca="1" si="210"/>
        <v>-1.6428652393274609E-2</v>
      </c>
      <c r="N994" s="10">
        <f t="shared" ca="1" si="206"/>
        <v>0</v>
      </c>
      <c r="O994" s="177">
        <f t="shared" ca="1" si="207"/>
        <v>0</v>
      </c>
      <c r="P994" s="10">
        <f t="shared" ca="1" si="208"/>
        <v>0</v>
      </c>
      <c r="Q994" s="10">
        <f t="shared" ca="1" si="209"/>
        <v>0</v>
      </c>
      <c r="R994">
        <f t="shared" ca="1" si="211"/>
        <v>1.6428652393274609E-2</v>
      </c>
    </row>
    <row r="995" spans="3:18" x14ac:dyDescent="0.2">
      <c r="C995" s="174"/>
      <c r="D995" s="176">
        <f t="shared" si="199"/>
        <v>0</v>
      </c>
      <c r="E995" s="176">
        <f t="shared" si="199"/>
        <v>0</v>
      </c>
      <c r="F995" s="10">
        <f t="shared" si="200"/>
        <v>0</v>
      </c>
      <c r="G995" s="10">
        <f t="shared" si="200"/>
        <v>0</v>
      </c>
      <c r="H995" s="10">
        <f t="shared" si="201"/>
        <v>0</v>
      </c>
      <c r="I995" s="10">
        <f t="shared" si="202"/>
        <v>0</v>
      </c>
      <c r="J995" s="10">
        <f t="shared" si="203"/>
        <v>0</v>
      </c>
      <c r="K995" s="10">
        <f t="shared" si="204"/>
        <v>0</v>
      </c>
      <c r="L995" s="10">
        <f t="shared" si="205"/>
        <v>0</v>
      </c>
      <c r="M995" s="10">
        <f t="shared" ca="1" si="210"/>
        <v>-1.6428652393274609E-2</v>
      </c>
      <c r="N995" s="10">
        <f t="shared" ca="1" si="206"/>
        <v>0</v>
      </c>
      <c r="O995" s="177">
        <f t="shared" ca="1" si="207"/>
        <v>0</v>
      </c>
      <c r="P995" s="10">
        <f t="shared" ca="1" si="208"/>
        <v>0</v>
      </c>
      <c r="Q995" s="10">
        <f t="shared" ca="1" si="209"/>
        <v>0</v>
      </c>
      <c r="R995">
        <f t="shared" ca="1" si="211"/>
        <v>1.6428652393274609E-2</v>
      </c>
    </row>
    <row r="996" spans="3:18" x14ac:dyDescent="0.2">
      <c r="C996" s="174"/>
      <c r="D996" s="176">
        <f t="shared" si="199"/>
        <v>0</v>
      </c>
      <c r="E996" s="176">
        <f t="shared" si="199"/>
        <v>0</v>
      </c>
      <c r="F996" s="10">
        <f t="shared" si="200"/>
        <v>0</v>
      </c>
      <c r="G996" s="10">
        <f t="shared" si="200"/>
        <v>0</v>
      </c>
      <c r="H996" s="10">
        <f t="shared" si="201"/>
        <v>0</v>
      </c>
      <c r="I996" s="10">
        <f t="shared" si="202"/>
        <v>0</v>
      </c>
      <c r="J996" s="10">
        <f t="shared" si="203"/>
        <v>0</v>
      </c>
      <c r="K996" s="10">
        <f t="shared" si="204"/>
        <v>0</v>
      </c>
      <c r="L996" s="10">
        <f t="shared" si="205"/>
        <v>0</v>
      </c>
      <c r="M996" s="10">
        <f t="shared" ca="1" si="210"/>
        <v>-1.6428652393274609E-2</v>
      </c>
      <c r="N996" s="10">
        <f t="shared" ca="1" si="206"/>
        <v>0</v>
      </c>
      <c r="O996" s="177">
        <f t="shared" ca="1" si="207"/>
        <v>0</v>
      </c>
      <c r="P996" s="10">
        <f t="shared" ca="1" si="208"/>
        <v>0</v>
      </c>
      <c r="Q996" s="10">
        <f t="shared" ca="1" si="209"/>
        <v>0</v>
      </c>
      <c r="R996">
        <f t="shared" ca="1" si="211"/>
        <v>1.6428652393274609E-2</v>
      </c>
    </row>
    <row r="997" spans="3:18" x14ac:dyDescent="0.2">
      <c r="C997" s="174"/>
      <c r="D997" s="176">
        <f t="shared" si="199"/>
        <v>0</v>
      </c>
      <c r="E997" s="176">
        <f t="shared" si="199"/>
        <v>0</v>
      </c>
      <c r="F997" s="10">
        <f t="shared" si="200"/>
        <v>0</v>
      </c>
      <c r="G997" s="10">
        <f t="shared" si="200"/>
        <v>0</v>
      </c>
      <c r="H997" s="10">
        <f t="shared" si="201"/>
        <v>0</v>
      </c>
      <c r="I997" s="10">
        <f t="shared" si="202"/>
        <v>0</v>
      </c>
      <c r="J997" s="10">
        <f t="shared" si="203"/>
        <v>0</v>
      </c>
      <c r="K997" s="10">
        <f t="shared" si="204"/>
        <v>0</v>
      </c>
      <c r="L997" s="10">
        <f t="shared" si="205"/>
        <v>0</v>
      </c>
      <c r="M997" s="10">
        <f t="shared" ca="1" si="210"/>
        <v>-1.6428652393274609E-2</v>
      </c>
      <c r="N997" s="10">
        <f t="shared" ca="1" si="206"/>
        <v>0</v>
      </c>
      <c r="O997" s="177">
        <f t="shared" ca="1" si="207"/>
        <v>0</v>
      </c>
      <c r="P997" s="10">
        <f t="shared" ca="1" si="208"/>
        <v>0</v>
      </c>
      <c r="Q997" s="10">
        <f t="shared" ca="1" si="209"/>
        <v>0</v>
      </c>
      <c r="R997">
        <f t="shared" ca="1" si="211"/>
        <v>1.6428652393274609E-2</v>
      </c>
    </row>
    <row r="998" spans="3:18" x14ac:dyDescent="0.2">
      <c r="C998" s="174"/>
      <c r="D998" s="176">
        <f t="shared" si="199"/>
        <v>0</v>
      </c>
      <c r="E998" s="176">
        <f t="shared" si="199"/>
        <v>0</v>
      </c>
      <c r="F998" s="10">
        <f t="shared" si="200"/>
        <v>0</v>
      </c>
      <c r="G998" s="10">
        <f t="shared" si="200"/>
        <v>0</v>
      </c>
      <c r="H998" s="10">
        <f t="shared" si="201"/>
        <v>0</v>
      </c>
      <c r="I998" s="10">
        <f t="shared" si="202"/>
        <v>0</v>
      </c>
      <c r="J998" s="10">
        <f t="shared" si="203"/>
        <v>0</v>
      </c>
      <c r="K998" s="10">
        <f t="shared" si="204"/>
        <v>0</v>
      </c>
      <c r="L998" s="10">
        <f t="shared" si="205"/>
        <v>0</v>
      </c>
      <c r="M998" s="10">
        <f t="shared" ca="1" si="210"/>
        <v>-1.6428652393274609E-2</v>
      </c>
      <c r="N998" s="10">
        <f t="shared" ca="1" si="206"/>
        <v>0</v>
      </c>
      <c r="O998" s="177">
        <f t="shared" ca="1" si="207"/>
        <v>0</v>
      </c>
      <c r="P998" s="10">
        <f t="shared" ca="1" si="208"/>
        <v>0</v>
      </c>
      <c r="Q998" s="10">
        <f t="shared" ca="1" si="209"/>
        <v>0</v>
      </c>
      <c r="R998">
        <f t="shared" ca="1" si="211"/>
        <v>1.6428652393274609E-2</v>
      </c>
    </row>
    <row r="999" spans="3:18" x14ac:dyDescent="0.2">
      <c r="C999" s="174"/>
      <c r="D999" s="176">
        <f t="shared" si="199"/>
        <v>0</v>
      </c>
      <c r="E999" s="176">
        <f t="shared" si="199"/>
        <v>0</v>
      </c>
      <c r="F999" s="10">
        <f t="shared" si="200"/>
        <v>0</v>
      </c>
      <c r="G999" s="10">
        <f t="shared" si="200"/>
        <v>0</v>
      </c>
      <c r="H999" s="10">
        <f t="shared" si="201"/>
        <v>0</v>
      </c>
      <c r="I999" s="10">
        <f t="shared" si="202"/>
        <v>0</v>
      </c>
      <c r="J999" s="10">
        <f t="shared" si="203"/>
        <v>0</v>
      </c>
      <c r="K999" s="10">
        <f t="shared" si="204"/>
        <v>0</v>
      </c>
      <c r="L999" s="10">
        <f t="shared" si="205"/>
        <v>0</v>
      </c>
      <c r="M999" s="10">
        <f t="shared" ca="1" si="210"/>
        <v>-1.6428652393274609E-2</v>
      </c>
      <c r="N999" s="10">
        <f t="shared" ca="1" si="206"/>
        <v>0</v>
      </c>
      <c r="O999" s="177">
        <f t="shared" ca="1" si="207"/>
        <v>0</v>
      </c>
      <c r="P999" s="10">
        <f t="shared" ca="1" si="208"/>
        <v>0</v>
      </c>
      <c r="Q999" s="10">
        <f t="shared" ca="1" si="209"/>
        <v>0</v>
      </c>
      <c r="R999">
        <f t="shared" ca="1" si="211"/>
        <v>1.6428652393274609E-2</v>
      </c>
    </row>
    <row r="1000" spans="3:18" x14ac:dyDescent="0.2">
      <c r="C1000" s="174"/>
      <c r="D1000" s="176">
        <f t="shared" si="199"/>
        <v>0</v>
      </c>
      <c r="E1000" s="176">
        <f t="shared" si="199"/>
        <v>0</v>
      </c>
      <c r="F1000" s="10">
        <f t="shared" si="200"/>
        <v>0</v>
      </c>
      <c r="G1000" s="10">
        <f t="shared" si="200"/>
        <v>0</v>
      </c>
      <c r="H1000" s="10">
        <f t="shared" si="201"/>
        <v>0</v>
      </c>
      <c r="I1000" s="10">
        <f t="shared" si="202"/>
        <v>0</v>
      </c>
      <c r="J1000" s="10">
        <f t="shared" si="203"/>
        <v>0</v>
      </c>
      <c r="K1000" s="10">
        <f t="shared" si="204"/>
        <v>0</v>
      </c>
      <c r="L1000" s="10">
        <f t="shared" si="205"/>
        <v>0</v>
      </c>
      <c r="M1000" s="10">
        <f t="shared" ca="1" si="210"/>
        <v>-1.6428652393274609E-2</v>
      </c>
      <c r="N1000" s="10">
        <f t="shared" ca="1" si="206"/>
        <v>0</v>
      </c>
      <c r="O1000" s="177">
        <f t="shared" ca="1" si="207"/>
        <v>0</v>
      </c>
      <c r="P1000" s="10">
        <f t="shared" ca="1" si="208"/>
        <v>0</v>
      </c>
      <c r="Q1000" s="10">
        <f t="shared" ca="1" si="209"/>
        <v>0</v>
      </c>
      <c r="R1000">
        <f t="shared" ca="1" si="211"/>
        <v>1.6428652393274609E-2</v>
      </c>
    </row>
    <row r="1001" spans="3:18" x14ac:dyDescent="0.2">
      <c r="C1001" s="174"/>
      <c r="D1001" s="176">
        <f t="shared" si="199"/>
        <v>0</v>
      </c>
      <c r="E1001" s="176">
        <f t="shared" si="199"/>
        <v>0</v>
      </c>
      <c r="F1001" s="10">
        <f t="shared" si="200"/>
        <v>0</v>
      </c>
      <c r="G1001" s="10">
        <f t="shared" si="200"/>
        <v>0</v>
      </c>
      <c r="H1001" s="10">
        <f t="shared" si="201"/>
        <v>0</v>
      </c>
      <c r="I1001" s="10">
        <f t="shared" si="202"/>
        <v>0</v>
      </c>
      <c r="J1001" s="10">
        <f t="shared" si="203"/>
        <v>0</v>
      </c>
      <c r="K1001" s="10">
        <f t="shared" si="204"/>
        <v>0</v>
      </c>
      <c r="L1001" s="10">
        <f t="shared" si="205"/>
        <v>0</v>
      </c>
      <c r="M1001" s="10">
        <f t="shared" ca="1" si="210"/>
        <v>-1.6428652393274609E-2</v>
      </c>
      <c r="N1001" s="10">
        <f t="shared" ca="1" si="206"/>
        <v>0</v>
      </c>
      <c r="O1001" s="177">
        <f t="shared" ca="1" si="207"/>
        <v>0</v>
      </c>
      <c r="P1001" s="10">
        <f t="shared" ca="1" si="208"/>
        <v>0</v>
      </c>
      <c r="Q1001" s="10">
        <f t="shared" ca="1" si="209"/>
        <v>0</v>
      </c>
      <c r="R1001">
        <f t="shared" ca="1" si="211"/>
        <v>1.6428652393274609E-2</v>
      </c>
    </row>
    <row r="1002" spans="3:18" x14ac:dyDescent="0.2">
      <c r="C1002" s="174"/>
      <c r="D1002" s="176">
        <f t="shared" si="199"/>
        <v>0</v>
      </c>
      <c r="E1002" s="176">
        <f t="shared" si="199"/>
        <v>0</v>
      </c>
      <c r="F1002" s="10">
        <f t="shared" si="200"/>
        <v>0</v>
      </c>
      <c r="G1002" s="10">
        <f t="shared" si="200"/>
        <v>0</v>
      </c>
      <c r="H1002" s="10">
        <f t="shared" si="201"/>
        <v>0</v>
      </c>
      <c r="I1002" s="10">
        <f t="shared" si="202"/>
        <v>0</v>
      </c>
      <c r="J1002" s="10">
        <f t="shared" si="203"/>
        <v>0</v>
      </c>
      <c r="K1002" s="10">
        <f t="shared" si="204"/>
        <v>0</v>
      </c>
      <c r="L1002" s="10">
        <f t="shared" si="205"/>
        <v>0</v>
      </c>
      <c r="M1002" s="10">
        <f t="shared" ca="1" si="210"/>
        <v>-1.6428652393274609E-2</v>
      </c>
      <c r="N1002" s="10">
        <f t="shared" ca="1" si="206"/>
        <v>0</v>
      </c>
      <c r="O1002" s="177">
        <f t="shared" ca="1" si="207"/>
        <v>0</v>
      </c>
      <c r="P1002" s="10">
        <f t="shared" ca="1" si="208"/>
        <v>0</v>
      </c>
      <c r="Q1002" s="10">
        <f t="shared" ca="1" si="209"/>
        <v>0</v>
      </c>
      <c r="R1002">
        <f t="shared" ca="1" si="211"/>
        <v>1.6428652393274609E-2</v>
      </c>
    </row>
    <row r="1003" spans="3:18" x14ac:dyDescent="0.2">
      <c r="C1003" s="174"/>
      <c r="D1003" s="176">
        <f t="shared" si="199"/>
        <v>0</v>
      </c>
      <c r="E1003" s="176">
        <f t="shared" si="199"/>
        <v>0</v>
      </c>
      <c r="F1003" s="10">
        <f t="shared" si="200"/>
        <v>0</v>
      </c>
      <c r="G1003" s="10">
        <f t="shared" si="200"/>
        <v>0</v>
      </c>
      <c r="H1003" s="10">
        <f t="shared" si="201"/>
        <v>0</v>
      </c>
      <c r="I1003" s="10">
        <f t="shared" si="202"/>
        <v>0</v>
      </c>
      <c r="J1003" s="10">
        <f t="shared" si="203"/>
        <v>0</v>
      </c>
      <c r="K1003" s="10">
        <f t="shared" si="204"/>
        <v>0</v>
      </c>
      <c r="L1003" s="10">
        <f t="shared" si="205"/>
        <v>0</v>
      </c>
      <c r="M1003" s="10">
        <f t="shared" ca="1" si="210"/>
        <v>-1.6428652393274609E-2</v>
      </c>
      <c r="N1003" s="10">
        <f t="shared" ca="1" si="206"/>
        <v>0</v>
      </c>
      <c r="O1003" s="177">
        <f t="shared" ca="1" si="207"/>
        <v>0</v>
      </c>
      <c r="P1003" s="10">
        <f t="shared" ca="1" si="208"/>
        <v>0</v>
      </c>
      <c r="Q1003" s="10">
        <f t="shared" ca="1" si="209"/>
        <v>0</v>
      </c>
      <c r="R1003">
        <f t="shared" ca="1" si="211"/>
        <v>1.6428652393274609E-2</v>
      </c>
    </row>
    <row r="1004" spans="3:18" x14ac:dyDescent="0.2">
      <c r="C1004" s="174"/>
      <c r="D1004" s="176">
        <f t="shared" si="199"/>
        <v>0</v>
      </c>
      <c r="E1004" s="176">
        <f t="shared" si="199"/>
        <v>0</v>
      </c>
      <c r="F1004" s="10">
        <f t="shared" si="200"/>
        <v>0</v>
      </c>
      <c r="G1004" s="10">
        <f t="shared" si="200"/>
        <v>0</v>
      </c>
      <c r="H1004" s="10">
        <f t="shared" si="201"/>
        <v>0</v>
      </c>
      <c r="I1004" s="10">
        <f t="shared" si="202"/>
        <v>0</v>
      </c>
      <c r="J1004" s="10">
        <f t="shared" si="203"/>
        <v>0</v>
      </c>
      <c r="K1004" s="10">
        <f t="shared" si="204"/>
        <v>0</v>
      </c>
      <c r="L1004" s="10">
        <f t="shared" si="205"/>
        <v>0</v>
      </c>
      <c r="M1004" s="10">
        <f t="shared" ca="1" si="210"/>
        <v>-1.6428652393274609E-2</v>
      </c>
      <c r="N1004" s="10">
        <f t="shared" ca="1" si="206"/>
        <v>0</v>
      </c>
      <c r="O1004" s="177">
        <f t="shared" ca="1" si="207"/>
        <v>0</v>
      </c>
      <c r="P1004" s="10">
        <f t="shared" ca="1" si="208"/>
        <v>0</v>
      </c>
      <c r="Q1004" s="10">
        <f t="shared" ca="1" si="209"/>
        <v>0</v>
      </c>
      <c r="R1004">
        <f t="shared" ca="1" si="211"/>
        <v>1.6428652393274609E-2</v>
      </c>
    </row>
    <row r="1005" spans="3:18" x14ac:dyDescent="0.2">
      <c r="C1005" s="174"/>
      <c r="D1005" s="176">
        <f t="shared" si="199"/>
        <v>0</v>
      </c>
      <c r="E1005" s="176">
        <f t="shared" si="199"/>
        <v>0</v>
      </c>
      <c r="F1005" s="10">
        <f t="shared" si="200"/>
        <v>0</v>
      </c>
      <c r="G1005" s="10">
        <f t="shared" si="200"/>
        <v>0</v>
      </c>
      <c r="H1005" s="10">
        <f t="shared" si="201"/>
        <v>0</v>
      </c>
      <c r="I1005" s="10">
        <f t="shared" si="202"/>
        <v>0</v>
      </c>
      <c r="J1005" s="10">
        <f t="shared" si="203"/>
        <v>0</v>
      </c>
      <c r="K1005" s="10">
        <f t="shared" si="204"/>
        <v>0</v>
      </c>
      <c r="L1005" s="10">
        <f t="shared" si="205"/>
        <v>0</v>
      </c>
      <c r="M1005" s="10">
        <f t="shared" ca="1" si="210"/>
        <v>-1.6428652393274609E-2</v>
      </c>
      <c r="N1005" s="10">
        <f t="shared" ca="1" si="206"/>
        <v>0</v>
      </c>
      <c r="O1005" s="177">
        <f t="shared" ca="1" si="207"/>
        <v>0</v>
      </c>
      <c r="P1005" s="10">
        <f t="shared" ca="1" si="208"/>
        <v>0</v>
      </c>
      <c r="Q1005" s="10">
        <f t="shared" ca="1" si="209"/>
        <v>0</v>
      </c>
      <c r="R1005">
        <f t="shared" ca="1" si="211"/>
        <v>1.6428652393274609E-2</v>
      </c>
    </row>
    <row r="1006" spans="3:18" x14ac:dyDescent="0.2">
      <c r="C1006" s="174"/>
      <c r="D1006" s="176">
        <f t="shared" si="199"/>
        <v>0</v>
      </c>
      <c r="E1006" s="176">
        <f t="shared" si="199"/>
        <v>0</v>
      </c>
      <c r="F1006" s="10">
        <f t="shared" si="200"/>
        <v>0</v>
      </c>
      <c r="G1006" s="10">
        <f t="shared" si="200"/>
        <v>0</v>
      </c>
      <c r="H1006" s="10">
        <f t="shared" si="201"/>
        <v>0</v>
      </c>
      <c r="I1006" s="10">
        <f t="shared" si="202"/>
        <v>0</v>
      </c>
      <c r="J1006" s="10">
        <f t="shared" si="203"/>
        <v>0</v>
      </c>
      <c r="K1006" s="10">
        <f t="shared" si="204"/>
        <v>0</v>
      </c>
      <c r="L1006" s="10">
        <f t="shared" si="205"/>
        <v>0</v>
      </c>
      <c r="M1006" s="10">
        <f t="shared" ca="1" si="210"/>
        <v>-1.6428652393274609E-2</v>
      </c>
      <c r="N1006" s="10">
        <f t="shared" ca="1" si="206"/>
        <v>0</v>
      </c>
      <c r="O1006" s="177">
        <f t="shared" ca="1" si="207"/>
        <v>0</v>
      </c>
      <c r="P1006" s="10">
        <f t="shared" ca="1" si="208"/>
        <v>0</v>
      </c>
      <c r="Q1006" s="10">
        <f t="shared" ca="1" si="209"/>
        <v>0</v>
      </c>
      <c r="R1006">
        <f t="shared" ca="1" si="211"/>
        <v>1.6428652393274609E-2</v>
      </c>
    </row>
    <row r="1007" spans="3:18" x14ac:dyDescent="0.2">
      <c r="C1007" s="174"/>
      <c r="D1007" s="176">
        <f t="shared" si="199"/>
        <v>0</v>
      </c>
      <c r="E1007" s="176">
        <f t="shared" si="199"/>
        <v>0</v>
      </c>
      <c r="F1007" s="10">
        <f t="shared" si="200"/>
        <v>0</v>
      </c>
      <c r="G1007" s="10">
        <f t="shared" si="200"/>
        <v>0</v>
      </c>
      <c r="H1007" s="10">
        <f t="shared" si="201"/>
        <v>0</v>
      </c>
      <c r="I1007" s="10">
        <f t="shared" si="202"/>
        <v>0</v>
      </c>
      <c r="J1007" s="10">
        <f t="shared" si="203"/>
        <v>0</v>
      </c>
      <c r="K1007" s="10">
        <f t="shared" si="204"/>
        <v>0</v>
      </c>
      <c r="L1007" s="10">
        <f t="shared" si="205"/>
        <v>0</v>
      </c>
      <c r="M1007" s="10">
        <f t="shared" ca="1" si="210"/>
        <v>-1.6428652393274609E-2</v>
      </c>
      <c r="N1007" s="10">
        <f t="shared" ca="1" si="206"/>
        <v>0</v>
      </c>
      <c r="O1007" s="177">
        <f t="shared" ca="1" si="207"/>
        <v>0</v>
      </c>
      <c r="P1007" s="10">
        <f t="shared" ca="1" si="208"/>
        <v>0</v>
      </c>
      <c r="Q1007" s="10">
        <f t="shared" ca="1" si="209"/>
        <v>0</v>
      </c>
      <c r="R1007">
        <f t="shared" ca="1" si="211"/>
        <v>1.6428652393274609E-2</v>
      </c>
    </row>
    <row r="1008" spans="3:18" x14ac:dyDescent="0.2">
      <c r="C1008" s="174"/>
      <c r="D1008" s="176">
        <f t="shared" si="199"/>
        <v>0</v>
      </c>
      <c r="E1008" s="176">
        <f t="shared" si="199"/>
        <v>0</v>
      </c>
      <c r="F1008" s="10">
        <f t="shared" si="200"/>
        <v>0</v>
      </c>
      <c r="G1008" s="10">
        <f t="shared" si="200"/>
        <v>0</v>
      </c>
      <c r="H1008" s="10">
        <f t="shared" si="201"/>
        <v>0</v>
      </c>
      <c r="I1008" s="10">
        <f t="shared" si="202"/>
        <v>0</v>
      </c>
      <c r="J1008" s="10">
        <f t="shared" si="203"/>
        <v>0</v>
      </c>
      <c r="K1008" s="10">
        <f t="shared" si="204"/>
        <v>0</v>
      </c>
      <c r="L1008" s="10">
        <f t="shared" si="205"/>
        <v>0</v>
      </c>
      <c r="M1008" s="10">
        <f t="shared" ca="1" si="210"/>
        <v>-1.6428652393274609E-2</v>
      </c>
      <c r="N1008" s="10">
        <f t="shared" ca="1" si="206"/>
        <v>0</v>
      </c>
      <c r="O1008" s="177">
        <f t="shared" ca="1" si="207"/>
        <v>0</v>
      </c>
      <c r="P1008" s="10">
        <f t="shared" ca="1" si="208"/>
        <v>0</v>
      </c>
      <c r="Q1008" s="10">
        <f t="shared" ca="1" si="209"/>
        <v>0</v>
      </c>
      <c r="R1008">
        <f t="shared" ca="1" si="211"/>
        <v>1.6428652393274609E-2</v>
      </c>
    </row>
    <row r="1009" spans="3:18" x14ac:dyDescent="0.2">
      <c r="C1009" s="174"/>
      <c r="D1009" s="176">
        <f t="shared" si="199"/>
        <v>0</v>
      </c>
      <c r="E1009" s="176">
        <f t="shared" si="199"/>
        <v>0</v>
      </c>
      <c r="F1009" s="10">
        <f t="shared" si="200"/>
        <v>0</v>
      </c>
      <c r="G1009" s="10">
        <f t="shared" si="200"/>
        <v>0</v>
      </c>
      <c r="H1009" s="10">
        <f t="shared" si="201"/>
        <v>0</v>
      </c>
      <c r="I1009" s="10">
        <f t="shared" si="202"/>
        <v>0</v>
      </c>
      <c r="J1009" s="10">
        <f t="shared" si="203"/>
        <v>0</v>
      </c>
      <c r="K1009" s="10">
        <f t="shared" si="204"/>
        <v>0</v>
      </c>
      <c r="L1009" s="10">
        <f t="shared" si="205"/>
        <v>0</v>
      </c>
      <c r="M1009" s="10">
        <f t="shared" ca="1" si="210"/>
        <v>-1.6428652393274609E-2</v>
      </c>
      <c r="N1009" s="10">
        <f t="shared" ca="1" si="206"/>
        <v>0</v>
      </c>
      <c r="O1009" s="177">
        <f t="shared" ca="1" si="207"/>
        <v>0</v>
      </c>
      <c r="P1009" s="10">
        <f t="shared" ca="1" si="208"/>
        <v>0</v>
      </c>
      <c r="Q1009" s="10">
        <f t="shared" ca="1" si="209"/>
        <v>0</v>
      </c>
      <c r="R1009">
        <f t="shared" ca="1" si="211"/>
        <v>1.6428652393274609E-2</v>
      </c>
    </row>
    <row r="1010" spans="3:18" x14ac:dyDescent="0.2">
      <c r="C1010" s="174"/>
      <c r="D1010" s="176">
        <f t="shared" si="199"/>
        <v>0</v>
      </c>
      <c r="E1010" s="176">
        <f t="shared" si="199"/>
        <v>0</v>
      </c>
      <c r="F1010" s="10">
        <f t="shared" si="200"/>
        <v>0</v>
      </c>
      <c r="G1010" s="10">
        <f t="shared" si="200"/>
        <v>0</v>
      </c>
      <c r="H1010" s="10">
        <f t="shared" si="201"/>
        <v>0</v>
      </c>
      <c r="I1010" s="10">
        <f t="shared" si="202"/>
        <v>0</v>
      </c>
      <c r="J1010" s="10">
        <f t="shared" si="203"/>
        <v>0</v>
      </c>
      <c r="K1010" s="10">
        <f t="shared" si="204"/>
        <v>0</v>
      </c>
      <c r="L1010" s="10">
        <f t="shared" si="205"/>
        <v>0</v>
      </c>
      <c r="M1010" s="10">
        <f t="shared" ca="1" si="210"/>
        <v>-1.6428652393274609E-2</v>
      </c>
      <c r="N1010" s="10">
        <f t="shared" ca="1" si="206"/>
        <v>0</v>
      </c>
      <c r="O1010" s="177">
        <f t="shared" ca="1" si="207"/>
        <v>0</v>
      </c>
      <c r="P1010" s="10">
        <f t="shared" ca="1" si="208"/>
        <v>0</v>
      </c>
      <c r="Q1010" s="10">
        <f t="shared" ca="1" si="209"/>
        <v>0</v>
      </c>
      <c r="R1010">
        <f t="shared" ca="1" si="211"/>
        <v>1.6428652393274609E-2</v>
      </c>
    </row>
    <row r="1011" spans="3:18" x14ac:dyDescent="0.2">
      <c r="C1011" s="174"/>
      <c r="D1011" s="176">
        <f t="shared" si="199"/>
        <v>0</v>
      </c>
      <c r="E1011" s="176">
        <f t="shared" si="199"/>
        <v>0</v>
      </c>
      <c r="F1011" s="10">
        <f t="shared" si="200"/>
        <v>0</v>
      </c>
      <c r="G1011" s="10">
        <f t="shared" si="200"/>
        <v>0</v>
      </c>
      <c r="H1011" s="10">
        <f t="shared" si="201"/>
        <v>0</v>
      </c>
      <c r="I1011" s="10">
        <f t="shared" si="202"/>
        <v>0</v>
      </c>
      <c r="J1011" s="10">
        <f t="shared" si="203"/>
        <v>0</v>
      </c>
      <c r="K1011" s="10">
        <f t="shared" si="204"/>
        <v>0</v>
      </c>
      <c r="L1011" s="10">
        <f t="shared" si="205"/>
        <v>0</v>
      </c>
      <c r="M1011" s="10">
        <f t="shared" ca="1" si="210"/>
        <v>-1.6428652393274609E-2</v>
      </c>
      <c r="N1011" s="10">
        <f t="shared" ca="1" si="206"/>
        <v>0</v>
      </c>
      <c r="O1011" s="177">
        <f t="shared" ca="1" si="207"/>
        <v>0</v>
      </c>
      <c r="P1011" s="10">
        <f t="shared" ca="1" si="208"/>
        <v>0</v>
      </c>
      <c r="Q1011" s="10">
        <f t="shared" ca="1" si="209"/>
        <v>0</v>
      </c>
      <c r="R1011">
        <f t="shared" ca="1" si="211"/>
        <v>1.6428652393274609E-2</v>
      </c>
    </row>
    <row r="1012" spans="3:18" x14ac:dyDescent="0.2">
      <c r="C1012" s="174"/>
      <c r="D1012" s="176">
        <f t="shared" si="199"/>
        <v>0</v>
      </c>
      <c r="E1012" s="176">
        <f t="shared" si="199"/>
        <v>0</v>
      </c>
      <c r="F1012" s="10">
        <f t="shared" si="200"/>
        <v>0</v>
      </c>
      <c r="G1012" s="10">
        <f t="shared" si="200"/>
        <v>0</v>
      </c>
      <c r="H1012" s="10">
        <f t="shared" si="201"/>
        <v>0</v>
      </c>
      <c r="I1012" s="10">
        <f t="shared" si="202"/>
        <v>0</v>
      </c>
      <c r="J1012" s="10">
        <f t="shared" si="203"/>
        <v>0</v>
      </c>
      <c r="K1012" s="10">
        <f t="shared" si="204"/>
        <v>0</v>
      </c>
      <c r="L1012" s="10">
        <f t="shared" si="205"/>
        <v>0</v>
      </c>
      <c r="M1012" s="10">
        <f t="shared" ca="1" si="210"/>
        <v>-1.6428652393274609E-2</v>
      </c>
      <c r="N1012" s="10">
        <f t="shared" ca="1" si="206"/>
        <v>0</v>
      </c>
      <c r="O1012" s="177">
        <f t="shared" ca="1" si="207"/>
        <v>0</v>
      </c>
      <c r="P1012" s="10">
        <f t="shared" ca="1" si="208"/>
        <v>0</v>
      </c>
      <c r="Q1012" s="10">
        <f t="shared" ca="1" si="209"/>
        <v>0</v>
      </c>
      <c r="R1012">
        <f t="shared" ca="1" si="211"/>
        <v>1.6428652393274609E-2</v>
      </c>
    </row>
    <row r="1013" spans="3:18" x14ac:dyDescent="0.2">
      <c r="C1013" s="174"/>
      <c r="D1013" s="176">
        <f t="shared" si="199"/>
        <v>0</v>
      </c>
      <c r="E1013" s="176">
        <f t="shared" si="199"/>
        <v>0</v>
      </c>
      <c r="F1013" s="10">
        <f t="shared" si="200"/>
        <v>0</v>
      </c>
      <c r="G1013" s="10">
        <f t="shared" si="200"/>
        <v>0</v>
      </c>
      <c r="H1013" s="10">
        <f t="shared" si="201"/>
        <v>0</v>
      </c>
      <c r="I1013" s="10">
        <f t="shared" si="202"/>
        <v>0</v>
      </c>
      <c r="J1013" s="10">
        <f t="shared" si="203"/>
        <v>0</v>
      </c>
      <c r="K1013" s="10">
        <f t="shared" si="204"/>
        <v>0</v>
      </c>
      <c r="L1013" s="10">
        <f t="shared" si="205"/>
        <v>0</v>
      </c>
      <c r="M1013" s="10">
        <f t="shared" ca="1" si="210"/>
        <v>-1.6428652393274609E-2</v>
      </c>
      <c r="N1013" s="10">
        <f t="shared" ca="1" si="206"/>
        <v>0</v>
      </c>
      <c r="O1013" s="177">
        <f t="shared" ca="1" si="207"/>
        <v>0</v>
      </c>
      <c r="P1013" s="10">
        <f t="shared" ca="1" si="208"/>
        <v>0</v>
      </c>
      <c r="Q1013" s="10">
        <f t="shared" ca="1" si="209"/>
        <v>0</v>
      </c>
      <c r="R1013">
        <f t="shared" ca="1" si="211"/>
        <v>1.6428652393274609E-2</v>
      </c>
    </row>
    <row r="1014" spans="3:18" x14ac:dyDescent="0.2">
      <c r="C1014" s="174"/>
      <c r="D1014" s="176">
        <f t="shared" si="199"/>
        <v>0</v>
      </c>
      <c r="E1014" s="176">
        <f t="shared" si="199"/>
        <v>0</v>
      </c>
      <c r="F1014" s="10">
        <f t="shared" si="200"/>
        <v>0</v>
      </c>
      <c r="G1014" s="10">
        <f t="shared" si="200"/>
        <v>0</v>
      </c>
      <c r="H1014" s="10">
        <f t="shared" si="201"/>
        <v>0</v>
      </c>
      <c r="I1014" s="10">
        <f t="shared" si="202"/>
        <v>0</v>
      </c>
      <c r="J1014" s="10">
        <f t="shared" si="203"/>
        <v>0</v>
      </c>
      <c r="K1014" s="10">
        <f t="shared" si="204"/>
        <v>0</v>
      </c>
      <c r="L1014" s="10">
        <f t="shared" si="205"/>
        <v>0</v>
      </c>
      <c r="M1014" s="10">
        <f t="shared" ca="1" si="210"/>
        <v>-1.6428652393274609E-2</v>
      </c>
      <c r="N1014" s="10">
        <f t="shared" ca="1" si="206"/>
        <v>0</v>
      </c>
      <c r="O1014" s="177">
        <f t="shared" ca="1" si="207"/>
        <v>0</v>
      </c>
      <c r="P1014" s="10">
        <f t="shared" ca="1" si="208"/>
        <v>0</v>
      </c>
      <c r="Q1014" s="10">
        <f t="shared" ca="1" si="209"/>
        <v>0</v>
      </c>
      <c r="R1014">
        <f t="shared" ca="1" si="211"/>
        <v>1.6428652393274609E-2</v>
      </c>
    </row>
    <row r="1015" spans="3:18" x14ac:dyDescent="0.2">
      <c r="C1015" s="174"/>
      <c r="D1015" s="176">
        <f t="shared" si="199"/>
        <v>0</v>
      </c>
      <c r="E1015" s="176">
        <f t="shared" si="199"/>
        <v>0</v>
      </c>
      <c r="F1015" s="10">
        <f t="shared" si="200"/>
        <v>0</v>
      </c>
      <c r="G1015" s="10">
        <f t="shared" si="200"/>
        <v>0</v>
      </c>
      <c r="H1015" s="10">
        <f t="shared" si="201"/>
        <v>0</v>
      </c>
      <c r="I1015" s="10">
        <f t="shared" si="202"/>
        <v>0</v>
      </c>
      <c r="J1015" s="10">
        <f t="shared" si="203"/>
        <v>0</v>
      </c>
      <c r="K1015" s="10">
        <f t="shared" si="204"/>
        <v>0</v>
      </c>
      <c r="L1015" s="10">
        <f t="shared" si="205"/>
        <v>0</v>
      </c>
      <c r="M1015" s="10">
        <f t="shared" ca="1" si="210"/>
        <v>-1.6428652393274609E-2</v>
      </c>
      <c r="N1015" s="10">
        <f t="shared" ca="1" si="206"/>
        <v>0</v>
      </c>
      <c r="O1015" s="177">
        <f t="shared" ca="1" si="207"/>
        <v>0</v>
      </c>
      <c r="P1015" s="10">
        <f t="shared" ca="1" si="208"/>
        <v>0</v>
      </c>
      <c r="Q1015" s="10">
        <f t="shared" ca="1" si="209"/>
        <v>0</v>
      </c>
      <c r="R1015">
        <f t="shared" ca="1" si="211"/>
        <v>1.6428652393274609E-2</v>
      </c>
    </row>
    <row r="1016" spans="3:18" x14ac:dyDescent="0.2">
      <c r="C1016" s="174"/>
      <c r="D1016" s="176">
        <f t="shared" si="199"/>
        <v>0</v>
      </c>
      <c r="E1016" s="176">
        <f t="shared" si="199"/>
        <v>0</v>
      </c>
      <c r="F1016" s="10">
        <f t="shared" si="200"/>
        <v>0</v>
      </c>
      <c r="G1016" s="10">
        <f t="shared" si="200"/>
        <v>0</v>
      </c>
      <c r="H1016" s="10">
        <f t="shared" si="201"/>
        <v>0</v>
      </c>
      <c r="I1016" s="10">
        <f t="shared" si="202"/>
        <v>0</v>
      </c>
      <c r="J1016" s="10">
        <f t="shared" si="203"/>
        <v>0</v>
      </c>
      <c r="K1016" s="10">
        <f t="shared" si="204"/>
        <v>0</v>
      </c>
      <c r="L1016" s="10">
        <f t="shared" si="205"/>
        <v>0</v>
      </c>
      <c r="M1016" s="10">
        <f t="shared" ca="1" si="210"/>
        <v>-1.6428652393274609E-2</v>
      </c>
      <c r="N1016" s="10">
        <f t="shared" ca="1" si="206"/>
        <v>0</v>
      </c>
      <c r="O1016" s="177">
        <f t="shared" ca="1" si="207"/>
        <v>0</v>
      </c>
      <c r="P1016" s="10">
        <f t="shared" ca="1" si="208"/>
        <v>0</v>
      </c>
      <c r="Q1016" s="10">
        <f t="shared" ca="1" si="209"/>
        <v>0</v>
      </c>
      <c r="R1016">
        <f t="shared" ca="1" si="211"/>
        <v>1.6428652393274609E-2</v>
      </c>
    </row>
    <row r="1017" spans="3:18" x14ac:dyDescent="0.2">
      <c r="C1017" s="174"/>
      <c r="D1017" s="176">
        <f t="shared" si="199"/>
        <v>0</v>
      </c>
      <c r="E1017" s="176">
        <f t="shared" si="199"/>
        <v>0</v>
      </c>
      <c r="F1017" s="10">
        <f t="shared" si="200"/>
        <v>0</v>
      </c>
      <c r="G1017" s="10">
        <f t="shared" si="200"/>
        <v>0</v>
      </c>
      <c r="H1017" s="10">
        <f t="shared" si="201"/>
        <v>0</v>
      </c>
      <c r="I1017" s="10">
        <f t="shared" si="202"/>
        <v>0</v>
      </c>
      <c r="J1017" s="10">
        <f t="shared" si="203"/>
        <v>0</v>
      </c>
      <c r="K1017" s="10">
        <f t="shared" si="204"/>
        <v>0</v>
      </c>
      <c r="L1017" s="10">
        <f t="shared" si="205"/>
        <v>0</v>
      </c>
      <c r="M1017" s="10">
        <f t="shared" ca="1" si="210"/>
        <v>-1.6428652393274609E-2</v>
      </c>
      <c r="N1017" s="10">
        <f t="shared" ca="1" si="206"/>
        <v>0</v>
      </c>
      <c r="O1017" s="177">
        <f t="shared" ca="1" si="207"/>
        <v>0</v>
      </c>
      <c r="P1017" s="10">
        <f t="shared" ca="1" si="208"/>
        <v>0</v>
      </c>
      <c r="Q1017" s="10">
        <f t="shared" ca="1" si="209"/>
        <v>0</v>
      </c>
      <c r="R1017">
        <f t="shared" ca="1" si="211"/>
        <v>1.6428652393274609E-2</v>
      </c>
    </row>
    <row r="1018" spans="3:18" x14ac:dyDescent="0.2">
      <c r="C1018" s="174"/>
      <c r="D1018" s="176">
        <f t="shared" si="199"/>
        <v>0</v>
      </c>
      <c r="E1018" s="176">
        <f t="shared" si="199"/>
        <v>0</v>
      </c>
      <c r="F1018" s="10">
        <f t="shared" si="200"/>
        <v>0</v>
      </c>
      <c r="G1018" s="10">
        <f t="shared" si="200"/>
        <v>0</v>
      </c>
      <c r="H1018" s="10">
        <f t="shared" si="201"/>
        <v>0</v>
      </c>
      <c r="I1018" s="10">
        <f t="shared" si="202"/>
        <v>0</v>
      </c>
      <c r="J1018" s="10">
        <f t="shared" si="203"/>
        <v>0</v>
      </c>
      <c r="K1018" s="10">
        <f t="shared" si="204"/>
        <v>0</v>
      </c>
      <c r="L1018" s="10">
        <f t="shared" si="205"/>
        <v>0</v>
      </c>
      <c r="M1018" s="10">
        <f t="shared" ca="1" si="210"/>
        <v>-1.6428652393274609E-2</v>
      </c>
      <c r="N1018" s="10">
        <f t="shared" ca="1" si="206"/>
        <v>0</v>
      </c>
      <c r="O1018" s="177">
        <f t="shared" ca="1" si="207"/>
        <v>0</v>
      </c>
      <c r="P1018" s="10">
        <f t="shared" ca="1" si="208"/>
        <v>0</v>
      </c>
      <c r="Q1018" s="10">
        <f t="shared" ca="1" si="209"/>
        <v>0</v>
      </c>
      <c r="R1018">
        <f t="shared" ca="1" si="211"/>
        <v>1.6428652393274609E-2</v>
      </c>
    </row>
    <row r="1019" spans="3:18" x14ac:dyDescent="0.2">
      <c r="C1019" s="174"/>
      <c r="D1019" s="176">
        <f t="shared" si="199"/>
        <v>0</v>
      </c>
      <c r="E1019" s="176">
        <f t="shared" si="199"/>
        <v>0</v>
      </c>
      <c r="F1019" s="10">
        <f t="shared" si="200"/>
        <v>0</v>
      </c>
      <c r="G1019" s="10">
        <f t="shared" si="200"/>
        <v>0</v>
      </c>
      <c r="H1019" s="10">
        <f t="shared" si="201"/>
        <v>0</v>
      </c>
      <c r="I1019" s="10">
        <f t="shared" si="202"/>
        <v>0</v>
      </c>
      <c r="J1019" s="10">
        <f t="shared" si="203"/>
        <v>0</v>
      </c>
      <c r="K1019" s="10">
        <f t="shared" si="204"/>
        <v>0</v>
      </c>
      <c r="L1019" s="10">
        <f t="shared" si="205"/>
        <v>0</v>
      </c>
      <c r="M1019" s="10">
        <f t="shared" ca="1" si="210"/>
        <v>-1.6428652393274609E-2</v>
      </c>
      <c r="N1019" s="10">
        <f t="shared" ca="1" si="206"/>
        <v>0</v>
      </c>
      <c r="O1019" s="177">
        <f t="shared" ca="1" si="207"/>
        <v>0</v>
      </c>
      <c r="P1019" s="10">
        <f t="shared" ca="1" si="208"/>
        <v>0</v>
      </c>
      <c r="Q1019" s="10">
        <f t="shared" ca="1" si="209"/>
        <v>0</v>
      </c>
      <c r="R1019">
        <f t="shared" ca="1" si="211"/>
        <v>1.6428652393274609E-2</v>
      </c>
    </row>
    <row r="1020" spans="3:18" x14ac:dyDescent="0.2">
      <c r="C1020" s="174"/>
      <c r="D1020" s="176">
        <f t="shared" si="199"/>
        <v>0</v>
      </c>
      <c r="E1020" s="176">
        <f t="shared" si="199"/>
        <v>0</v>
      </c>
      <c r="F1020" s="10">
        <f t="shared" si="200"/>
        <v>0</v>
      </c>
      <c r="G1020" s="10">
        <f t="shared" si="200"/>
        <v>0</v>
      </c>
      <c r="H1020" s="10">
        <f t="shared" si="201"/>
        <v>0</v>
      </c>
      <c r="I1020" s="10">
        <f t="shared" si="202"/>
        <v>0</v>
      </c>
      <c r="J1020" s="10">
        <f t="shared" si="203"/>
        <v>0</v>
      </c>
      <c r="K1020" s="10">
        <f t="shared" si="204"/>
        <v>0</v>
      </c>
      <c r="L1020" s="10">
        <f t="shared" si="205"/>
        <v>0</v>
      </c>
      <c r="M1020" s="10">
        <f t="shared" ca="1" si="210"/>
        <v>-1.6428652393274609E-2</v>
      </c>
      <c r="N1020" s="10">
        <f t="shared" ca="1" si="206"/>
        <v>0</v>
      </c>
      <c r="O1020" s="177">
        <f t="shared" ca="1" si="207"/>
        <v>0</v>
      </c>
      <c r="P1020" s="10">
        <f t="shared" ca="1" si="208"/>
        <v>0</v>
      </c>
      <c r="Q1020" s="10">
        <f t="shared" ca="1" si="209"/>
        <v>0</v>
      </c>
      <c r="R1020">
        <f t="shared" ca="1" si="211"/>
        <v>1.6428652393274609E-2</v>
      </c>
    </row>
    <row r="1021" spans="3:18" x14ac:dyDescent="0.2">
      <c r="C1021" s="174"/>
      <c r="D1021" s="176">
        <f t="shared" si="199"/>
        <v>0</v>
      </c>
      <c r="E1021" s="176">
        <f t="shared" si="199"/>
        <v>0</v>
      </c>
      <c r="F1021" s="10">
        <f t="shared" si="200"/>
        <v>0</v>
      </c>
      <c r="G1021" s="10">
        <f t="shared" si="200"/>
        <v>0</v>
      </c>
      <c r="H1021" s="10">
        <f t="shared" si="201"/>
        <v>0</v>
      </c>
      <c r="I1021" s="10">
        <f t="shared" si="202"/>
        <v>0</v>
      </c>
      <c r="J1021" s="10">
        <f t="shared" si="203"/>
        <v>0</v>
      </c>
      <c r="K1021" s="10">
        <f t="shared" si="204"/>
        <v>0</v>
      </c>
      <c r="L1021" s="10">
        <f t="shared" si="205"/>
        <v>0</v>
      </c>
      <c r="M1021" s="10">
        <f t="shared" ca="1" si="210"/>
        <v>-1.6428652393274609E-2</v>
      </c>
      <c r="N1021" s="10">
        <f t="shared" ca="1" si="206"/>
        <v>0</v>
      </c>
      <c r="O1021" s="177">
        <f t="shared" ca="1" si="207"/>
        <v>0</v>
      </c>
      <c r="P1021" s="10">
        <f t="shared" ca="1" si="208"/>
        <v>0</v>
      </c>
      <c r="Q1021" s="10">
        <f t="shared" ca="1" si="209"/>
        <v>0</v>
      </c>
      <c r="R1021">
        <f t="shared" ca="1" si="211"/>
        <v>1.6428652393274609E-2</v>
      </c>
    </row>
    <row r="1022" spans="3:18" x14ac:dyDescent="0.2">
      <c r="C1022" s="174"/>
      <c r="D1022" s="176">
        <f t="shared" si="199"/>
        <v>0</v>
      </c>
      <c r="E1022" s="176">
        <f t="shared" si="199"/>
        <v>0</v>
      </c>
      <c r="F1022" s="10">
        <f t="shared" si="200"/>
        <v>0</v>
      </c>
      <c r="G1022" s="10">
        <f t="shared" si="200"/>
        <v>0</v>
      </c>
      <c r="H1022" s="10">
        <f t="shared" si="201"/>
        <v>0</v>
      </c>
      <c r="I1022" s="10">
        <f t="shared" si="202"/>
        <v>0</v>
      </c>
      <c r="J1022" s="10">
        <f t="shared" si="203"/>
        <v>0</v>
      </c>
      <c r="K1022" s="10">
        <f t="shared" si="204"/>
        <v>0</v>
      </c>
      <c r="L1022" s="10">
        <f t="shared" si="205"/>
        <v>0</v>
      </c>
      <c r="M1022" s="10">
        <f t="shared" ca="1" si="210"/>
        <v>-1.6428652393274609E-2</v>
      </c>
      <c r="N1022" s="10">
        <f t="shared" ca="1" si="206"/>
        <v>0</v>
      </c>
      <c r="O1022" s="177">
        <f t="shared" ca="1" si="207"/>
        <v>0</v>
      </c>
      <c r="P1022" s="10">
        <f t="shared" ca="1" si="208"/>
        <v>0</v>
      </c>
      <c r="Q1022" s="10">
        <f t="shared" ca="1" si="209"/>
        <v>0</v>
      </c>
      <c r="R1022">
        <f t="shared" ca="1" si="211"/>
        <v>1.6428652393274609E-2</v>
      </c>
    </row>
    <row r="1023" spans="3:18" x14ac:dyDescent="0.2">
      <c r="C1023" s="174"/>
      <c r="D1023" s="176">
        <f t="shared" si="199"/>
        <v>0</v>
      </c>
      <c r="E1023" s="176">
        <f t="shared" si="199"/>
        <v>0</v>
      </c>
      <c r="F1023" s="10">
        <f t="shared" si="200"/>
        <v>0</v>
      </c>
      <c r="G1023" s="10">
        <f t="shared" si="200"/>
        <v>0</v>
      </c>
      <c r="H1023" s="10">
        <f t="shared" si="201"/>
        <v>0</v>
      </c>
      <c r="I1023" s="10">
        <f t="shared" si="202"/>
        <v>0</v>
      </c>
      <c r="J1023" s="10">
        <f t="shared" si="203"/>
        <v>0</v>
      </c>
      <c r="K1023" s="10">
        <f t="shared" si="204"/>
        <v>0</v>
      </c>
      <c r="L1023" s="10">
        <f t="shared" si="205"/>
        <v>0</v>
      </c>
      <c r="M1023" s="10">
        <f t="shared" ca="1" si="210"/>
        <v>-1.6428652393274609E-2</v>
      </c>
      <c r="N1023" s="10">
        <f t="shared" ca="1" si="206"/>
        <v>0</v>
      </c>
      <c r="O1023" s="177">
        <f t="shared" ca="1" si="207"/>
        <v>0</v>
      </c>
      <c r="P1023" s="10">
        <f t="shared" ca="1" si="208"/>
        <v>0</v>
      </c>
      <c r="Q1023" s="10">
        <f t="shared" ca="1" si="209"/>
        <v>0</v>
      </c>
      <c r="R1023">
        <f t="shared" ca="1" si="211"/>
        <v>1.6428652393274609E-2</v>
      </c>
    </row>
    <row r="1024" spans="3:18" x14ac:dyDescent="0.2">
      <c r="C1024" s="174"/>
      <c r="D1024" s="176">
        <f t="shared" si="199"/>
        <v>0</v>
      </c>
      <c r="E1024" s="176">
        <f t="shared" si="199"/>
        <v>0</v>
      </c>
      <c r="F1024" s="10">
        <f t="shared" si="200"/>
        <v>0</v>
      </c>
      <c r="G1024" s="10">
        <f t="shared" si="200"/>
        <v>0</v>
      </c>
      <c r="H1024" s="10">
        <f t="shared" si="201"/>
        <v>0</v>
      </c>
      <c r="I1024" s="10">
        <f t="shared" si="202"/>
        <v>0</v>
      </c>
      <c r="J1024" s="10">
        <f t="shared" si="203"/>
        <v>0</v>
      </c>
      <c r="K1024" s="10">
        <f t="shared" si="204"/>
        <v>0</v>
      </c>
      <c r="L1024" s="10">
        <f t="shared" si="205"/>
        <v>0</v>
      </c>
      <c r="M1024" s="10">
        <f t="shared" ca="1" si="210"/>
        <v>-1.6428652393274609E-2</v>
      </c>
      <c r="N1024" s="10">
        <f t="shared" ca="1" si="206"/>
        <v>0</v>
      </c>
      <c r="O1024" s="177">
        <f t="shared" ca="1" si="207"/>
        <v>0</v>
      </c>
      <c r="P1024" s="10">
        <f t="shared" ca="1" si="208"/>
        <v>0</v>
      </c>
      <c r="Q1024" s="10">
        <f t="shared" ca="1" si="209"/>
        <v>0</v>
      </c>
      <c r="R1024">
        <f t="shared" ca="1" si="211"/>
        <v>1.6428652393274609E-2</v>
      </c>
    </row>
    <row r="1025" spans="3:18" x14ac:dyDescent="0.2">
      <c r="C1025" s="174"/>
      <c r="D1025" s="176">
        <f t="shared" si="199"/>
        <v>0</v>
      </c>
      <c r="E1025" s="176">
        <f t="shared" si="199"/>
        <v>0</v>
      </c>
      <c r="F1025" s="10">
        <f t="shared" si="200"/>
        <v>0</v>
      </c>
      <c r="G1025" s="10">
        <f t="shared" si="200"/>
        <v>0</v>
      </c>
      <c r="H1025" s="10">
        <f t="shared" si="201"/>
        <v>0</v>
      </c>
      <c r="I1025" s="10">
        <f t="shared" si="202"/>
        <v>0</v>
      </c>
      <c r="J1025" s="10">
        <f t="shared" si="203"/>
        <v>0</v>
      </c>
      <c r="K1025" s="10">
        <f t="shared" si="204"/>
        <v>0</v>
      </c>
      <c r="L1025" s="10">
        <f t="shared" si="205"/>
        <v>0</v>
      </c>
      <c r="M1025" s="10">
        <f t="shared" ca="1" si="210"/>
        <v>-1.6428652393274609E-2</v>
      </c>
      <c r="N1025" s="10">
        <f t="shared" ca="1" si="206"/>
        <v>0</v>
      </c>
      <c r="O1025" s="177">
        <f t="shared" ca="1" si="207"/>
        <v>0</v>
      </c>
      <c r="P1025" s="10">
        <f t="shared" ca="1" si="208"/>
        <v>0</v>
      </c>
      <c r="Q1025" s="10">
        <f t="shared" ca="1" si="209"/>
        <v>0</v>
      </c>
      <c r="R1025">
        <f t="shared" ca="1" si="211"/>
        <v>1.6428652393274609E-2</v>
      </c>
    </row>
    <row r="1026" spans="3:18" x14ac:dyDescent="0.2">
      <c r="C1026" s="174"/>
      <c r="D1026" s="176">
        <f t="shared" si="199"/>
        <v>0</v>
      </c>
      <c r="E1026" s="176">
        <f t="shared" si="199"/>
        <v>0</v>
      </c>
      <c r="F1026" s="10">
        <f t="shared" si="200"/>
        <v>0</v>
      </c>
      <c r="G1026" s="10">
        <f t="shared" si="200"/>
        <v>0</v>
      </c>
      <c r="H1026" s="10">
        <f t="shared" si="201"/>
        <v>0</v>
      </c>
      <c r="I1026" s="10">
        <f t="shared" si="202"/>
        <v>0</v>
      </c>
      <c r="J1026" s="10">
        <f t="shared" si="203"/>
        <v>0</v>
      </c>
      <c r="K1026" s="10">
        <f t="shared" si="204"/>
        <v>0</v>
      </c>
      <c r="L1026" s="10">
        <f t="shared" si="205"/>
        <v>0</v>
      </c>
      <c r="M1026" s="10">
        <f t="shared" ca="1" si="210"/>
        <v>-1.6428652393274609E-2</v>
      </c>
      <c r="N1026" s="10">
        <f t="shared" ca="1" si="206"/>
        <v>0</v>
      </c>
      <c r="O1026" s="177">
        <f t="shared" ca="1" si="207"/>
        <v>0</v>
      </c>
      <c r="P1026" s="10">
        <f t="shared" ca="1" si="208"/>
        <v>0</v>
      </c>
      <c r="Q1026" s="10">
        <f t="shared" ca="1" si="209"/>
        <v>0</v>
      </c>
      <c r="R1026">
        <f t="shared" ca="1" si="211"/>
        <v>1.6428652393274609E-2</v>
      </c>
    </row>
    <row r="1027" spans="3:18" x14ac:dyDescent="0.2">
      <c r="C1027" s="174"/>
      <c r="D1027" s="176">
        <f t="shared" si="199"/>
        <v>0</v>
      </c>
      <c r="E1027" s="176">
        <f t="shared" si="199"/>
        <v>0</v>
      </c>
      <c r="F1027" s="10">
        <f t="shared" si="200"/>
        <v>0</v>
      </c>
      <c r="G1027" s="10">
        <f t="shared" si="200"/>
        <v>0</v>
      </c>
      <c r="H1027" s="10">
        <f t="shared" si="201"/>
        <v>0</v>
      </c>
      <c r="I1027" s="10">
        <f t="shared" si="202"/>
        <v>0</v>
      </c>
      <c r="J1027" s="10">
        <f t="shared" si="203"/>
        <v>0</v>
      </c>
      <c r="K1027" s="10">
        <f t="shared" si="204"/>
        <v>0</v>
      </c>
      <c r="L1027" s="10">
        <f t="shared" si="205"/>
        <v>0</v>
      </c>
      <c r="M1027" s="10">
        <f t="shared" ca="1" si="210"/>
        <v>-1.6428652393274609E-2</v>
      </c>
      <c r="N1027" s="10">
        <f t="shared" ca="1" si="206"/>
        <v>0</v>
      </c>
      <c r="O1027" s="177">
        <f t="shared" ca="1" si="207"/>
        <v>0</v>
      </c>
      <c r="P1027" s="10">
        <f t="shared" ca="1" si="208"/>
        <v>0</v>
      </c>
      <c r="Q1027" s="10">
        <f t="shared" ca="1" si="209"/>
        <v>0</v>
      </c>
      <c r="R1027">
        <f t="shared" ca="1" si="211"/>
        <v>1.6428652393274609E-2</v>
      </c>
    </row>
    <row r="1028" spans="3:18" x14ac:dyDescent="0.2">
      <c r="C1028" s="174"/>
      <c r="D1028" s="176">
        <f t="shared" si="199"/>
        <v>0</v>
      </c>
      <c r="E1028" s="176">
        <f t="shared" si="199"/>
        <v>0</v>
      </c>
      <c r="F1028" s="10">
        <f t="shared" si="200"/>
        <v>0</v>
      </c>
      <c r="G1028" s="10">
        <f t="shared" si="200"/>
        <v>0</v>
      </c>
      <c r="H1028" s="10">
        <f t="shared" si="201"/>
        <v>0</v>
      </c>
      <c r="I1028" s="10">
        <f t="shared" si="202"/>
        <v>0</v>
      </c>
      <c r="J1028" s="10">
        <f t="shared" si="203"/>
        <v>0</v>
      </c>
      <c r="K1028" s="10">
        <f t="shared" si="204"/>
        <v>0</v>
      </c>
      <c r="L1028" s="10">
        <f t="shared" si="205"/>
        <v>0</v>
      </c>
      <c r="M1028" s="10">
        <f t="shared" ca="1" si="210"/>
        <v>-1.6428652393274609E-2</v>
      </c>
      <c r="N1028" s="10">
        <f t="shared" ca="1" si="206"/>
        <v>0</v>
      </c>
      <c r="O1028" s="177">
        <f t="shared" ca="1" si="207"/>
        <v>0</v>
      </c>
      <c r="P1028" s="10">
        <f t="shared" ca="1" si="208"/>
        <v>0</v>
      </c>
      <c r="Q1028" s="10">
        <f t="shared" ca="1" si="209"/>
        <v>0</v>
      </c>
      <c r="R1028">
        <f t="shared" ca="1" si="211"/>
        <v>1.6428652393274609E-2</v>
      </c>
    </row>
    <row r="1029" spans="3:18" x14ac:dyDescent="0.2">
      <c r="C1029" s="174"/>
      <c r="D1029" s="176">
        <f t="shared" si="199"/>
        <v>0</v>
      </c>
      <c r="E1029" s="176">
        <f t="shared" si="199"/>
        <v>0</v>
      </c>
      <c r="F1029" s="10">
        <f t="shared" si="200"/>
        <v>0</v>
      </c>
      <c r="G1029" s="10">
        <f t="shared" si="200"/>
        <v>0</v>
      </c>
      <c r="H1029" s="10">
        <f t="shared" si="201"/>
        <v>0</v>
      </c>
      <c r="I1029" s="10">
        <f t="shared" si="202"/>
        <v>0</v>
      </c>
      <c r="J1029" s="10">
        <f t="shared" si="203"/>
        <v>0</v>
      </c>
      <c r="K1029" s="10">
        <f t="shared" si="204"/>
        <v>0</v>
      </c>
      <c r="L1029" s="10">
        <f t="shared" si="205"/>
        <v>0</v>
      </c>
      <c r="M1029" s="10">
        <f t="shared" ca="1" si="210"/>
        <v>-1.6428652393274609E-2</v>
      </c>
      <c r="N1029" s="10">
        <f t="shared" ca="1" si="206"/>
        <v>0</v>
      </c>
      <c r="O1029" s="177">
        <f t="shared" ca="1" si="207"/>
        <v>0</v>
      </c>
      <c r="P1029" s="10">
        <f t="shared" ca="1" si="208"/>
        <v>0</v>
      </c>
      <c r="Q1029" s="10">
        <f t="shared" ca="1" si="209"/>
        <v>0</v>
      </c>
      <c r="R1029">
        <f t="shared" ca="1" si="211"/>
        <v>1.6428652393274609E-2</v>
      </c>
    </row>
    <row r="1030" spans="3:18" x14ac:dyDescent="0.2">
      <c r="C1030" s="174"/>
      <c r="D1030" s="176">
        <f t="shared" si="199"/>
        <v>0</v>
      </c>
      <c r="E1030" s="176">
        <f t="shared" si="199"/>
        <v>0</v>
      </c>
      <c r="F1030" s="10">
        <f t="shared" si="200"/>
        <v>0</v>
      </c>
      <c r="G1030" s="10">
        <f t="shared" si="200"/>
        <v>0</v>
      </c>
      <c r="H1030" s="10">
        <f t="shared" si="201"/>
        <v>0</v>
      </c>
      <c r="I1030" s="10">
        <f t="shared" si="202"/>
        <v>0</v>
      </c>
      <c r="J1030" s="10">
        <f t="shared" si="203"/>
        <v>0</v>
      </c>
      <c r="K1030" s="10">
        <f t="shared" si="204"/>
        <v>0</v>
      </c>
      <c r="L1030" s="10">
        <f t="shared" si="205"/>
        <v>0</v>
      </c>
      <c r="M1030" s="10">
        <f t="shared" ca="1" si="210"/>
        <v>-1.6428652393274609E-2</v>
      </c>
      <c r="N1030" s="10">
        <f t="shared" ca="1" si="206"/>
        <v>0</v>
      </c>
      <c r="O1030" s="177">
        <f t="shared" ca="1" si="207"/>
        <v>0</v>
      </c>
      <c r="P1030" s="10">
        <f t="shared" ca="1" si="208"/>
        <v>0</v>
      </c>
      <c r="Q1030" s="10">
        <f t="shared" ca="1" si="209"/>
        <v>0</v>
      </c>
      <c r="R1030">
        <f t="shared" ca="1" si="211"/>
        <v>1.6428652393274609E-2</v>
      </c>
    </row>
    <row r="1031" spans="3:18" x14ac:dyDescent="0.2">
      <c r="C1031" s="174"/>
      <c r="D1031" s="176">
        <f t="shared" si="199"/>
        <v>0</v>
      </c>
      <c r="E1031" s="176">
        <f t="shared" si="199"/>
        <v>0</v>
      </c>
      <c r="F1031" s="10">
        <f t="shared" si="200"/>
        <v>0</v>
      </c>
      <c r="G1031" s="10">
        <f t="shared" si="200"/>
        <v>0</v>
      </c>
      <c r="H1031" s="10">
        <f t="shared" si="201"/>
        <v>0</v>
      </c>
      <c r="I1031" s="10">
        <f t="shared" si="202"/>
        <v>0</v>
      </c>
      <c r="J1031" s="10">
        <f t="shared" si="203"/>
        <v>0</v>
      </c>
      <c r="K1031" s="10">
        <f t="shared" si="204"/>
        <v>0</v>
      </c>
      <c r="L1031" s="10">
        <f t="shared" si="205"/>
        <v>0</v>
      </c>
      <c r="M1031" s="10">
        <f t="shared" ca="1" si="210"/>
        <v>-1.6428652393274609E-2</v>
      </c>
      <c r="N1031" s="10">
        <f t="shared" ca="1" si="206"/>
        <v>0</v>
      </c>
      <c r="O1031" s="177">
        <f t="shared" ca="1" si="207"/>
        <v>0</v>
      </c>
      <c r="P1031" s="10">
        <f t="shared" ca="1" si="208"/>
        <v>0</v>
      </c>
      <c r="Q1031" s="10">
        <f t="shared" ca="1" si="209"/>
        <v>0</v>
      </c>
      <c r="R1031">
        <f t="shared" ca="1" si="211"/>
        <v>1.6428652393274609E-2</v>
      </c>
    </row>
    <row r="1032" spans="3:18" x14ac:dyDescent="0.2">
      <c r="C1032" s="174"/>
      <c r="D1032" s="176">
        <f t="shared" si="199"/>
        <v>0</v>
      </c>
      <c r="E1032" s="176">
        <f t="shared" si="199"/>
        <v>0</v>
      </c>
      <c r="F1032" s="10">
        <f t="shared" si="200"/>
        <v>0</v>
      </c>
      <c r="G1032" s="10">
        <f t="shared" si="200"/>
        <v>0</v>
      </c>
      <c r="H1032" s="10">
        <f t="shared" si="201"/>
        <v>0</v>
      </c>
      <c r="I1032" s="10">
        <f t="shared" si="202"/>
        <v>0</v>
      </c>
      <c r="J1032" s="10">
        <f t="shared" si="203"/>
        <v>0</v>
      </c>
      <c r="K1032" s="10">
        <f t="shared" si="204"/>
        <v>0</v>
      </c>
      <c r="L1032" s="10">
        <f t="shared" si="205"/>
        <v>0</v>
      </c>
      <c r="M1032" s="10">
        <f t="shared" ca="1" si="210"/>
        <v>-1.6428652393274609E-2</v>
      </c>
      <c r="N1032" s="10">
        <f t="shared" ca="1" si="206"/>
        <v>0</v>
      </c>
      <c r="O1032" s="177">
        <f t="shared" ca="1" si="207"/>
        <v>0</v>
      </c>
      <c r="P1032" s="10">
        <f t="shared" ca="1" si="208"/>
        <v>0</v>
      </c>
      <c r="Q1032" s="10">
        <f t="shared" ca="1" si="209"/>
        <v>0</v>
      </c>
      <c r="R1032">
        <f t="shared" ca="1" si="211"/>
        <v>1.6428652393274609E-2</v>
      </c>
    </row>
    <row r="1033" spans="3:18" x14ac:dyDescent="0.2">
      <c r="C1033" s="174"/>
      <c r="D1033" s="176">
        <f t="shared" si="199"/>
        <v>0</v>
      </c>
      <c r="E1033" s="176">
        <f t="shared" si="199"/>
        <v>0</v>
      </c>
      <c r="F1033" s="10">
        <f t="shared" si="200"/>
        <v>0</v>
      </c>
      <c r="G1033" s="10">
        <f t="shared" si="200"/>
        <v>0</v>
      </c>
      <c r="H1033" s="10">
        <f t="shared" si="201"/>
        <v>0</v>
      </c>
      <c r="I1033" s="10">
        <f t="shared" si="202"/>
        <v>0</v>
      </c>
      <c r="J1033" s="10">
        <f t="shared" si="203"/>
        <v>0</v>
      </c>
      <c r="K1033" s="10">
        <f t="shared" si="204"/>
        <v>0</v>
      </c>
      <c r="L1033" s="10">
        <f t="shared" si="205"/>
        <v>0</v>
      </c>
      <c r="M1033" s="10">
        <f t="shared" ca="1" si="210"/>
        <v>-1.6428652393274609E-2</v>
      </c>
      <c r="N1033" s="10">
        <f t="shared" ca="1" si="206"/>
        <v>0</v>
      </c>
      <c r="O1033" s="177">
        <f t="shared" ca="1" si="207"/>
        <v>0</v>
      </c>
      <c r="P1033" s="10">
        <f t="shared" ca="1" si="208"/>
        <v>0</v>
      </c>
      <c r="Q1033" s="10">
        <f t="shared" ca="1" si="209"/>
        <v>0</v>
      </c>
      <c r="R1033">
        <f t="shared" ca="1" si="211"/>
        <v>1.6428652393274609E-2</v>
      </c>
    </row>
    <row r="1034" spans="3:18" x14ac:dyDescent="0.2">
      <c r="C1034" s="174"/>
      <c r="D1034" s="176">
        <f t="shared" si="199"/>
        <v>0</v>
      </c>
      <c r="E1034" s="176">
        <f t="shared" si="199"/>
        <v>0</v>
      </c>
      <c r="F1034" s="10">
        <f t="shared" si="200"/>
        <v>0</v>
      </c>
      <c r="G1034" s="10">
        <f t="shared" si="200"/>
        <v>0</v>
      </c>
      <c r="H1034" s="10">
        <f t="shared" si="201"/>
        <v>0</v>
      </c>
      <c r="I1034" s="10">
        <f t="shared" si="202"/>
        <v>0</v>
      </c>
      <c r="J1034" s="10">
        <f t="shared" si="203"/>
        <v>0</v>
      </c>
      <c r="K1034" s="10">
        <f t="shared" si="204"/>
        <v>0</v>
      </c>
      <c r="L1034" s="10">
        <f t="shared" si="205"/>
        <v>0</v>
      </c>
      <c r="M1034" s="10">
        <f t="shared" ca="1" si="210"/>
        <v>-1.6428652393274609E-2</v>
      </c>
      <c r="N1034" s="10">
        <f t="shared" ca="1" si="206"/>
        <v>0</v>
      </c>
      <c r="O1034" s="177">
        <f t="shared" ca="1" si="207"/>
        <v>0</v>
      </c>
      <c r="P1034" s="10">
        <f t="shared" ca="1" si="208"/>
        <v>0</v>
      </c>
      <c r="Q1034" s="10">
        <f t="shared" ca="1" si="209"/>
        <v>0</v>
      </c>
      <c r="R1034">
        <f t="shared" ca="1" si="211"/>
        <v>1.6428652393274609E-2</v>
      </c>
    </row>
    <row r="1035" spans="3:18" x14ac:dyDescent="0.2">
      <c r="C1035" s="174"/>
      <c r="D1035" s="176">
        <f t="shared" si="199"/>
        <v>0</v>
      </c>
      <c r="E1035" s="176">
        <f t="shared" si="199"/>
        <v>0</v>
      </c>
      <c r="F1035" s="10">
        <f t="shared" si="200"/>
        <v>0</v>
      </c>
      <c r="G1035" s="10">
        <f t="shared" si="200"/>
        <v>0</v>
      </c>
      <c r="H1035" s="10">
        <f t="shared" si="201"/>
        <v>0</v>
      </c>
      <c r="I1035" s="10">
        <f t="shared" si="202"/>
        <v>0</v>
      </c>
      <c r="J1035" s="10">
        <f t="shared" si="203"/>
        <v>0</v>
      </c>
      <c r="K1035" s="10">
        <f t="shared" si="204"/>
        <v>0</v>
      </c>
      <c r="L1035" s="10">
        <f t="shared" si="205"/>
        <v>0</v>
      </c>
      <c r="M1035" s="10">
        <f t="shared" ca="1" si="210"/>
        <v>-1.6428652393274609E-2</v>
      </c>
      <c r="N1035" s="10">
        <f t="shared" ca="1" si="206"/>
        <v>0</v>
      </c>
      <c r="O1035" s="177">
        <f t="shared" ca="1" si="207"/>
        <v>0</v>
      </c>
      <c r="P1035" s="10">
        <f t="shared" ca="1" si="208"/>
        <v>0</v>
      </c>
      <c r="Q1035" s="10">
        <f t="shared" ca="1" si="209"/>
        <v>0</v>
      </c>
      <c r="R1035">
        <f t="shared" ca="1" si="211"/>
        <v>1.6428652393274609E-2</v>
      </c>
    </row>
    <row r="1036" spans="3:18" x14ac:dyDescent="0.2">
      <c r="C1036" s="174"/>
      <c r="D1036" s="176">
        <f t="shared" si="199"/>
        <v>0</v>
      </c>
      <c r="E1036" s="176">
        <f t="shared" si="199"/>
        <v>0</v>
      </c>
      <c r="F1036" s="10">
        <f t="shared" si="200"/>
        <v>0</v>
      </c>
      <c r="G1036" s="10">
        <f t="shared" si="200"/>
        <v>0</v>
      </c>
      <c r="H1036" s="10">
        <f t="shared" si="201"/>
        <v>0</v>
      </c>
      <c r="I1036" s="10">
        <f t="shared" si="202"/>
        <v>0</v>
      </c>
      <c r="J1036" s="10">
        <f t="shared" si="203"/>
        <v>0</v>
      </c>
      <c r="K1036" s="10">
        <f t="shared" si="204"/>
        <v>0</v>
      </c>
      <c r="L1036" s="10">
        <f t="shared" si="205"/>
        <v>0</v>
      </c>
      <c r="M1036" s="10">
        <f t="shared" ca="1" si="210"/>
        <v>-1.6428652393274609E-2</v>
      </c>
      <c r="N1036" s="10">
        <f t="shared" ca="1" si="206"/>
        <v>0</v>
      </c>
      <c r="O1036" s="177">
        <f t="shared" ca="1" si="207"/>
        <v>0</v>
      </c>
      <c r="P1036" s="10">
        <f t="shared" ca="1" si="208"/>
        <v>0</v>
      </c>
      <c r="Q1036" s="10">
        <f t="shared" ca="1" si="209"/>
        <v>0</v>
      </c>
      <c r="R1036">
        <f t="shared" ca="1" si="211"/>
        <v>1.6428652393274609E-2</v>
      </c>
    </row>
    <row r="1037" spans="3:18" x14ac:dyDescent="0.2">
      <c r="C1037" s="174"/>
      <c r="D1037" s="176">
        <f t="shared" si="199"/>
        <v>0</v>
      </c>
      <c r="E1037" s="176">
        <f t="shared" si="199"/>
        <v>0</v>
      </c>
      <c r="F1037" s="10">
        <f t="shared" si="200"/>
        <v>0</v>
      </c>
      <c r="G1037" s="10">
        <f t="shared" si="200"/>
        <v>0</v>
      </c>
      <c r="H1037" s="10">
        <f t="shared" si="201"/>
        <v>0</v>
      </c>
      <c r="I1037" s="10">
        <f t="shared" si="202"/>
        <v>0</v>
      </c>
      <c r="J1037" s="10">
        <f t="shared" si="203"/>
        <v>0</v>
      </c>
      <c r="K1037" s="10">
        <f t="shared" si="204"/>
        <v>0</v>
      </c>
      <c r="L1037" s="10">
        <f t="shared" si="205"/>
        <v>0</v>
      </c>
      <c r="M1037" s="10">
        <f t="shared" ca="1" si="210"/>
        <v>-1.6428652393274609E-2</v>
      </c>
      <c r="N1037" s="10">
        <f t="shared" ca="1" si="206"/>
        <v>0</v>
      </c>
      <c r="O1037" s="177">
        <f t="shared" ca="1" si="207"/>
        <v>0</v>
      </c>
      <c r="P1037" s="10">
        <f t="shared" ca="1" si="208"/>
        <v>0</v>
      </c>
      <c r="Q1037" s="10">
        <f t="shared" ca="1" si="209"/>
        <v>0</v>
      </c>
      <c r="R1037">
        <f t="shared" ca="1" si="211"/>
        <v>1.6428652393274609E-2</v>
      </c>
    </row>
    <row r="1038" spans="3:18" x14ac:dyDescent="0.2">
      <c r="C1038" s="174"/>
      <c r="D1038" s="176">
        <f t="shared" si="199"/>
        <v>0</v>
      </c>
      <c r="E1038" s="176">
        <f t="shared" si="199"/>
        <v>0</v>
      </c>
      <c r="F1038" s="10">
        <f t="shared" si="200"/>
        <v>0</v>
      </c>
      <c r="G1038" s="10">
        <f t="shared" si="200"/>
        <v>0</v>
      </c>
      <c r="H1038" s="10">
        <f t="shared" si="201"/>
        <v>0</v>
      </c>
      <c r="I1038" s="10">
        <f t="shared" si="202"/>
        <v>0</v>
      </c>
      <c r="J1038" s="10">
        <f t="shared" si="203"/>
        <v>0</v>
      </c>
      <c r="K1038" s="10">
        <f t="shared" si="204"/>
        <v>0</v>
      </c>
      <c r="L1038" s="10">
        <f t="shared" si="205"/>
        <v>0</v>
      </c>
      <c r="M1038" s="10">
        <f t="shared" ca="1" si="210"/>
        <v>-1.6428652393274609E-2</v>
      </c>
      <c r="N1038" s="10">
        <f t="shared" ca="1" si="206"/>
        <v>0</v>
      </c>
      <c r="O1038" s="177">
        <f t="shared" ca="1" si="207"/>
        <v>0</v>
      </c>
      <c r="P1038" s="10">
        <f t="shared" ca="1" si="208"/>
        <v>0</v>
      </c>
      <c r="Q1038" s="10">
        <f t="shared" ca="1" si="209"/>
        <v>0</v>
      </c>
      <c r="R1038">
        <f t="shared" ca="1" si="211"/>
        <v>1.6428652393274609E-2</v>
      </c>
    </row>
    <row r="1039" spans="3:18" x14ac:dyDescent="0.2">
      <c r="C1039" s="174"/>
      <c r="D1039" s="176">
        <f t="shared" ref="D1039:E1102" si="212">A1039/A$18</f>
        <v>0</v>
      </c>
      <c r="E1039" s="176">
        <f t="shared" si="212"/>
        <v>0</v>
      </c>
      <c r="F1039" s="10">
        <f t="shared" ref="F1039:G1102" si="213">$C1039*D1039</f>
        <v>0</v>
      </c>
      <c r="G1039" s="10">
        <f t="shared" si="213"/>
        <v>0</v>
      </c>
      <c r="H1039" s="10">
        <f t="shared" si="201"/>
        <v>0</v>
      </c>
      <c r="I1039" s="10">
        <f t="shared" si="202"/>
        <v>0</v>
      </c>
      <c r="J1039" s="10">
        <f t="shared" si="203"/>
        <v>0</v>
      </c>
      <c r="K1039" s="10">
        <f t="shared" si="204"/>
        <v>0</v>
      </c>
      <c r="L1039" s="10">
        <f t="shared" si="205"/>
        <v>0</v>
      </c>
      <c r="M1039" s="10">
        <f t="shared" ca="1" si="210"/>
        <v>-1.6428652393274609E-2</v>
      </c>
      <c r="N1039" s="10">
        <f t="shared" ca="1" si="206"/>
        <v>0</v>
      </c>
      <c r="O1039" s="177">
        <f t="shared" ca="1" si="207"/>
        <v>0</v>
      </c>
      <c r="P1039" s="10">
        <f t="shared" ca="1" si="208"/>
        <v>0</v>
      </c>
      <c r="Q1039" s="10">
        <f t="shared" ca="1" si="209"/>
        <v>0</v>
      </c>
      <c r="R1039">
        <f t="shared" ca="1" si="211"/>
        <v>1.6428652393274609E-2</v>
      </c>
    </row>
    <row r="1040" spans="3:18" x14ac:dyDescent="0.2">
      <c r="C1040" s="174"/>
      <c r="D1040" s="176">
        <f t="shared" si="212"/>
        <v>0</v>
      </c>
      <c r="E1040" s="176">
        <f t="shared" si="212"/>
        <v>0</v>
      </c>
      <c r="F1040" s="10">
        <f t="shared" si="213"/>
        <v>0</v>
      </c>
      <c r="G1040" s="10">
        <f t="shared" si="213"/>
        <v>0</v>
      </c>
      <c r="H1040" s="10">
        <f t="shared" ref="H1040:H1103" si="214">C1040*D1040*D1040</f>
        <v>0</v>
      </c>
      <c r="I1040" s="10">
        <f t="shared" ref="I1040:I1103" si="215">C1040*D1040*D1040*D1040</f>
        <v>0</v>
      </c>
      <c r="J1040" s="10">
        <f t="shared" ref="J1040:J1103" si="216">C1040*D1040*D1040*D1040*D1040</f>
        <v>0</v>
      </c>
      <c r="K1040" s="10">
        <f t="shared" ref="K1040:K1103" si="217">C1040*E1040*D1040</f>
        <v>0</v>
      </c>
      <c r="L1040" s="10">
        <f t="shared" ref="L1040:L1103" si="218">C1040*E1040*D1040*D1040</f>
        <v>0</v>
      </c>
      <c r="M1040" s="10">
        <f t="shared" ca="1" si="210"/>
        <v>-1.6428652393274609E-2</v>
      </c>
      <c r="N1040" s="10">
        <f t="shared" ref="N1040:N1103" ca="1" si="219">C1040*(M1040-E1040)^2</f>
        <v>0</v>
      </c>
      <c r="O1040" s="177">
        <f t="shared" ref="O1040:O1103" ca="1" si="220">(C1040*O$1-O$2*F1040+O$3*H1040)^2</f>
        <v>0</v>
      </c>
      <c r="P1040" s="10">
        <f t="shared" ref="P1040:P1103" ca="1" si="221">(-C1040*O$2+O$4*F1040-O$5*H1040)^2</f>
        <v>0</v>
      </c>
      <c r="Q1040" s="10">
        <f t="shared" ref="Q1040:Q1103" ca="1" si="222">+(C1040*O$3-F1040*O$5+H1040*O$6)^2</f>
        <v>0</v>
      </c>
      <c r="R1040">
        <f t="shared" ca="1" si="211"/>
        <v>1.6428652393274609E-2</v>
      </c>
    </row>
    <row r="1041" spans="3:18" x14ac:dyDescent="0.2">
      <c r="C1041" s="174"/>
      <c r="D1041" s="176">
        <f t="shared" si="212"/>
        <v>0</v>
      </c>
      <c r="E1041" s="176">
        <f t="shared" si="212"/>
        <v>0</v>
      </c>
      <c r="F1041" s="10">
        <f t="shared" si="213"/>
        <v>0</v>
      </c>
      <c r="G1041" s="10">
        <f t="shared" si="213"/>
        <v>0</v>
      </c>
      <c r="H1041" s="10">
        <f t="shared" si="214"/>
        <v>0</v>
      </c>
      <c r="I1041" s="10">
        <f t="shared" si="215"/>
        <v>0</v>
      </c>
      <c r="J1041" s="10">
        <f t="shared" si="216"/>
        <v>0</v>
      </c>
      <c r="K1041" s="10">
        <f t="shared" si="217"/>
        <v>0</v>
      </c>
      <c r="L1041" s="10">
        <f t="shared" si="218"/>
        <v>0</v>
      </c>
      <c r="M1041" s="10">
        <f t="shared" ca="1" si="210"/>
        <v>-1.6428652393274609E-2</v>
      </c>
      <c r="N1041" s="10">
        <f t="shared" ca="1" si="219"/>
        <v>0</v>
      </c>
      <c r="O1041" s="177">
        <f t="shared" ca="1" si="220"/>
        <v>0</v>
      </c>
      <c r="P1041" s="10">
        <f t="shared" ca="1" si="221"/>
        <v>0</v>
      </c>
      <c r="Q1041" s="10">
        <f t="shared" ca="1" si="222"/>
        <v>0</v>
      </c>
      <c r="R1041">
        <f t="shared" ca="1" si="211"/>
        <v>1.6428652393274609E-2</v>
      </c>
    </row>
    <row r="1042" spans="3:18" x14ac:dyDescent="0.2">
      <c r="C1042" s="174"/>
      <c r="D1042" s="176">
        <f t="shared" si="212"/>
        <v>0</v>
      </c>
      <c r="E1042" s="176">
        <f t="shared" si="212"/>
        <v>0</v>
      </c>
      <c r="F1042" s="10">
        <f t="shared" si="213"/>
        <v>0</v>
      </c>
      <c r="G1042" s="10">
        <f t="shared" si="213"/>
        <v>0</v>
      </c>
      <c r="H1042" s="10">
        <f t="shared" si="214"/>
        <v>0</v>
      </c>
      <c r="I1042" s="10">
        <f t="shared" si="215"/>
        <v>0</v>
      </c>
      <c r="J1042" s="10">
        <f t="shared" si="216"/>
        <v>0</v>
      </c>
      <c r="K1042" s="10">
        <f t="shared" si="217"/>
        <v>0</v>
      </c>
      <c r="L1042" s="10">
        <f t="shared" si="218"/>
        <v>0</v>
      </c>
      <c r="M1042" s="10">
        <f t="shared" ca="1" si="210"/>
        <v>-1.6428652393274609E-2</v>
      </c>
      <c r="N1042" s="10">
        <f t="shared" ca="1" si="219"/>
        <v>0</v>
      </c>
      <c r="O1042" s="177">
        <f t="shared" ca="1" si="220"/>
        <v>0</v>
      </c>
      <c r="P1042" s="10">
        <f t="shared" ca="1" si="221"/>
        <v>0</v>
      </c>
      <c r="Q1042" s="10">
        <f t="shared" ca="1" si="222"/>
        <v>0</v>
      </c>
      <c r="R1042">
        <f t="shared" ca="1" si="211"/>
        <v>1.6428652393274609E-2</v>
      </c>
    </row>
    <row r="1043" spans="3:18" x14ac:dyDescent="0.2">
      <c r="C1043" s="174"/>
      <c r="D1043" s="176">
        <f t="shared" si="212"/>
        <v>0</v>
      </c>
      <c r="E1043" s="176">
        <f t="shared" si="212"/>
        <v>0</v>
      </c>
      <c r="F1043" s="10">
        <f t="shared" si="213"/>
        <v>0</v>
      </c>
      <c r="G1043" s="10">
        <f t="shared" si="213"/>
        <v>0</v>
      </c>
      <c r="H1043" s="10">
        <f t="shared" si="214"/>
        <v>0</v>
      </c>
      <c r="I1043" s="10">
        <f t="shared" si="215"/>
        <v>0</v>
      </c>
      <c r="J1043" s="10">
        <f t="shared" si="216"/>
        <v>0</v>
      </c>
      <c r="K1043" s="10">
        <f t="shared" si="217"/>
        <v>0</v>
      </c>
      <c r="L1043" s="10">
        <f t="shared" si="218"/>
        <v>0</v>
      </c>
      <c r="M1043" s="10">
        <f t="shared" ca="1" si="210"/>
        <v>-1.6428652393274609E-2</v>
      </c>
      <c r="N1043" s="10">
        <f t="shared" ca="1" si="219"/>
        <v>0</v>
      </c>
      <c r="O1043" s="177">
        <f t="shared" ca="1" si="220"/>
        <v>0</v>
      </c>
      <c r="P1043" s="10">
        <f t="shared" ca="1" si="221"/>
        <v>0</v>
      </c>
      <c r="Q1043" s="10">
        <f t="shared" ca="1" si="222"/>
        <v>0</v>
      </c>
      <c r="R1043">
        <f t="shared" ca="1" si="211"/>
        <v>1.6428652393274609E-2</v>
      </c>
    </row>
    <row r="1044" spans="3:18" x14ac:dyDescent="0.2">
      <c r="C1044" s="174"/>
      <c r="D1044" s="176">
        <f t="shared" si="212"/>
        <v>0</v>
      </c>
      <c r="E1044" s="176">
        <f t="shared" si="212"/>
        <v>0</v>
      </c>
      <c r="F1044" s="10">
        <f t="shared" si="213"/>
        <v>0</v>
      </c>
      <c r="G1044" s="10">
        <f t="shared" si="213"/>
        <v>0</v>
      </c>
      <c r="H1044" s="10">
        <f t="shared" si="214"/>
        <v>0</v>
      </c>
      <c r="I1044" s="10">
        <f t="shared" si="215"/>
        <v>0</v>
      </c>
      <c r="J1044" s="10">
        <f t="shared" si="216"/>
        <v>0</v>
      </c>
      <c r="K1044" s="10">
        <f t="shared" si="217"/>
        <v>0</v>
      </c>
      <c r="L1044" s="10">
        <f t="shared" si="218"/>
        <v>0</v>
      </c>
      <c r="M1044" s="10">
        <f t="shared" ca="1" si="210"/>
        <v>-1.6428652393274609E-2</v>
      </c>
      <c r="N1044" s="10">
        <f t="shared" ca="1" si="219"/>
        <v>0</v>
      </c>
      <c r="O1044" s="177">
        <f t="shared" ca="1" si="220"/>
        <v>0</v>
      </c>
      <c r="P1044" s="10">
        <f t="shared" ca="1" si="221"/>
        <v>0</v>
      </c>
      <c r="Q1044" s="10">
        <f t="shared" ca="1" si="222"/>
        <v>0</v>
      </c>
      <c r="R1044">
        <f t="shared" ca="1" si="211"/>
        <v>1.6428652393274609E-2</v>
      </c>
    </row>
    <row r="1045" spans="3:18" x14ac:dyDescent="0.2">
      <c r="C1045" s="174"/>
      <c r="D1045" s="176">
        <f t="shared" si="212"/>
        <v>0</v>
      </c>
      <c r="E1045" s="176">
        <f t="shared" si="212"/>
        <v>0</v>
      </c>
      <c r="F1045" s="10">
        <f t="shared" si="213"/>
        <v>0</v>
      </c>
      <c r="G1045" s="10">
        <f t="shared" si="213"/>
        <v>0</v>
      </c>
      <c r="H1045" s="10">
        <f t="shared" si="214"/>
        <v>0</v>
      </c>
      <c r="I1045" s="10">
        <f t="shared" si="215"/>
        <v>0</v>
      </c>
      <c r="J1045" s="10">
        <f t="shared" si="216"/>
        <v>0</v>
      </c>
      <c r="K1045" s="10">
        <f t="shared" si="217"/>
        <v>0</v>
      </c>
      <c r="L1045" s="10">
        <f t="shared" si="218"/>
        <v>0</v>
      </c>
      <c r="M1045" s="10">
        <f t="shared" ref="M1045:M1108" ca="1" si="223">+E$4+E$5*D1045+E$6*D1045^2</f>
        <v>-1.6428652393274609E-2</v>
      </c>
      <c r="N1045" s="10">
        <f t="shared" ca="1" si="219"/>
        <v>0</v>
      </c>
      <c r="O1045" s="177">
        <f t="shared" ca="1" si="220"/>
        <v>0</v>
      </c>
      <c r="P1045" s="10">
        <f t="shared" ca="1" si="221"/>
        <v>0</v>
      </c>
      <c r="Q1045" s="10">
        <f t="shared" ca="1" si="222"/>
        <v>0</v>
      </c>
      <c r="R1045">
        <f t="shared" ref="R1045:R1108" ca="1" si="224">+E1045-M1045</f>
        <v>1.6428652393274609E-2</v>
      </c>
    </row>
    <row r="1046" spans="3:18" x14ac:dyDescent="0.2">
      <c r="C1046" s="174"/>
      <c r="D1046" s="176">
        <f t="shared" si="212"/>
        <v>0</v>
      </c>
      <c r="E1046" s="176">
        <f t="shared" si="212"/>
        <v>0</v>
      </c>
      <c r="F1046" s="10">
        <f t="shared" si="213"/>
        <v>0</v>
      </c>
      <c r="G1046" s="10">
        <f t="shared" si="213"/>
        <v>0</v>
      </c>
      <c r="H1046" s="10">
        <f t="shared" si="214"/>
        <v>0</v>
      </c>
      <c r="I1046" s="10">
        <f t="shared" si="215"/>
        <v>0</v>
      </c>
      <c r="J1046" s="10">
        <f t="shared" si="216"/>
        <v>0</v>
      </c>
      <c r="K1046" s="10">
        <f t="shared" si="217"/>
        <v>0</v>
      </c>
      <c r="L1046" s="10">
        <f t="shared" si="218"/>
        <v>0</v>
      </c>
      <c r="M1046" s="10">
        <f t="shared" ca="1" si="223"/>
        <v>-1.6428652393274609E-2</v>
      </c>
      <c r="N1046" s="10">
        <f t="shared" ca="1" si="219"/>
        <v>0</v>
      </c>
      <c r="O1046" s="177">
        <f t="shared" ca="1" si="220"/>
        <v>0</v>
      </c>
      <c r="P1046" s="10">
        <f t="shared" ca="1" si="221"/>
        <v>0</v>
      </c>
      <c r="Q1046" s="10">
        <f t="shared" ca="1" si="222"/>
        <v>0</v>
      </c>
      <c r="R1046">
        <f t="shared" ca="1" si="224"/>
        <v>1.6428652393274609E-2</v>
      </c>
    </row>
    <row r="1047" spans="3:18" x14ac:dyDescent="0.2">
      <c r="C1047" s="174"/>
      <c r="D1047" s="176">
        <f t="shared" si="212"/>
        <v>0</v>
      </c>
      <c r="E1047" s="176">
        <f t="shared" si="212"/>
        <v>0</v>
      </c>
      <c r="F1047" s="10">
        <f t="shared" si="213"/>
        <v>0</v>
      </c>
      <c r="G1047" s="10">
        <f t="shared" si="213"/>
        <v>0</v>
      </c>
      <c r="H1047" s="10">
        <f t="shared" si="214"/>
        <v>0</v>
      </c>
      <c r="I1047" s="10">
        <f t="shared" si="215"/>
        <v>0</v>
      </c>
      <c r="J1047" s="10">
        <f t="shared" si="216"/>
        <v>0</v>
      </c>
      <c r="K1047" s="10">
        <f t="shared" si="217"/>
        <v>0</v>
      </c>
      <c r="L1047" s="10">
        <f t="shared" si="218"/>
        <v>0</v>
      </c>
      <c r="M1047" s="10">
        <f t="shared" ca="1" si="223"/>
        <v>-1.6428652393274609E-2</v>
      </c>
      <c r="N1047" s="10">
        <f t="shared" ca="1" si="219"/>
        <v>0</v>
      </c>
      <c r="O1047" s="177">
        <f t="shared" ca="1" si="220"/>
        <v>0</v>
      </c>
      <c r="P1047" s="10">
        <f t="shared" ca="1" si="221"/>
        <v>0</v>
      </c>
      <c r="Q1047" s="10">
        <f t="shared" ca="1" si="222"/>
        <v>0</v>
      </c>
      <c r="R1047">
        <f t="shared" ca="1" si="224"/>
        <v>1.6428652393274609E-2</v>
      </c>
    </row>
    <row r="1048" spans="3:18" x14ac:dyDescent="0.2">
      <c r="C1048" s="174"/>
      <c r="D1048" s="176">
        <f t="shared" si="212"/>
        <v>0</v>
      </c>
      <c r="E1048" s="176">
        <f t="shared" si="212"/>
        <v>0</v>
      </c>
      <c r="F1048" s="10">
        <f t="shared" si="213"/>
        <v>0</v>
      </c>
      <c r="G1048" s="10">
        <f t="shared" si="213"/>
        <v>0</v>
      </c>
      <c r="H1048" s="10">
        <f t="shared" si="214"/>
        <v>0</v>
      </c>
      <c r="I1048" s="10">
        <f t="shared" si="215"/>
        <v>0</v>
      </c>
      <c r="J1048" s="10">
        <f t="shared" si="216"/>
        <v>0</v>
      </c>
      <c r="K1048" s="10">
        <f t="shared" si="217"/>
        <v>0</v>
      </c>
      <c r="L1048" s="10">
        <f t="shared" si="218"/>
        <v>0</v>
      </c>
      <c r="M1048" s="10">
        <f t="shared" ca="1" si="223"/>
        <v>-1.6428652393274609E-2</v>
      </c>
      <c r="N1048" s="10">
        <f t="shared" ca="1" si="219"/>
        <v>0</v>
      </c>
      <c r="O1048" s="177">
        <f t="shared" ca="1" si="220"/>
        <v>0</v>
      </c>
      <c r="P1048" s="10">
        <f t="shared" ca="1" si="221"/>
        <v>0</v>
      </c>
      <c r="Q1048" s="10">
        <f t="shared" ca="1" si="222"/>
        <v>0</v>
      </c>
      <c r="R1048">
        <f t="shared" ca="1" si="224"/>
        <v>1.6428652393274609E-2</v>
      </c>
    </row>
    <row r="1049" spans="3:18" x14ac:dyDescent="0.2">
      <c r="C1049" s="174"/>
      <c r="D1049" s="176">
        <f t="shared" si="212"/>
        <v>0</v>
      </c>
      <c r="E1049" s="176">
        <f t="shared" si="212"/>
        <v>0</v>
      </c>
      <c r="F1049" s="10">
        <f t="shared" si="213"/>
        <v>0</v>
      </c>
      <c r="G1049" s="10">
        <f t="shared" si="213"/>
        <v>0</v>
      </c>
      <c r="H1049" s="10">
        <f t="shared" si="214"/>
        <v>0</v>
      </c>
      <c r="I1049" s="10">
        <f t="shared" si="215"/>
        <v>0</v>
      </c>
      <c r="J1049" s="10">
        <f t="shared" si="216"/>
        <v>0</v>
      </c>
      <c r="K1049" s="10">
        <f t="shared" si="217"/>
        <v>0</v>
      </c>
      <c r="L1049" s="10">
        <f t="shared" si="218"/>
        <v>0</v>
      </c>
      <c r="M1049" s="10">
        <f t="shared" ca="1" si="223"/>
        <v>-1.6428652393274609E-2</v>
      </c>
      <c r="N1049" s="10">
        <f t="shared" ca="1" si="219"/>
        <v>0</v>
      </c>
      <c r="O1049" s="177">
        <f t="shared" ca="1" si="220"/>
        <v>0</v>
      </c>
      <c r="P1049" s="10">
        <f t="shared" ca="1" si="221"/>
        <v>0</v>
      </c>
      <c r="Q1049" s="10">
        <f t="shared" ca="1" si="222"/>
        <v>0</v>
      </c>
      <c r="R1049">
        <f t="shared" ca="1" si="224"/>
        <v>1.6428652393274609E-2</v>
      </c>
    </row>
    <row r="1050" spans="3:18" x14ac:dyDescent="0.2">
      <c r="C1050" s="174"/>
      <c r="D1050" s="176">
        <f t="shared" si="212"/>
        <v>0</v>
      </c>
      <c r="E1050" s="176">
        <f t="shared" si="212"/>
        <v>0</v>
      </c>
      <c r="F1050" s="10">
        <f t="shared" si="213"/>
        <v>0</v>
      </c>
      <c r="G1050" s="10">
        <f t="shared" si="213"/>
        <v>0</v>
      </c>
      <c r="H1050" s="10">
        <f t="shared" si="214"/>
        <v>0</v>
      </c>
      <c r="I1050" s="10">
        <f t="shared" si="215"/>
        <v>0</v>
      </c>
      <c r="J1050" s="10">
        <f t="shared" si="216"/>
        <v>0</v>
      </c>
      <c r="K1050" s="10">
        <f t="shared" si="217"/>
        <v>0</v>
      </c>
      <c r="L1050" s="10">
        <f t="shared" si="218"/>
        <v>0</v>
      </c>
      <c r="M1050" s="10">
        <f t="shared" ca="1" si="223"/>
        <v>-1.6428652393274609E-2</v>
      </c>
      <c r="N1050" s="10">
        <f t="shared" ca="1" si="219"/>
        <v>0</v>
      </c>
      <c r="O1050" s="177">
        <f t="shared" ca="1" si="220"/>
        <v>0</v>
      </c>
      <c r="P1050" s="10">
        <f t="shared" ca="1" si="221"/>
        <v>0</v>
      </c>
      <c r="Q1050" s="10">
        <f t="shared" ca="1" si="222"/>
        <v>0</v>
      </c>
      <c r="R1050">
        <f t="shared" ca="1" si="224"/>
        <v>1.6428652393274609E-2</v>
      </c>
    </row>
    <row r="1051" spans="3:18" x14ac:dyDescent="0.2">
      <c r="C1051" s="174"/>
      <c r="D1051" s="176">
        <f t="shared" si="212"/>
        <v>0</v>
      </c>
      <c r="E1051" s="176">
        <f t="shared" si="212"/>
        <v>0</v>
      </c>
      <c r="F1051" s="10">
        <f t="shared" si="213"/>
        <v>0</v>
      </c>
      <c r="G1051" s="10">
        <f t="shared" si="213"/>
        <v>0</v>
      </c>
      <c r="H1051" s="10">
        <f t="shared" si="214"/>
        <v>0</v>
      </c>
      <c r="I1051" s="10">
        <f t="shared" si="215"/>
        <v>0</v>
      </c>
      <c r="J1051" s="10">
        <f t="shared" si="216"/>
        <v>0</v>
      </c>
      <c r="K1051" s="10">
        <f t="shared" si="217"/>
        <v>0</v>
      </c>
      <c r="L1051" s="10">
        <f t="shared" si="218"/>
        <v>0</v>
      </c>
      <c r="M1051" s="10">
        <f t="shared" ca="1" si="223"/>
        <v>-1.6428652393274609E-2</v>
      </c>
      <c r="N1051" s="10">
        <f t="shared" ca="1" si="219"/>
        <v>0</v>
      </c>
      <c r="O1051" s="177">
        <f t="shared" ca="1" si="220"/>
        <v>0</v>
      </c>
      <c r="P1051" s="10">
        <f t="shared" ca="1" si="221"/>
        <v>0</v>
      </c>
      <c r="Q1051" s="10">
        <f t="shared" ca="1" si="222"/>
        <v>0</v>
      </c>
      <c r="R1051">
        <f t="shared" ca="1" si="224"/>
        <v>1.6428652393274609E-2</v>
      </c>
    </row>
    <row r="1052" spans="3:18" x14ac:dyDescent="0.2">
      <c r="C1052" s="174"/>
      <c r="D1052" s="176">
        <f t="shared" si="212"/>
        <v>0</v>
      </c>
      <c r="E1052" s="176">
        <f t="shared" si="212"/>
        <v>0</v>
      </c>
      <c r="F1052" s="10">
        <f t="shared" si="213"/>
        <v>0</v>
      </c>
      <c r="G1052" s="10">
        <f t="shared" si="213"/>
        <v>0</v>
      </c>
      <c r="H1052" s="10">
        <f t="shared" si="214"/>
        <v>0</v>
      </c>
      <c r="I1052" s="10">
        <f t="shared" si="215"/>
        <v>0</v>
      </c>
      <c r="J1052" s="10">
        <f t="shared" si="216"/>
        <v>0</v>
      </c>
      <c r="K1052" s="10">
        <f t="shared" si="217"/>
        <v>0</v>
      </c>
      <c r="L1052" s="10">
        <f t="shared" si="218"/>
        <v>0</v>
      </c>
      <c r="M1052" s="10">
        <f t="shared" ca="1" si="223"/>
        <v>-1.6428652393274609E-2</v>
      </c>
      <c r="N1052" s="10">
        <f t="shared" ca="1" si="219"/>
        <v>0</v>
      </c>
      <c r="O1052" s="177">
        <f t="shared" ca="1" si="220"/>
        <v>0</v>
      </c>
      <c r="P1052" s="10">
        <f t="shared" ca="1" si="221"/>
        <v>0</v>
      </c>
      <c r="Q1052" s="10">
        <f t="shared" ca="1" si="222"/>
        <v>0</v>
      </c>
      <c r="R1052">
        <f t="shared" ca="1" si="224"/>
        <v>1.6428652393274609E-2</v>
      </c>
    </row>
    <row r="1053" spans="3:18" x14ac:dyDescent="0.2">
      <c r="C1053" s="174"/>
      <c r="D1053" s="176">
        <f t="shared" si="212"/>
        <v>0</v>
      </c>
      <c r="E1053" s="176">
        <f t="shared" si="212"/>
        <v>0</v>
      </c>
      <c r="F1053" s="10">
        <f t="shared" si="213"/>
        <v>0</v>
      </c>
      <c r="G1053" s="10">
        <f t="shared" si="213"/>
        <v>0</v>
      </c>
      <c r="H1053" s="10">
        <f t="shared" si="214"/>
        <v>0</v>
      </c>
      <c r="I1053" s="10">
        <f t="shared" si="215"/>
        <v>0</v>
      </c>
      <c r="J1053" s="10">
        <f t="shared" si="216"/>
        <v>0</v>
      </c>
      <c r="K1053" s="10">
        <f t="shared" si="217"/>
        <v>0</v>
      </c>
      <c r="L1053" s="10">
        <f t="shared" si="218"/>
        <v>0</v>
      </c>
      <c r="M1053" s="10">
        <f t="shared" ca="1" si="223"/>
        <v>-1.6428652393274609E-2</v>
      </c>
      <c r="N1053" s="10">
        <f t="shared" ca="1" si="219"/>
        <v>0</v>
      </c>
      <c r="O1053" s="177">
        <f t="shared" ca="1" si="220"/>
        <v>0</v>
      </c>
      <c r="P1053" s="10">
        <f t="shared" ca="1" si="221"/>
        <v>0</v>
      </c>
      <c r="Q1053" s="10">
        <f t="shared" ca="1" si="222"/>
        <v>0</v>
      </c>
      <c r="R1053">
        <f t="shared" ca="1" si="224"/>
        <v>1.6428652393274609E-2</v>
      </c>
    </row>
    <row r="1054" spans="3:18" x14ac:dyDescent="0.2">
      <c r="C1054" s="174"/>
      <c r="D1054" s="176">
        <f t="shared" si="212"/>
        <v>0</v>
      </c>
      <c r="E1054" s="176">
        <f t="shared" si="212"/>
        <v>0</v>
      </c>
      <c r="F1054" s="10">
        <f t="shared" si="213"/>
        <v>0</v>
      </c>
      <c r="G1054" s="10">
        <f t="shared" si="213"/>
        <v>0</v>
      </c>
      <c r="H1054" s="10">
        <f t="shared" si="214"/>
        <v>0</v>
      </c>
      <c r="I1054" s="10">
        <f t="shared" si="215"/>
        <v>0</v>
      </c>
      <c r="J1054" s="10">
        <f t="shared" si="216"/>
        <v>0</v>
      </c>
      <c r="K1054" s="10">
        <f t="shared" si="217"/>
        <v>0</v>
      </c>
      <c r="L1054" s="10">
        <f t="shared" si="218"/>
        <v>0</v>
      </c>
      <c r="M1054" s="10">
        <f t="shared" ca="1" si="223"/>
        <v>-1.6428652393274609E-2</v>
      </c>
      <c r="N1054" s="10">
        <f t="shared" ca="1" si="219"/>
        <v>0</v>
      </c>
      <c r="O1054" s="177">
        <f t="shared" ca="1" si="220"/>
        <v>0</v>
      </c>
      <c r="P1054" s="10">
        <f t="shared" ca="1" si="221"/>
        <v>0</v>
      </c>
      <c r="Q1054" s="10">
        <f t="shared" ca="1" si="222"/>
        <v>0</v>
      </c>
      <c r="R1054">
        <f t="shared" ca="1" si="224"/>
        <v>1.6428652393274609E-2</v>
      </c>
    </row>
    <row r="1055" spans="3:18" x14ac:dyDescent="0.2">
      <c r="C1055" s="174"/>
      <c r="D1055" s="176">
        <f t="shared" si="212"/>
        <v>0</v>
      </c>
      <c r="E1055" s="176">
        <f t="shared" si="212"/>
        <v>0</v>
      </c>
      <c r="F1055" s="10">
        <f t="shared" si="213"/>
        <v>0</v>
      </c>
      <c r="G1055" s="10">
        <f t="shared" si="213"/>
        <v>0</v>
      </c>
      <c r="H1055" s="10">
        <f t="shared" si="214"/>
        <v>0</v>
      </c>
      <c r="I1055" s="10">
        <f t="shared" si="215"/>
        <v>0</v>
      </c>
      <c r="J1055" s="10">
        <f t="shared" si="216"/>
        <v>0</v>
      </c>
      <c r="K1055" s="10">
        <f t="shared" si="217"/>
        <v>0</v>
      </c>
      <c r="L1055" s="10">
        <f t="shared" si="218"/>
        <v>0</v>
      </c>
      <c r="M1055" s="10">
        <f t="shared" ca="1" si="223"/>
        <v>-1.6428652393274609E-2</v>
      </c>
      <c r="N1055" s="10">
        <f t="shared" ca="1" si="219"/>
        <v>0</v>
      </c>
      <c r="O1055" s="177">
        <f t="shared" ca="1" si="220"/>
        <v>0</v>
      </c>
      <c r="P1055" s="10">
        <f t="shared" ca="1" si="221"/>
        <v>0</v>
      </c>
      <c r="Q1055" s="10">
        <f t="shared" ca="1" si="222"/>
        <v>0</v>
      </c>
      <c r="R1055">
        <f t="shared" ca="1" si="224"/>
        <v>1.6428652393274609E-2</v>
      </c>
    </row>
    <row r="1056" spans="3:18" x14ac:dyDescent="0.2">
      <c r="C1056" s="174"/>
      <c r="D1056" s="176">
        <f t="shared" si="212"/>
        <v>0</v>
      </c>
      <c r="E1056" s="176">
        <f t="shared" si="212"/>
        <v>0</v>
      </c>
      <c r="F1056" s="10">
        <f t="shared" si="213"/>
        <v>0</v>
      </c>
      <c r="G1056" s="10">
        <f t="shared" si="213"/>
        <v>0</v>
      </c>
      <c r="H1056" s="10">
        <f t="shared" si="214"/>
        <v>0</v>
      </c>
      <c r="I1056" s="10">
        <f t="shared" si="215"/>
        <v>0</v>
      </c>
      <c r="J1056" s="10">
        <f t="shared" si="216"/>
        <v>0</v>
      </c>
      <c r="K1056" s="10">
        <f t="shared" si="217"/>
        <v>0</v>
      </c>
      <c r="L1056" s="10">
        <f t="shared" si="218"/>
        <v>0</v>
      </c>
      <c r="M1056" s="10">
        <f t="shared" ca="1" si="223"/>
        <v>-1.6428652393274609E-2</v>
      </c>
      <c r="N1056" s="10">
        <f t="shared" ca="1" si="219"/>
        <v>0</v>
      </c>
      <c r="O1056" s="177">
        <f t="shared" ca="1" si="220"/>
        <v>0</v>
      </c>
      <c r="P1056" s="10">
        <f t="shared" ca="1" si="221"/>
        <v>0</v>
      </c>
      <c r="Q1056" s="10">
        <f t="shared" ca="1" si="222"/>
        <v>0</v>
      </c>
      <c r="R1056">
        <f t="shared" ca="1" si="224"/>
        <v>1.6428652393274609E-2</v>
      </c>
    </row>
    <row r="1057" spans="3:18" x14ac:dyDescent="0.2">
      <c r="C1057" s="174"/>
      <c r="D1057" s="176">
        <f t="shared" si="212"/>
        <v>0</v>
      </c>
      <c r="E1057" s="176">
        <f t="shared" si="212"/>
        <v>0</v>
      </c>
      <c r="F1057" s="10">
        <f t="shared" si="213"/>
        <v>0</v>
      </c>
      <c r="G1057" s="10">
        <f t="shared" si="213"/>
        <v>0</v>
      </c>
      <c r="H1057" s="10">
        <f t="shared" si="214"/>
        <v>0</v>
      </c>
      <c r="I1057" s="10">
        <f t="shared" si="215"/>
        <v>0</v>
      </c>
      <c r="J1057" s="10">
        <f t="shared" si="216"/>
        <v>0</v>
      </c>
      <c r="K1057" s="10">
        <f t="shared" si="217"/>
        <v>0</v>
      </c>
      <c r="L1057" s="10">
        <f t="shared" si="218"/>
        <v>0</v>
      </c>
      <c r="M1057" s="10">
        <f t="shared" ca="1" si="223"/>
        <v>-1.6428652393274609E-2</v>
      </c>
      <c r="N1057" s="10">
        <f t="shared" ca="1" si="219"/>
        <v>0</v>
      </c>
      <c r="O1057" s="177">
        <f t="shared" ca="1" si="220"/>
        <v>0</v>
      </c>
      <c r="P1057" s="10">
        <f t="shared" ca="1" si="221"/>
        <v>0</v>
      </c>
      <c r="Q1057" s="10">
        <f t="shared" ca="1" si="222"/>
        <v>0</v>
      </c>
      <c r="R1057">
        <f t="shared" ca="1" si="224"/>
        <v>1.6428652393274609E-2</v>
      </c>
    </row>
    <row r="1058" spans="3:18" x14ac:dyDescent="0.2">
      <c r="C1058" s="174"/>
      <c r="D1058" s="176">
        <f t="shared" si="212"/>
        <v>0</v>
      </c>
      <c r="E1058" s="176">
        <f t="shared" si="212"/>
        <v>0</v>
      </c>
      <c r="F1058" s="10">
        <f t="shared" si="213"/>
        <v>0</v>
      </c>
      <c r="G1058" s="10">
        <f t="shared" si="213"/>
        <v>0</v>
      </c>
      <c r="H1058" s="10">
        <f t="shared" si="214"/>
        <v>0</v>
      </c>
      <c r="I1058" s="10">
        <f t="shared" si="215"/>
        <v>0</v>
      </c>
      <c r="J1058" s="10">
        <f t="shared" si="216"/>
        <v>0</v>
      </c>
      <c r="K1058" s="10">
        <f t="shared" si="217"/>
        <v>0</v>
      </c>
      <c r="L1058" s="10">
        <f t="shared" si="218"/>
        <v>0</v>
      </c>
      <c r="M1058" s="10">
        <f t="shared" ca="1" si="223"/>
        <v>-1.6428652393274609E-2</v>
      </c>
      <c r="N1058" s="10">
        <f t="shared" ca="1" si="219"/>
        <v>0</v>
      </c>
      <c r="O1058" s="177">
        <f t="shared" ca="1" si="220"/>
        <v>0</v>
      </c>
      <c r="P1058" s="10">
        <f t="shared" ca="1" si="221"/>
        <v>0</v>
      </c>
      <c r="Q1058" s="10">
        <f t="shared" ca="1" si="222"/>
        <v>0</v>
      </c>
      <c r="R1058">
        <f t="shared" ca="1" si="224"/>
        <v>1.6428652393274609E-2</v>
      </c>
    </row>
    <row r="1059" spans="3:18" x14ac:dyDescent="0.2">
      <c r="C1059" s="174"/>
      <c r="D1059" s="176">
        <f t="shared" si="212"/>
        <v>0</v>
      </c>
      <c r="E1059" s="176">
        <f t="shared" si="212"/>
        <v>0</v>
      </c>
      <c r="F1059" s="10">
        <f t="shared" si="213"/>
        <v>0</v>
      </c>
      <c r="G1059" s="10">
        <f t="shared" si="213"/>
        <v>0</v>
      </c>
      <c r="H1059" s="10">
        <f t="shared" si="214"/>
        <v>0</v>
      </c>
      <c r="I1059" s="10">
        <f t="shared" si="215"/>
        <v>0</v>
      </c>
      <c r="J1059" s="10">
        <f t="shared" si="216"/>
        <v>0</v>
      </c>
      <c r="K1059" s="10">
        <f t="shared" si="217"/>
        <v>0</v>
      </c>
      <c r="L1059" s="10">
        <f t="shared" si="218"/>
        <v>0</v>
      </c>
      <c r="M1059" s="10">
        <f t="shared" ca="1" si="223"/>
        <v>-1.6428652393274609E-2</v>
      </c>
      <c r="N1059" s="10">
        <f t="shared" ca="1" si="219"/>
        <v>0</v>
      </c>
      <c r="O1059" s="177">
        <f t="shared" ca="1" si="220"/>
        <v>0</v>
      </c>
      <c r="P1059" s="10">
        <f t="shared" ca="1" si="221"/>
        <v>0</v>
      </c>
      <c r="Q1059" s="10">
        <f t="shared" ca="1" si="222"/>
        <v>0</v>
      </c>
      <c r="R1059">
        <f t="shared" ca="1" si="224"/>
        <v>1.6428652393274609E-2</v>
      </c>
    </row>
    <row r="1060" spans="3:18" x14ac:dyDescent="0.2">
      <c r="C1060" s="174"/>
      <c r="D1060" s="176">
        <f t="shared" si="212"/>
        <v>0</v>
      </c>
      <c r="E1060" s="176">
        <f t="shared" si="212"/>
        <v>0</v>
      </c>
      <c r="F1060" s="10">
        <f t="shared" si="213"/>
        <v>0</v>
      </c>
      <c r="G1060" s="10">
        <f t="shared" si="213"/>
        <v>0</v>
      </c>
      <c r="H1060" s="10">
        <f t="shared" si="214"/>
        <v>0</v>
      </c>
      <c r="I1060" s="10">
        <f t="shared" si="215"/>
        <v>0</v>
      </c>
      <c r="J1060" s="10">
        <f t="shared" si="216"/>
        <v>0</v>
      </c>
      <c r="K1060" s="10">
        <f t="shared" si="217"/>
        <v>0</v>
      </c>
      <c r="L1060" s="10">
        <f t="shared" si="218"/>
        <v>0</v>
      </c>
      <c r="M1060" s="10">
        <f t="shared" ca="1" si="223"/>
        <v>-1.6428652393274609E-2</v>
      </c>
      <c r="N1060" s="10">
        <f t="shared" ca="1" si="219"/>
        <v>0</v>
      </c>
      <c r="O1060" s="177">
        <f t="shared" ca="1" si="220"/>
        <v>0</v>
      </c>
      <c r="P1060" s="10">
        <f t="shared" ca="1" si="221"/>
        <v>0</v>
      </c>
      <c r="Q1060" s="10">
        <f t="shared" ca="1" si="222"/>
        <v>0</v>
      </c>
      <c r="R1060">
        <f t="shared" ca="1" si="224"/>
        <v>1.6428652393274609E-2</v>
      </c>
    </row>
    <row r="1061" spans="3:18" x14ac:dyDescent="0.2">
      <c r="C1061" s="174"/>
      <c r="D1061" s="176">
        <f t="shared" si="212"/>
        <v>0</v>
      </c>
      <c r="E1061" s="176">
        <f t="shared" si="212"/>
        <v>0</v>
      </c>
      <c r="F1061" s="10">
        <f t="shared" si="213"/>
        <v>0</v>
      </c>
      <c r="G1061" s="10">
        <f t="shared" si="213"/>
        <v>0</v>
      </c>
      <c r="H1061" s="10">
        <f t="shared" si="214"/>
        <v>0</v>
      </c>
      <c r="I1061" s="10">
        <f t="shared" si="215"/>
        <v>0</v>
      </c>
      <c r="J1061" s="10">
        <f t="shared" si="216"/>
        <v>0</v>
      </c>
      <c r="K1061" s="10">
        <f t="shared" si="217"/>
        <v>0</v>
      </c>
      <c r="L1061" s="10">
        <f t="shared" si="218"/>
        <v>0</v>
      </c>
      <c r="M1061" s="10">
        <f t="shared" ca="1" si="223"/>
        <v>-1.6428652393274609E-2</v>
      </c>
      <c r="N1061" s="10">
        <f t="shared" ca="1" si="219"/>
        <v>0</v>
      </c>
      <c r="O1061" s="177">
        <f t="shared" ca="1" si="220"/>
        <v>0</v>
      </c>
      <c r="P1061" s="10">
        <f t="shared" ca="1" si="221"/>
        <v>0</v>
      </c>
      <c r="Q1061" s="10">
        <f t="shared" ca="1" si="222"/>
        <v>0</v>
      </c>
      <c r="R1061">
        <f t="shared" ca="1" si="224"/>
        <v>1.6428652393274609E-2</v>
      </c>
    </row>
    <row r="1062" spans="3:18" x14ac:dyDescent="0.2">
      <c r="C1062" s="174"/>
      <c r="D1062" s="176">
        <f t="shared" si="212"/>
        <v>0</v>
      </c>
      <c r="E1062" s="176">
        <f t="shared" si="212"/>
        <v>0</v>
      </c>
      <c r="F1062" s="10">
        <f t="shared" si="213"/>
        <v>0</v>
      </c>
      <c r="G1062" s="10">
        <f t="shared" si="213"/>
        <v>0</v>
      </c>
      <c r="H1062" s="10">
        <f t="shared" si="214"/>
        <v>0</v>
      </c>
      <c r="I1062" s="10">
        <f t="shared" si="215"/>
        <v>0</v>
      </c>
      <c r="J1062" s="10">
        <f t="shared" si="216"/>
        <v>0</v>
      </c>
      <c r="K1062" s="10">
        <f t="shared" si="217"/>
        <v>0</v>
      </c>
      <c r="L1062" s="10">
        <f t="shared" si="218"/>
        <v>0</v>
      </c>
      <c r="M1062" s="10">
        <f t="shared" ca="1" si="223"/>
        <v>-1.6428652393274609E-2</v>
      </c>
      <c r="N1062" s="10">
        <f t="shared" ca="1" si="219"/>
        <v>0</v>
      </c>
      <c r="O1062" s="177">
        <f t="shared" ca="1" si="220"/>
        <v>0</v>
      </c>
      <c r="P1062" s="10">
        <f t="shared" ca="1" si="221"/>
        <v>0</v>
      </c>
      <c r="Q1062" s="10">
        <f t="shared" ca="1" si="222"/>
        <v>0</v>
      </c>
      <c r="R1062">
        <f t="shared" ca="1" si="224"/>
        <v>1.6428652393274609E-2</v>
      </c>
    </row>
    <row r="1063" spans="3:18" x14ac:dyDescent="0.2">
      <c r="C1063" s="174"/>
      <c r="D1063" s="176">
        <f t="shared" si="212"/>
        <v>0</v>
      </c>
      <c r="E1063" s="176">
        <f t="shared" si="212"/>
        <v>0</v>
      </c>
      <c r="F1063" s="10">
        <f t="shared" si="213"/>
        <v>0</v>
      </c>
      <c r="G1063" s="10">
        <f t="shared" si="213"/>
        <v>0</v>
      </c>
      <c r="H1063" s="10">
        <f t="shared" si="214"/>
        <v>0</v>
      </c>
      <c r="I1063" s="10">
        <f t="shared" si="215"/>
        <v>0</v>
      </c>
      <c r="J1063" s="10">
        <f t="shared" si="216"/>
        <v>0</v>
      </c>
      <c r="K1063" s="10">
        <f t="shared" si="217"/>
        <v>0</v>
      </c>
      <c r="L1063" s="10">
        <f t="shared" si="218"/>
        <v>0</v>
      </c>
      <c r="M1063" s="10">
        <f t="shared" ca="1" si="223"/>
        <v>-1.6428652393274609E-2</v>
      </c>
      <c r="N1063" s="10">
        <f t="shared" ca="1" si="219"/>
        <v>0</v>
      </c>
      <c r="O1063" s="177">
        <f t="shared" ca="1" si="220"/>
        <v>0</v>
      </c>
      <c r="P1063" s="10">
        <f t="shared" ca="1" si="221"/>
        <v>0</v>
      </c>
      <c r="Q1063" s="10">
        <f t="shared" ca="1" si="222"/>
        <v>0</v>
      </c>
      <c r="R1063">
        <f t="shared" ca="1" si="224"/>
        <v>1.6428652393274609E-2</v>
      </c>
    </row>
    <row r="1064" spans="3:18" x14ac:dyDescent="0.2">
      <c r="C1064" s="174"/>
      <c r="D1064" s="176">
        <f t="shared" si="212"/>
        <v>0</v>
      </c>
      <c r="E1064" s="176">
        <f t="shared" si="212"/>
        <v>0</v>
      </c>
      <c r="F1064" s="10">
        <f t="shared" si="213"/>
        <v>0</v>
      </c>
      <c r="G1064" s="10">
        <f t="shared" si="213"/>
        <v>0</v>
      </c>
      <c r="H1064" s="10">
        <f t="shared" si="214"/>
        <v>0</v>
      </c>
      <c r="I1064" s="10">
        <f t="shared" si="215"/>
        <v>0</v>
      </c>
      <c r="J1064" s="10">
        <f t="shared" si="216"/>
        <v>0</v>
      </c>
      <c r="K1064" s="10">
        <f t="shared" si="217"/>
        <v>0</v>
      </c>
      <c r="L1064" s="10">
        <f t="shared" si="218"/>
        <v>0</v>
      </c>
      <c r="M1064" s="10">
        <f t="shared" ca="1" si="223"/>
        <v>-1.6428652393274609E-2</v>
      </c>
      <c r="N1064" s="10">
        <f t="shared" ca="1" si="219"/>
        <v>0</v>
      </c>
      <c r="O1064" s="177">
        <f t="shared" ca="1" si="220"/>
        <v>0</v>
      </c>
      <c r="P1064" s="10">
        <f t="shared" ca="1" si="221"/>
        <v>0</v>
      </c>
      <c r="Q1064" s="10">
        <f t="shared" ca="1" si="222"/>
        <v>0</v>
      </c>
      <c r="R1064">
        <f t="shared" ca="1" si="224"/>
        <v>1.6428652393274609E-2</v>
      </c>
    </row>
    <row r="1065" spans="3:18" x14ac:dyDescent="0.2">
      <c r="C1065" s="174"/>
      <c r="D1065" s="176">
        <f t="shared" si="212"/>
        <v>0</v>
      </c>
      <c r="E1065" s="176">
        <f t="shared" si="212"/>
        <v>0</v>
      </c>
      <c r="F1065" s="10">
        <f t="shared" si="213"/>
        <v>0</v>
      </c>
      <c r="G1065" s="10">
        <f t="shared" si="213"/>
        <v>0</v>
      </c>
      <c r="H1065" s="10">
        <f t="shared" si="214"/>
        <v>0</v>
      </c>
      <c r="I1065" s="10">
        <f t="shared" si="215"/>
        <v>0</v>
      </c>
      <c r="J1065" s="10">
        <f t="shared" si="216"/>
        <v>0</v>
      </c>
      <c r="K1065" s="10">
        <f t="shared" si="217"/>
        <v>0</v>
      </c>
      <c r="L1065" s="10">
        <f t="shared" si="218"/>
        <v>0</v>
      </c>
      <c r="M1065" s="10">
        <f t="shared" ca="1" si="223"/>
        <v>-1.6428652393274609E-2</v>
      </c>
      <c r="N1065" s="10">
        <f t="shared" ca="1" si="219"/>
        <v>0</v>
      </c>
      <c r="O1065" s="177">
        <f t="shared" ca="1" si="220"/>
        <v>0</v>
      </c>
      <c r="P1065" s="10">
        <f t="shared" ca="1" si="221"/>
        <v>0</v>
      </c>
      <c r="Q1065" s="10">
        <f t="shared" ca="1" si="222"/>
        <v>0</v>
      </c>
      <c r="R1065">
        <f t="shared" ca="1" si="224"/>
        <v>1.6428652393274609E-2</v>
      </c>
    </row>
    <row r="1066" spans="3:18" x14ac:dyDescent="0.2">
      <c r="C1066" s="174"/>
      <c r="D1066" s="176">
        <f t="shared" si="212"/>
        <v>0</v>
      </c>
      <c r="E1066" s="176">
        <f t="shared" si="212"/>
        <v>0</v>
      </c>
      <c r="F1066" s="10">
        <f t="shared" si="213"/>
        <v>0</v>
      </c>
      <c r="G1066" s="10">
        <f t="shared" si="213"/>
        <v>0</v>
      </c>
      <c r="H1066" s="10">
        <f t="shared" si="214"/>
        <v>0</v>
      </c>
      <c r="I1066" s="10">
        <f t="shared" si="215"/>
        <v>0</v>
      </c>
      <c r="J1066" s="10">
        <f t="shared" si="216"/>
        <v>0</v>
      </c>
      <c r="K1066" s="10">
        <f t="shared" si="217"/>
        <v>0</v>
      </c>
      <c r="L1066" s="10">
        <f t="shared" si="218"/>
        <v>0</v>
      </c>
      <c r="M1066" s="10">
        <f t="shared" ca="1" si="223"/>
        <v>-1.6428652393274609E-2</v>
      </c>
      <c r="N1066" s="10">
        <f t="shared" ca="1" si="219"/>
        <v>0</v>
      </c>
      <c r="O1066" s="177">
        <f t="shared" ca="1" si="220"/>
        <v>0</v>
      </c>
      <c r="P1066" s="10">
        <f t="shared" ca="1" si="221"/>
        <v>0</v>
      </c>
      <c r="Q1066" s="10">
        <f t="shared" ca="1" si="222"/>
        <v>0</v>
      </c>
      <c r="R1066">
        <f t="shared" ca="1" si="224"/>
        <v>1.6428652393274609E-2</v>
      </c>
    </row>
    <row r="1067" spans="3:18" x14ac:dyDescent="0.2">
      <c r="C1067" s="174"/>
      <c r="D1067" s="176">
        <f t="shared" si="212"/>
        <v>0</v>
      </c>
      <c r="E1067" s="176">
        <f t="shared" si="212"/>
        <v>0</v>
      </c>
      <c r="F1067" s="10">
        <f t="shared" si="213"/>
        <v>0</v>
      </c>
      <c r="G1067" s="10">
        <f t="shared" si="213"/>
        <v>0</v>
      </c>
      <c r="H1067" s="10">
        <f t="shared" si="214"/>
        <v>0</v>
      </c>
      <c r="I1067" s="10">
        <f t="shared" si="215"/>
        <v>0</v>
      </c>
      <c r="J1067" s="10">
        <f t="shared" si="216"/>
        <v>0</v>
      </c>
      <c r="K1067" s="10">
        <f t="shared" si="217"/>
        <v>0</v>
      </c>
      <c r="L1067" s="10">
        <f t="shared" si="218"/>
        <v>0</v>
      </c>
      <c r="M1067" s="10">
        <f t="shared" ca="1" si="223"/>
        <v>-1.6428652393274609E-2</v>
      </c>
      <c r="N1067" s="10">
        <f t="shared" ca="1" si="219"/>
        <v>0</v>
      </c>
      <c r="O1067" s="177">
        <f t="shared" ca="1" si="220"/>
        <v>0</v>
      </c>
      <c r="P1067" s="10">
        <f t="shared" ca="1" si="221"/>
        <v>0</v>
      </c>
      <c r="Q1067" s="10">
        <f t="shared" ca="1" si="222"/>
        <v>0</v>
      </c>
      <c r="R1067">
        <f t="shared" ca="1" si="224"/>
        <v>1.6428652393274609E-2</v>
      </c>
    </row>
    <row r="1068" spans="3:18" x14ac:dyDescent="0.2">
      <c r="C1068" s="174"/>
      <c r="D1068" s="176">
        <f t="shared" si="212"/>
        <v>0</v>
      </c>
      <c r="E1068" s="176">
        <f t="shared" si="212"/>
        <v>0</v>
      </c>
      <c r="F1068" s="10">
        <f t="shared" si="213"/>
        <v>0</v>
      </c>
      <c r="G1068" s="10">
        <f t="shared" si="213"/>
        <v>0</v>
      </c>
      <c r="H1068" s="10">
        <f t="shared" si="214"/>
        <v>0</v>
      </c>
      <c r="I1068" s="10">
        <f t="shared" si="215"/>
        <v>0</v>
      </c>
      <c r="J1068" s="10">
        <f t="shared" si="216"/>
        <v>0</v>
      </c>
      <c r="K1068" s="10">
        <f t="shared" si="217"/>
        <v>0</v>
      </c>
      <c r="L1068" s="10">
        <f t="shared" si="218"/>
        <v>0</v>
      </c>
      <c r="M1068" s="10">
        <f t="shared" ca="1" si="223"/>
        <v>-1.6428652393274609E-2</v>
      </c>
      <c r="N1068" s="10">
        <f t="shared" ca="1" si="219"/>
        <v>0</v>
      </c>
      <c r="O1068" s="177">
        <f t="shared" ca="1" si="220"/>
        <v>0</v>
      </c>
      <c r="P1068" s="10">
        <f t="shared" ca="1" si="221"/>
        <v>0</v>
      </c>
      <c r="Q1068" s="10">
        <f t="shared" ca="1" si="222"/>
        <v>0</v>
      </c>
      <c r="R1068">
        <f t="shared" ca="1" si="224"/>
        <v>1.6428652393274609E-2</v>
      </c>
    </row>
    <row r="1069" spans="3:18" x14ac:dyDescent="0.2">
      <c r="C1069" s="174"/>
      <c r="D1069" s="176">
        <f t="shared" si="212"/>
        <v>0</v>
      </c>
      <c r="E1069" s="176">
        <f t="shared" si="212"/>
        <v>0</v>
      </c>
      <c r="F1069" s="10">
        <f t="shared" si="213"/>
        <v>0</v>
      </c>
      <c r="G1069" s="10">
        <f t="shared" si="213"/>
        <v>0</v>
      </c>
      <c r="H1069" s="10">
        <f t="shared" si="214"/>
        <v>0</v>
      </c>
      <c r="I1069" s="10">
        <f t="shared" si="215"/>
        <v>0</v>
      </c>
      <c r="J1069" s="10">
        <f t="shared" si="216"/>
        <v>0</v>
      </c>
      <c r="K1069" s="10">
        <f t="shared" si="217"/>
        <v>0</v>
      </c>
      <c r="L1069" s="10">
        <f t="shared" si="218"/>
        <v>0</v>
      </c>
      <c r="M1069" s="10">
        <f t="shared" ca="1" si="223"/>
        <v>-1.6428652393274609E-2</v>
      </c>
      <c r="N1069" s="10">
        <f t="shared" ca="1" si="219"/>
        <v>0</v>
      </c>
      <c r="O1069" s="177">
        <f t="shared" ca="1" si="220"/>
        <v>0</v>
      </c>
      <c r="P1069" s="10">
        <f t="shared" ca="1" si="221"/>
        <v>0</v>
      </c>
      <c r="Q1069" s="10">
        <f t="shared" ca="1" si="222"/>
        <v>0</v>
      </c>
      <c r="R1069">
        <f t="shared" ca="1" si="224"/>
        <v>1.6428652393274609E-2</v>
      </c>
    </row>
    <row r="1070" spans="3:18" x14ac:dyDescent="0.2">
      <c r="C1070" s="174"/>
      <c r="D1070" s="176">
        <f t="shared" si="212"/>
        <v>0</v>
      </c>
      <c r="E1070" s="176">
        <f t="shared" si="212"/>
        <v>0</v>
      </c>
      <c r="F1070" s="10">
        <f t="shared" si="213"/>
        <v>0</v>
      </c>
      <c r="G1070" s="10">
        <f t="shared" si="213"/>
        <v>0</v>
      </c>
      <c r="H1070" s="10">
        <f t="shared" si="214"/>
        <v>0</v>
      </c>
      <c r="I1070" s="10">
        <f t="shared" si="215"/>
        <v>0</v>
      </c>
      <c r="J1070" s="10">
        <f t="shared" si="216"/>
        <v>0</v>
      </c>
      <c r="K1070" s="10">
        <f t="shared" si="217"/>
        <v>0</v>
      </c>
      <c r="L1070" s="10">
        <f t="shared" si="218"/>
        <v>0</v>
      </c>
      <c r="M1070" s="10">
        <f t="shared" ca="1" si="223"/>
        <v>-1.6428652393274609E-2</v>
      </c>
      <c r="N1070" s="10">
        <f t="shared" ca="1" si="219"/>
        <v>0</v>
      </c>
      <c r="O1070" s="177">
        <f t="shared" ca="1" si="220"/>
        <v>0</v>
      </c>
      <c r="P1070" s="10">
        <f t="shared" ca="1" si="221"/>
        <v>0</v>
      </c>
      <c r="Q1070" s="10">
        <f t="shared" ca="1" si="222"/>
        <v>0</v>
      </c>
      <c r="R1070">
        <f t="shared" ca="1" si="224"/>
        <v>1.6428652393274609E-2</v>
      </c>
    </row>
    <row r="1071" spans="3:18" x14ac:dyDescent="0.2">
      <c r="C1071" s="174"/>
      <c r="D1071" s="176">
        <f t="shared" si="212"/>
        <v>0</v>
      </c>
      <c r="E1071" s="176">
        <f t="shared" si="212"/>
        <v>0</v>
      </c>
      <c r="F1071" s="10">
        <f t="shared" si="213"/>
        <v>0</v>
      </c>
      <c r="G1071" s="10">
        <f t="shared" si="213"/>
        <v>0</v>
      </c>
      <c r="H1071" s="10">
        <f t="shared" si="214"/>
        <v>0</v>
      </c>
      <c r="I1071" s="10">
        <f t="shared" si="215"/>
        <v>0</v>
      </c>
      <c r="J1071" s="10">
        <f t="shared" si="216"/>
        <v>0</v>
      </c>
      <c r="K1071" s="10">
        <f t="shared" si="217"/>
        <v>0</v>
      </c>
      <c r="L1071" s="10">
        <f t="shared" si="218"/>
        <v>0</v>
      </c>
      <c r="M1071" s="10">
        <f t="shared" ca="1" si="223"/>
        <v>-1.6428652393274609E-2</v>
      </c>
      <c r="N1071" s="10">
        <f t="shared" ca="1" si="219"/>
        <v>0</v>
      </c>
      <c r="O1071" s="177">
        <f t="shared" ca="1" si="220"/>
        <v>0</v>
      </c>
      <c r="P1071" s="10">
        <f t="shared" ca="1" si="221"/>
        <v>0</v>
      </c>
      <c r="Q1071" s="10">
        <f t="shared" ca="1" si="222"/>
        <v>0</v>
      </c>
      <c r="R1071">
        <f t="shared" ca="1" si="224"/>
        <v>1.6428652393274609E-2</v>
      </c>
    </row>
    <row r="1072" spans="3:18" x14ac:dyDescent="0.2">
      <c r="C1072" s="174"/>
      <c r="D1072" s="176">
        <f t="shared" si="212"/>
        <v>0</v>
      </c>
      <c r="E1072" s="176">
        <f t="shared" si="212"/>
        <v>0</v>
      </c>
      <c r="F1072" s="10">
        <f t="shared" si="213"/>
        <v>0</v>
      </c>
      <c r="G1072" s="10">
        <f t="shared" si="213"/>
        <v>0</v>
      </c>
      <c r="H1072" s="10">
        <f t="shared" si="214"/>
        <v>0</v>
      </c>
      <c r="I1072" s="10">
        <f t="shared" si="215"/>
        <v>0</v>
      </c>
      <c r="J1072" s="10">
        <f t="shared" si="216"/>
        <v>0</v>
      </c>
      <c r="K1072" s="10">
        <f t="shared" si="217"/>
        <v>0</v>
      </c>
      <c r="L1072" s="10">
        <f t="shared" si="218"/>
        <v>0</v>
      </c>
      <c r="M1072" s="10">
        <f t="shared" ca="1" si="223"/>
        <v>-1.6428652393274609E-2</v>
      </c>
      <c r="N1072" s="10">
        <f t="shared" ca="1" si="219"/>
        <v>0</v>
      </c>
      <c r="O1072" s="177">
        <f t="shared" ca="1" si="220"/>
        <v>0</v>
      </c>
      <c r="P1072" s="10">
        <f t="shared" ca="1" si="221"/>
        <v>0</v>
      </c>
      <c r="Q1072" s="10">
        <f t="shared" ca="1" si="222"/>
        <v>0</v>
      </c>
      <c r="R1072">
        <f t="shared" ca="1" si="224"/>
        <v>1.6428652393274609E-2</v>
      </c>
    </row>
    <row r="1073" spans="3:18" x14ac:dyDescent="0.2">
      <c r="C1073" s="174"/>
      <c r="D1073" s="176">
        <f t="shared" si="212"/>
        <v>0</v>
      </c>
      <c r="E1073" s="176">
        <f t="shared" si="212"/>
        <v>0</v>
      </c>
      <c r="F1073" s="10">
        <f t="shared" si="213"/>
        <v>0</v>
      </c>
      <c r="G1073" s="10">
        <f t="shared" si="213"/>
        <v>0</v>
      </c>
      <c r="H1073" s="10">
        <f t="shared" si="214"/>
        <v>0</v>
      </c>
      <c r="I1073" s="10">
        <f t="shared" si="215"/>
        <v>0</v>
      </c>
      <c r="J1073" s="10">
        <f t="shared" si="216"/>
        <v>0</v>
      </c>
      <c r="K1073" s="10">
        <f t="shared" si="217"/>
        <v>0</v>
      </c>
      <c r="L1073" s="10">
        <f t="shared" si="218"/>
        <v>0</v>
      </c>
      <c r="M1073" s="10">
        <f t="shared" ca="1" si="223"/>
        <v>-1.6428652393274609E-2</v>
      </c>
      <c r="N1073" s="10">
        <f t="shared" ca="1" si="219"/>
        <v>0</v>
      </c>
      <c r="O1073" s="177">
        <f t="shared" ca="1" si="220"/>
        <v>0</v>
      </c>
      <c r="P1073" s="10">
        <f t="shared" ca="1" si="221"/>
        <v>0</v>
      </c>
      <c r="Q1073" s="10">
        <f t="shared" ca="1" si="222"/>
        <v>0</v>
      </c>
      <c r="R1073">
        <f t="shared" ca="1" si="224"/>
        <v>1.6428652393274609E-2</v>
      </c>
    </row>
    <row r="1074" spans="3:18" x14ac:dyDescent="0.2">
      <c r="C1074" s="174"/>
      <c r="D1074" s="176">
        <f t="shared" si="212"/>
        <v>0</v>
      </c>
      <c r="E1074" s="176">
        <f t="shared" si="212"/>
        <v>0</v>
      </c>
      <c r="F1074" s="10">
        <f t="shared" si="213"/>
        <v>0</v>
      </c>
      <c r="G1074" s="10">
        <f t="shared" si="213"/>
        <v>0</v>
      </c>
      <c r="H1074" s="10">
        <f t="shared" si="214"/>
        <v>0</v>
      </c>
      <c r="I1074" s="10">
        <f t="shared" si="215"/>
        <v>0</v>
      </c>
      <c r="J1074" s="10">
        <f t="shared" si="216"/>
        <v>0</v>
      </c>
      <c r="K1074" s="10">
        <f t="shared" si="217"/>
        <v>0</v>
      </c>
      <c r="L1074" s="10">
        <f t="shared" si="218"/>
        <v>0</v>
      </c>
      <c r="M1074" s="10">
        <f t="shared" ca="1" si="223"/>
        <v>-1.6428652393274609E-2</v>
      </c>
      <c r="N1074" s="10">
        <f t="shared" ca="1" si="219"/>
        <v>0</v>
      </c>
      <c r="O1074" s="177">
        <f t="shared" ca="1" si="220"/>
        <v>0</v>
      </c>
      <c r="P1074" s="10">
        <f t="shared" ca="1" si="221"/>
        <v>0</v>
      </c>
      <c r="Q1074" s="10">
        <f t="shared" ca="1" si="222"/>
        <v>0</v>
      </c>
      <c r="R1074">
        <f t="shared" ca="1" si="224"/>
        <v>1.6428652393274609E-2</v>
      </c>
    </row>
    <row r="1075" spans="3:18" x14ac:dyDescent="0.2">
      <c r="C1075" s="174"/>
      <c r="D1075" s="176">
        <f t="shared" si="212"/>
        <v>0</v>
      </c>
      <c r="E1075" s="176">
        <f t="shared" si="212"/>
        <v>0</v>
      </c>
      <c r="F1075" s="10">
        <f t="shared" si="213"/>
        <v>0</v>
      </c>
      <c r="G1075" s="10">
        <f t="shared" si="213"/>
        <v>0</v>
      </c>
      <c r="H1075" s="10">
        <f t="shared" si="214"/>
        <v>0</v>
      </c>
      <c r="I1075" s="10">
        <f t="shared" si="215"/>
        <v>0</v>
      </c>
      <c r="J1075" s="10">
        <f t="shared" si="216"/>
        <v>0</v>
      </c>
      <c r="K1075" s="10">
        <f t="shared" si="217"/>
        <v>0</v>
      </c>
      <c r="L1075" s="10">
        <f t="shared" si="218"/>
        <v>0</v>
      </c>
      <c r="M1075" s="10">
        <f t="shared" ca="1" si="223"/>
        <v>-1.6428652393274609E-2</v>
      </c>
      <c r="N1075" s="10">
        <f t="shared" ca="1" si="219"/>
        <v>0</v>
      </c>
      <c r="O1075" s="177">
        <f t="shared" ca="1" si="220"/>
        <v>0</v>
      </c>
      <c r="P1075" s="10">
        <f t="shared" ca="1" si="221"/>
        <v>0</v>
      </c>
      <c r="Q1075" s="10">
        <f t="shared" ca="1" si="222"/>
        <v>0</v>
      </c>
      <c r="R1075">
        <f t="shared" ca="1" si="224"/>
        <v>1.6428652393274609E-2</v>
      </c>
    </row>
    <row r="1076" spans="3:18" x14ac:dyDescent="0.2">
      <c r="C1076" s="174"/>
      <c r="D1076" s="176">
        <f t="shared" si="212"/>
        <v>0</v>
      </c>
      <c r="E1076" s="176">
        <f t="shared" si="212"/>
        <v>0</v>
      </c>
      <c r="F1076" s="10">
        <f t="shared" si="213"/>
        <v>0</v>
      </c>
      <c r="G1076" s="10">
        <f t="shared" si="213"/>
        <v>0</v>
      </c>
      <c r="H1076" s="10">
        <f t="shared" si="214"/>
        <v>0</v>
      </c>
      <c r="I1076" s="10">
        <f t="shared" si="215"/>
        <v>0</v>
      </c>
      <c r="J1076" s="10">
        <f t="shared" si="216"/>
        <v>0</v>
      </c>
      <c r="K1076" s="10">
        <f t="shared" si="217"/>
        <v>0</v>
      </c>
      <c r="L1076" s="10">
        <f t="shared" si="218"/>
        <v>0</v>
      </c>
      <c r="M1076" s="10">
        <f t="shared" ca="1" si="223"/>
        <v>-1.6428652393274609E-2</v>
      </c>
      <c r="N1076" s="10">
        <f t="shared" ca="1" si="219"/>
        <v>0</v>
      </c>
      <c r="O1076" s="177">
        <f t="shared" ca="1" si="220"/>
        <v>0</v>
      </c>
      <c r="P1076" s="10">
        <f t="shared" ca="1" si="221"/>
        <v>0</v>
      </c>
      <c r="Q1076" s="10">
        <f t="shared" ca="1" si="222"/>
        <v>0</v>
      </c>
      <c r="R1076">
        <f t="shared" ca="1" si="224"/>
        <v>1.6428652393274609E-2</v>
      </c>
    </row>
    <row r="1077" spans="3:18" x14ac:dyDescent="0.2">
      <c r="C1077" s="174"/>
      <c r="D1077" s="176">
        <f t="shared" si="212"/>
        <v>0</v>
      </c>
      <c r="E1077" s="176">
        <f t="shared" si="212"/>
        <v>0</v>
      </c>
      <c r="F1077" s="10">
        <f t="shared" si="213"/>
        <v>0</v>
      </c>
      <c r="G1077" s="10">
        <f t="shared" si="213"/>
        <v>0</v>
      </c>
      <c r="H1077" s="10">
        <f t="shared" si="214"/>
        <v>0</v>
      </c>
      <c r="I1077" s="10">
        <f t="shared" si="215"/>
        <v>0</v>
      </c>
      <c r="J1077" s="10">
        <f t="shared" si="216"/>
        <v>0</v>
      </c>
      <c r="K1077" s="10">
        <f t="shared" si="217"/>
        <v>0</v>
      </c>
      <c r="L1077" s="10">
        <f t="shared" si="218"/>
        <v>0</v>
      </c>
      <c r="M1077" s="10">
        <f t="shared" ca="1" si="223"/>
        <v>-1.6428652393274609E-2</v>
      </c>
      <c r="N1077" s="10">
        <f t="shared" ca="1" si="219"/>
        <v>0</v>
      </c>
      <c r="O1077" s="177">
        <f t="shared" ca="1" si="220"/>
        <v>0</v>
      </c>
      <c r="P1077" s="10">
        <f t="shared" ca="1" si="221"/>
        <v>0</v>
      </c>
      <c r="Q1077" s="10">
        <f t="shared" ca="1" si="222"/>
        <v>0</v>
      </c>
      <c r="R1077">
        <f t="shared" ca="1" si="224"/>
        <v>1.6428652393274609E-2</v>
      </c>
    </row>
    <row r="1078" spans="3:18" x14ac:dyDescent="0.2">
      <c r="C1078" s="174"/>
      <c r="D1078" s="176">
        <f t="shared" si="212"/>
        <v>0</v>
      </c>
      <c r="E1078" s="176">
        <f t="shared" si="212"/>
        <v>0</v>
      </c>
      <c r="F1078" s="10">
        <f t="shared" si="213"/>
        <v>0</v>
      </c>
      <c r="G1078" s="10">
        <f t="shared" si="213"/>
        <v>0</v>
      </c>
      <c r="H1078" s="10">
        <f t="shared" si="214"/>
        <v>0</v>
      </c>
      <c r="I1078" s="10">
        <f t="shared" si="215"/>
        <v>0</v>
      </c>
      <c r="J1078" s="10">
        <f t="shared" si="216"/>
        <v>0</v>
      </c>
      <c r="K1078" s="10">
        <f t="shared" si="217"/>
        <v>0</v>
      </c>
      <c r="L1078" s="10">
        <f t="shared" si="218"/>
        <v>0</v>
      </c>
      <c r="M1078" s="10">
        <f t="shared" ca="1" si="223"/>
        <v>-1.6428652393274609E-2</v>
      </c>
      <c r="N1078" s="10">
        <f t="shared" ca="1" si="219"/>
        <v>0</v>
      </c>
      <c r="O1078" s="177">
        <f t="shared" ca="1" si="220"/>
        <v>0</v>
      </c>
      <c r="P1078" s="10">
        <f t="shared" ca="1" si="221"/>
        <v>0</v>
      </c>
      <c r="Q1078" s="10">
        <f t="shared" ca="1" si="222"/>
        <v>0</v>
      </c>
      <c r="R1078">
        <f t="shared" ca="1" si="224"/>
        <v>1.6428652393274609E-2</v>
      </c>
    </row>
    <row r="1079" spans="3:18" x14ac:dyDescent="0.2">
      <c r="C1079" s="174"/>
      <c r="D1079" s="176">
        <f t="shared" si="212"/>
        <v>0</v>
      </c>
      <c r="E1079" s="176">
        <f t="shared" si="212"/>
        <v>0</v>
      </c>
      <c r="F1079" s="10">
        <f t="shared" si="213"/>
        <v>0</v>
      </c>
      <c r="G1079" s="10">
        <f t="shared" si="213"/>
        <v>0</v>
      </c>
      <c r="H1079" s="10">
        <f t="shared" si="214"/>
        <v>0</v>
      </c>
      <c r="I1079" s="10">
        <f t="shared" si="215"/>
        <v>0</v>
      </c>
      <c r="J1079" s="10">
        <f t="shared" si="216"/>
        <v>0</v>
      </c>
      <c r="K1079" s="10">
        <f t="shared" si="217"/>
        <v>0</v>
      </c>
      <c r="L1079" s="10">
        <f t="shared" si="218"/>
        <v>0</v>
      </c>
      <c r="M1079" s="10">
        <f t="shared" ca="1" si="223"/>
        <v>-1.6428652393274609E-2</v>
      </c>
      <c r="N1079" s="10">
        <f t="shared" ca="1" si="219"/>
        <v>0</v>
      </c>
      <c r="O1079" s="177">
        <f t="shared" ca="1" si="220"/>
        <v>0</v>
      </c>
      <c r="P1079" s="10">
        <f t="shared" ca="1" si="221"/>
        <v>0</v>
      </c>
      <c r="Q1079" s="10">
        <f t="shared" ca="1" si="222"/>
        <v>0</v>
      </c>
      <c r="R1079">
        <f t="shared" ca="1" si="224"/>
        <v>1.6428652393274609E-2</v>
      </c>
    </row>
    <row r="1080" spans="3:18" x14ac:dyDescent="0.2">
      <c r="C1080" s="174"/>
      <c r="D1080" s="176">
        <f t="shared" si="212"/>
        <v>0</v>
      </c>
      <c r="E1080" s="176">
        <f t="shared" si="212"/>
        <v>0</v>
      </c>
      <c r="F1080" s="10">
        <f t="shared" si="213"/>
        <v>0</v>
      </c>
      <c r="G1080" s="10">
        <f t="shared" si="213"/>
        <v>0</v>
      </c>
      <c r="H1080" s="10">
        <f t="shared" si="214"/>
        <v>0</v>
      </c>
      <c r="I1080" s="10">
        <f t="shared" si="215"/>
        <v>0</v>
      </c>
      <c r="J1080" s="10">
        <f t="shared" si="216"/>
        <v>0</v>
      </c>
      <c r="K1080" s="10">
        <f t="shared" si="217"/>
        <v>0</v>
      </c>
      <c r="L1080" s="10">
        <f t="shared" si="218"/>
        <v>0</v>
      </c>
      <c r="M1080" s="10">
        <f t="shared" ca="1" si="223"/>
        <v>-1.6428652393274609E-2</v>
      </c>
      <c r="N1080" s="10">
        <f t="shared" ca="1" si="219"/>
        <v>0</v>
      </c>
      <c r="O1080" s="177">
        <f t="shared" ca="1" si="220"/>
        <v>0</v>
      </c>
      <c r="P1080" s="10">
        <f t="shared" ca="1" si="221"/>
        <v>0</v>
      </c>
      <c r="Q1080" s="10">
        <f t="shared" ca="1" si="222"/>
        <v>0</v>
      </c>
      <c r="R1080">
        <f t="shared" ca="1" si="224"/>
        <v>1.6428652393274609E-2</v>
      </c>
    </row>
    <row r="1081" spans="3:18" x14ac:dyDescent="0.2">
      <c r="C1081" s="174"/>
      <c r="D1081" s="176">
        <f t="shared" si="212"/>
        <v>0</v>
      </c>
      <c r="E1081" s="176">
        <f t="shared" si="212"/>
        <v>0</v>
      </c>
      <c r="F1081" s="10">
        <f t="shared" si="213"/>
        <v>0</v>
      </c>
      <c r="G1081" s="10">
        <f t="shared" si="213"/>
        <v>0</v>
      </c>
      <c r="H1081" s="10">
        <f t="shared" si="214"/>
        <v>0</v>
      </c>
      <c r="I1081" s="10">
        <f t="shared" si="215"/>
        <v>0</v>
      </c>
      <c r="J1081" s="10">
        <f t="shared" si="216"/>
        <v>0</v>
      </c>
      <c r="K1081" s="10">
        <f t="shared" si="217"/>
        <v>0</v>
      </c>
      <c r="L1081" s="10">
        <f t="shared" si="218"/>
        <v>0</v>
      </c>
      <c r="M1081" s="10">
        <f t="shared" ca="1" si="223"/>
        <v>-1.6428652393274609E-2</v>
      </c>
      <c r="N1081" s="10">
        <f t="shared" ca="1" si="219"/>
        <v>0</v>
      </c>
      <c r="O1081" s="177">
        <f t="shared" ca="1" si="220"/>
        <v>0</v>
      </c>
      <c r="P1081" s="10">
        <f t="shared" ca="1" si="221"/>
        <v>0</v>
      </c>
      <c r="Q1081" s="10">
        <f t="shared" ca="1" si="222"/>
        <v>0</v>
      </c>
      <c r="R1081">
        <f t="shared" ca="1" si="224"/>
        <v>1.6428652393274609E-2</v>
      </c>
    </row>
    <row r="1082" spans="3:18" x14ac:dyDescent="0.2">
      <c r="C1082" s="174"/>
      <c r="D1082" s="176">
        <f t="shared" si="212"/>
        <v>0</v>
      </c>
      <c r="E1082" s="176">
        <f t="shared" si="212"/>
        <v>0</v>
      </c>
      <c r="F1082" s="10">
        <f t="shared" si="213"/>
        <v>0</v>
      </c>
      <c r="G1082" s="10">
        <f t="shared" si="213"/>
        <v>0</v>
      </c>
      <c r="H1082" s="10">
        <f t="shared" si="214"/>
        <v>0</v>
      </c>
      <c r="I1082" s="10">
        <f t="shared" si="215"/>
        <v>0</v>
      </c>
      <c r="J1082" s="10">
        <f t="shared" si="216"/>
        <v>0</v>
      </c>
      <c r="K1082" s="10">
        <f t="shared" si="217"/>
        <v>0</v>
      </c>
      <c r="L1082" s="10">
        <f t="shared" si="218"/>
        <v>0</v>
      </c>
      <c r="M1082" s="10">
        <f t="shared" ca="1" si="223"/>
        <v>-1.6428652393274609E-2</v>
      </c>
      <c r="N1082" s="10">
        <f t="shared" ca="1" si="219"/>
        <v>0</v>
      </c>
      <c r="O1082" s="177">
        <f t="shared" ca="1" si="220"/>
        <v>0</v>
      </c>
      <c r="P1082" s="10">
        <f t="shared" ca="1" si="221"/>
        <v>0</v>
      </c>
      <c r="Q1082" s="10">
        <f t="shared" ca="1" si="222"/>
        <v>0</v>
      </c>
      <c r="R1082">
        <f t="shared" ca="1" si="224"/>
        <v>1.6428652393274609E-2</v>
      </c>
    </row>
    <row r="1083" spans="3:18" x14ac:dyDescent="0.2">
      <c r="C1083" s="174"/>
      <c r="D1083" s="176">
        <f t="shared" si="212"/>
        <v>0</v>
      </c>
      <c r="E1083" s="176">
        <f t="shared" si="212"/>
        <v>0</v>
      </c>
      <c r="F1083" s="10">
        <f t="shared" si="213"/>
        <v>0</v>
      </c>
      <c r="G1083" s="10">
        <f t="shared" si="213"/>
        <v>0</v>
      </c>
      <c r="H1083" s="10">
        <f t="shared" si="214"/>
        <v>0</v>
      </c>
      <c r="I1083" s="10">
        <f t="shared" si="215"/>
        <v>0</v>
      </c>
      <c r="J1083" s="10">
        <f t="shared" si="216"/>
        <v>0</v>
      </c>
      <c r="K1083" s="10">
        <f t="shared" si="217"/>
        <v>0</v>
      </c>
      <c r="L1083" s="10">
        <f t="shared" si="218"/>
        <v>0</v>
      </c>
      <c r="M1083" s="10">
        <f t="shared" ca="1" si="223"/>
        <v>-1.6428652393274609E-2</v>
      </c>
      <c r="N1083" s="10">
        <f t="shared" ca="1" si="219"/>
        <v>0</v>
      </c>
      <c r="O1083" s="177">
        <f t="shared" ca="1" si="220"/>
        <v>0</v>
      </c>
      <c r="P1083" s="10">
        <f t="shared" ca="1" si="221"/>
        <v>0</v>
      </c>
      <c r="Q1083" s="10">
        <f t="shared" ca="1" si="222"/>
        <v>0</v>
      </c>
      <c r="R1083">
        <f t="shared" ca="1" si="224"/>
        <v>1.6428652393274609E-2</v>
      </c>
    </row>
    <row r="1084" spans="3:18" x14ac:dyDescent="0.2">
      <c r="C1084" s="174"/>
      <c r="D1084" s="176">
        <f t="shared" si="212"/>
        <v>0</v>
      </c>
      <c r="E1084" s="176">
        <f t="shared" si="212"/>
        <v>0</v>
      </c>
      <c r="F1084" s="10">
        <f t="shared" si="213"/>
        <v>0</v>
      </c>
      <c r="G1084" s="10">
        <f t="shared" si="213"/>
        <v>0</v>
      </c>
      <c r="H1084" s="10">
        <f t="shared" si="214"/>
        <v>0</v>
      </c>
      <c r="I1084" s="10">
        <f t="shared" si="215"/>
        <v>0</v>
      </c>
      <c r="J1084" s="10">
        <f t="shared" si="216"/>
        <v>0</v>
      </c>
      <c r="K1084" s="10">
        <f t="shared" si="217"/>
        <v>0</v>
      </c>
      <c r="L1084" s="10">
        <f t="shared" si="218"/>
        <v>0</v>
      </c>
      <c r="M1084" s="10">
        <f t="shared" ca="1" si="223"/>
        <v>-1.6428652393274609E-2</v>
      </c>
      <c r="N1084" s="10">
        <f t="shared" ca="1" si="219"/>
        <v>0</v>
      </c>
      <c r="O1084" s="177">
        <f t="shared" ca="1" si="220"/>
        <v>0</v>
      </c>
      <c r="P1084" s="10">
        <f t="shared" ca="1" si="221"/>
        <v>0</v>
      </c>
      <c r="Q1084" s="10">
        <f t="shared" ca="1" si="222"/>
        <v>0</v>
      </c>
      <c r="R1084">
        <f t="shared" ca="1" si="224"/>
        <v>1.6428652393274609E-2</v>
      </c>
    </row>
    <row r="1085" spans="3:18" x14ac:dyDescent="0.2">
      <c r="C1085" s="174"/>
      <c r="D1085" s="176">
        <f t="shared" si="212"/>
        <v>0</v>
      </c>
      <c r="E1085" s="176">
        <f t="shared" si="212"/>
        <v>0</v>
      </c>
      <c r="F1085" s="10">
        <f t="shared" si="213"/>
        <v>0</v>
      </c>
      <c r="G1085" s="10">
        <f t="shared" si="213"/>
        <v>0</v>
      </c>
      <c r="H1085" s="10">
        <f t="shared" si="214"/>
        <v>0</v>
      </c>
      <c r="I1085" s="10">
        <f t="shared" si="215"/>
        <v>0</v>
      </c>
      <c r="J1085" s="10">
        <f t="shared" si="216"/>
        <v>0</v>
      </c>
      <c r="K1085" s="10">
        <f t="shared" si="217"/>
        <v>0</v>
      </c>
      <c r="L1085" s="10">
        <f t="shared" si="218"/>
        <v>0</v>
      </c>
      <c r="M1085" s="10">
        <f t="shared" ca="1" si="223"/>
        <v>-1.6428652393274609E-2</v>
      </c>
      <c r="N1085" s="10">
        <f t="shared" ca="1" si="219"/>
        <v>0</v>
      </c>
      <c r="O1085" s="177">
        <f t="shared" ca="1" si="220"/>
        <v>0</v>
      </c>
      <c r="P1085" s="10">
        <f t="shared" ca="1" si="221"/>
        <v>0</v>
      </c>
      <c r="Q1085" s="10">
        <f t="shared" ca="1" si="222"/>
        <v>0</v>
      </c>
      <c r="R1085">
        <f t="shared" ca="1" si="224"/>
        <v>1.6428652393274609E-2</v>
      </c>
    </row>
    <row r="1086" spans="3:18" x14ac:dyDescent="0.2">
      <c r="C1086" s="174"/>
      <c r="D1086" s="176">
        <f t="shared" si="212"/>
        <v>0</v>
      </c>
      <c r="E1086" s="176">
        <f t="shared" si="212"/>
        <v>0</v>
      </c>
      <c r="F1086" s="10">
        <f t="shared" si="213"/>
        <v>0</v>
      </c>
      <c r="G1086" s="10">
        <f t="shared" si="213"/>
        <v>0</v>
      </c>
      <c r="H1086" s="10">
        <f t="shared" si="214"/>
        <v>0</v>
      </c>
      <c r="I1086" s="10">
        <f t="shared" si="215"/>
        <v>0</v>
      </c>
      <c r="J1086" s="10">
        <f t="shared" si="216"/>
        <v>0</v>
      </c>
      <c r="K1086" s="10">
        <f t="shared" si="217"/>
        <v>0</v>
      </c>
      <c r="L1086" s="10">
        <f t="shared" si="218"/>
        <v>0</v>
      </c>
      <c r="M1086" s="10">
        <f t="shared" ca="1" si="223"/>
        <v>-1.6428652393274609E-2</v>
      </c>
      <c r="N1086" s="10">
        <f t="shared" ca="1" si="219"/>
        <v>0</v>
      </c>
      <c r="O1086" s="177">
        <f t="shared" ca="1" si="220"/>
        <v>0</v>
      </c>
      <c r="P1086" s="10">
        <f t="shared" ca="1" si="221"/>
        <v>0</v>
      </c>
      <c r="Q1086" s="10">
        <f t="shared" ca="1" si="222"/>
        <v>0</v>
      </c>
      <c r="R1086">
        <f t="shared" ca="1" si="224"/>
        <v>1.6428652393274609E-2</v>
      </c>
    </row>
    <row r="1087" spans="3:18" x14ac:dyDescent="0.2">
      <c r="C1087" s="174"/>
      <c r="D1087" s="176">
        <f t="shared" si="212"/>
        <v>0</v>
      </c>
      <c r="E1087" s="176">
        <f t="shared" si="212"/>
        <v>0</v>
      </c>
      <c r="F1087" s="10">
        <f t="shared" si="213"/>
        <v>0</v>
      </c>
      <c r="G1087" s="10">
        <f t="shared" si="213"/>
        <v>0</v>
      </c>
      <c r="H1087" s="10">
        <f t="shared" si="214"/>
        <v>0</v>
      </c>
      <c r="I1087" s="10">
        <f t="shared" si="215"/>
        <v>0</v>
      </c>
      <c r="J1087" s="10">
        <f t="shared" si="216"/>
        <v>0</v>
      </c>
      <c r="K1087" s="10">
        <f t="shared" si="217"/>
        <v>0</v>
      </c>
      <c r="L1087" s="10">
        <f t="shared" si="218"/>
        <v>0</v>
      </c>
      <c r="M1087" s="10">
        <f t="shared" ca="1" si="223"/>
        <v>-1.6428652393274609E-2</v>
      </c>
      <c r="N1087" s="10">
        <f t="shared" ca="1" si="219"/>
        <v>0</v>
      </c>
      <c r="O1087" s="177">
        <f t="shared" ca="1" si="220"/>
        <v>0</v>
      </c>
      <c r="P1087" s="10">
        <f t="shared" ca="1" si="221"/>
        <v>0</v>
      </c>
      <c r="Q1087" s="10">
        <f t="shared" ca="1" si="222"/>
        <v>0</v>
      </c>
      <c r="R1087">
        <f t="shared" ca="1" si="224"/>
        <v>1.6428652393274609E-2</v>
      </c>
    </row>
    <row r="1088" spans="3:18" x14ac:dyDescent="0.2">
      <c r="C1088" s="174"/>
      <c r="D1088" s="176">
        <f t="shared" si="212"/>
        <v>0</v>
      </c>
      <c r="E1088" s="176">
        <f t="shared" si="212"/>
        <v>0</v>
      </c>
      <c r="F1088" s="10">
        <f t="shared" si="213"/>
        <v>0</v>
      </c>
      <c r="G1088" s="10">
        <f t="shared" si="213"/>
        <v>0</v>
      </c>
      <c r="H1088" s="10">
        <f t="shared" si="214"/>
        <v>0</v>
      </c>
      <c r="I1088" s="10">
        <f t="shared" si="215"/>
        <v>0</v>
      </c>
      <c r="J1088" s="10">
        <f t="shared" si="216"/>
        <v>0</v>
      </c>
      <c r="K1088" s="10">
        <f t="shared" si="217"/>
        <v>0</v>
      </c>
      <c r="L1088" s="10">
        <f t="shared" si="218"/>
        <v>0</v>
      </c>
      <c r="M1088" s="10">
        <f t="shared" ca="1" si="223"/>
        <v>-1.6428652393274609E-2</v>
      </c>
      <c r="N1088" s="10">
        <f t="shared" ca="1" si="219"/>
        <v>0</v>
      </c>
      <c r="O1088" s="177">
        <f t="shared" ca="1" si="220"/>
        <v>0</v>
      </c>
      <c r="P1088" s="10">
        <f t="shared" ca="1" si="221"/>
        <v>0</v>
      </c>
      <c r="Q1088" s="10">
        <f t="shared" ca="1" si="222"/>
        <v>0</v>
      </c>
      <c r="R1088">
        <f t="shared" ca="1" si="224"/>
        <v>1.6428652393274609E-2</v>
      </c>
    </row>
    <row r="1089" spans="3:18" x14ac:dyDescent="0.2">
      <c r="C1089" s="174"/>
      <c r="D1089" s="176">
        <f t="shared" si="212"/>
        <v>0</v>
      </c>
      <c r="E1089" s="176">
        <f t="shared" si="212"/>
        <v>0</v>
      </c>
      <c r="F1089" s="10">
        <f t="shared" si="213"/>
        <v>0</v>
      </c>
      <c r="G1089" s="10">
        <f t="shared" si="213"/>
        <v>0</v>
      </c>
      <c r="H1089" s="10">
        <f t="shared" si="214"/>
        <v>0</v>
      </c>
      <c r="I1089" s="10">
        <f t="shared" si="215"/>
        <v>0</v>
      </c>
      <c r="J1089" s="10">
        <f t="shared" si="216"/>
        <v>0</v>
      </c>
      <c r="K1089" s="10">
        <f t="shared" si="217"/>
        <v>0</v>
      </c>
      <c r="L1089" s="10">
        <f t="shared" si="218"/>
        <v>0</v>
      </c>
      <c r="M1089" s="10">
        <f t="shared" ca="1" si="223"/>
        <v>-1.6428652393274609E-2</v>
      </c>
      <c r="N1089" s="10">
        <f t="shared" ca="1" si="219"/>
        <v>0</v>
      </c>
      <c r="O1089" s="177">
        <f t="shared" ca="1" si="220"/>
        <v>0</v>
      </c>
      <c r="P1089" s="10">
        <f t="shared" ca="1" si="221"/>
        <v>0</v>
      </c>
      <c r="Q1089" s="10">
        <f t="shared" ca="1" si="222"/>
        <v>0</v>
      </c>
      <c r="R1089">
        <f t="shared" ca="1" si="224"/>
        <v>1.6428652393274609E-2</v>
      </c>
    </row>
    <row r="1090" spans="3:18" x14ac:dyDescent="0.2">
      <c r="C1090" s="174"/>
      <c r="D1090" s="176">
        <f t="shared" si="212"/>
        <v>0</v>
      </c>
      <c r="E1090" s="176">
        <f t="shared" si="212"/>
        <v>0</v>
      </c>
      <c r="F1090" s="10">
        <f t="shared" si="213"/>
        <v>0</v>
      </c>
      <c r="G1090" s="10">
        <f t="shared" si="213"/>
        <v>0</v>
      </c>
      <c r="H1090" s="10">
        <f t="shared" si="214"/>
        <v>0</v>
      </c>
      <c r="I1090" s="10">
        <f t="shared" si="215"/>
        <v>0</v>
      </c>
      <c r="J1090" s="10">
        <f t="shared" si="216"/>
        <v>0</v>
      </c>
      <c r="K1090" s="10">
        <f t="shared" si="217"/>
        <v>0</v>
      </c>
      <c r="L1090" s="10">
        <f t="shared" si="218"/>
        <v>0</v>
      </c>
      <c r="M1090" s="10">
        <f t="shared" ca="1" si="223"/>
        <v>-1.6428652393274609E-2</v>
      </c>
      <c r="N1090" s="10">
        <f t="shared" ca="1" si="219"/>
        <v>0</v>
      </c>
      <c r="O1090" s="177">
        <f t="shared" ca="1" si="220"/>
        <v>0</v>
      </c>
      <c r="P1090" s="10">
        <f t="shared" ca="1" si="221"/>
        <v>0</v>
      </c>
      <c r="Q1090" s="10">
        <f t="shared" ca="1" si="222"/>
        <v>0</v>
      </c>
      <c r="R1090">
        <f t="shared" ca="1" si="224"/>
        <v>1.6428652393274609E-2</v>
      </c>
    </row>
    <row r="1091" spans="3:18" x14ac:dyDescent="0.2">
      <c r="C1091" s="174"/>
      <c r="D1091" s="176">
        <f t="shared" si="212"/>
        <v>0</v>
      </c>
      <c r="E1091" s="176">
        <f t="shared" si="212"/>
        <v>0</v>
      </c>
      <c r="F1091" s="10">
        <f t="shared" si="213"/>
        <v>0</v>
      </c>
      <c r="G1091" s="10">
        <f t="shared" si="213"/>
        <v>0</v>
      </c>
      <c r="H1091" s="10">
        <f t="shared" si="214"/>
        <v>0</v>
      </c>
      <c r="I1091" s="10">
        <f t="shared" si="215"/>
        <v>0</v>
      </c>
      <c r="J1091" s="10">
        <f t="shared" si="216"/>
        <v>0</v>
      </c>
      <c r="K1091" s="10">
        <f t="shared" si="217"/>
        <v>0</v>
      </c>
      <c r="L1091" s="10">
        <f t="shared" si="218"/>
        <v>0</v>
      </c>
      <c r="M1091" s="10">
        <f t="shared" ca="1" si="223"/>
        <v>-1.6428652393274609E-2</v>
      </c>
      <c r="N1091" s="10">
        <f t="shared" ca="1" si="219"/>
        <v>0</v>
      </c>
      <c r="O1091" s="177">
        <f t="shared" ca="1" si="220"/>
        <v>0</v>
      </c>
      <c r="P1091" s="10">
        <f t="shared" ca="1" si="221"/>
        <v>0</v>
      </c>
      <c r="Q1091" s="10">
        <f t="shared" ca="1" si="222"/>
        <v>0</v>
      </c>
      <c r="R1091">
        <f t="shared" ca="1" si="224"/>
        <v>1.6428652393274609E-2</v>
      </c>
    </row>
    <row r="1092" spans="3:18" x14ac:dyDescent="0.2">
      <c r="C1092" s="174"/>
      <c r="D1092" s="176">
        <f t="shared" si="212"/>
        <v>0</v>
      </c>
      <c r="E1092" s="176">
        <f t="shared" si="212"/>
        <v>0</v>
      </c>
      <c r="F1092" s="10">
        <f t="shared" si="213"/>
        <v>0</v>
      </c>
      <c r="G1092" s="10">
        <f t="shared" si="213"/>
        <v>0</v>
      </c>
      <c r="H1092" s="10">
        <f t="shared" si="214"/>
        <v>0</v>
      </c>
      <c r="I1092" s="10">
        <f t="shared" si="215"/>
        <v>0</v>
      </c>
      <c r="J1092" s="10">
        <f t="shared" si="216"/>
        <v>0</v>
      </c>
      <c r="K1092" s="10">
        <f t="shared" si="217"/>
        <v>0</v>
      </c>
      <c r="L1092" s="10">
        <f t="shared" si="218"/>
        <v>0</v>
      </c>
      <c r="M1092" s="10">
        <f t="shared" ca="1" si="223"/>
        <v>-1.6428652393274609E-2</v>
      </c>
      <c r="N1092" s="10">
        <f t="shared" ca="1" si="219"/>
        <v>0</v>
      </c>
      <c r="O1092" s="177">
        <f t="shared" ca="1" si="220"/>
        <v>0</v>
      </c>
      <c r="P1092" s="10">
        <f t="shared" ca="1" si="221"/>
        <v>0</v>
      </c>
      <c r="Q1092" s="10">
        <f t="shared" ca="1" si="222"/>
        <v>0</v>
      </c>
      <c r="R1092">
        <f t="shared" ca="1" si="224"/>
        <v>1.6428652393274609E-2</v>
      </c>
    </row>
    <row r="1093" spans="3:18" x14ac:dyDescent="0.2">
      <c r="C1093" s="174"/>
      <c r="D1093" s="176">
        <f t="shared" si="212"/>
        <v>0</v>
      </c>
      <c r="E1093" s="176">
        <f t="shared" si="212"/>
        <v>0</v>
      </c>
      <c r="F1093" s="10">
        <f t="shared" si="213"/>
        <v>0</v>
      </c>
      <c r="G1093" s="10">
        <f t="shared" si="213"/>
        <v>0</v>
      </c>
      <c r="H1093" s="10">
        <f t="shared" si="214"/>
        <v>0</v>
      </c>
      <c r="I1093" s="10">
        <f t="shared" si="215"/>
        <v>0</v>
      </c>
      <c r="J1093" s="10">
        <f t="shared" si="216"/>
        <v>0</v>
      </c>
      <c r="K1093" s="10">
        <f t="shared" si="217"/>
        <v>0</v>
      </c>
      <c r="L1093" s="10">
        <f t="shared" si="218"/>
        <v>0</v>
      </c>
      <c r="M1093" s="10">
        <f t="shared" ca="1" si="223"/>
        <v>-1.6428652393274609E-2</v>
      </c>
      <c r="N1093" s="10">
        <f t="shared" ca="1" si="219"/>
        <v>0</v>
      </c>
      <c r="O1093" s="177">
        <f t="shared" ca="1" si="220"/>
        <v>0</v>
      </c>
      <c r="P1093" s="10">
        <f t="shared" ca="1" si="221"/>
        <v>0</v>
      </c>
      <c r="Q1093" s="10">
        <f t="shared" ca="1" si="222"/>
        <v>0</v>
      </c>
      <c r="R1093">
        <f t="shared" ca="1" si="224"/>
        <v>1.6428652393274609E-2</v>
      </c>
    </row>
    <row r="1094" spans="3:18" x14ac:dyDescent="0.2">
      <c r="C1094" s="174"/>
      <c r="D1094" s="176">
        <f t="shared" si="212"/>
        <v>0</v>
      </c>
      <c r="E1094" s="176">
        <f t="shared" si="212"/>
        <v>0</v>
      </c>
      <c r="F1094" s="10">
        <f t="shared" si="213"/>
        <v>0</v>
      </c>
      <c r="G1094" s="10">
        <f t="shared" si="213"/>
        <v>0</v>
      </c>
      <c r="H1094" s="10">
        <f t="shared" si="214"/>
        <v>0</v>
      </c>
      <c r="I1094" s="10">
        <f t="shared" si="215"/>
        <v>0</v>
      </c>
      <c r="J1094" s="10">
        <f t="shared" si="216"/>
        <v>0</v>
      </c>
      <c r="K1094" s="10">
        <f t="shared" si="217"/>
        <v>0</v>
      </c>
      <c r="L1094" s="10">
        <f t="shared" si="218"/>
        <v>0</v>
      </c>
      <c r="M1094" s="10">
        <f t="shared" ca="1" si="223"/>
        <v>-1.6428652393274609E-2</v>
      </c>
      <c r="N1094" s="10">
        <f t="shared" ca="1" si="219"/>
        <v>0</v>
      </c>
      <c r="O1094" s="177">
        <f t="shared" ca="1" si="220"/>
        <v>0</v>
      </c>
      <c r="P1094" s="10">
        <f t="shared" ca="1" si="221"/>
        <v>0</v>
      </c>
      <c r="Q1094" s="10">
        <f t="shared" ca="1" si="222"/>
        <v>0</v>
      </c>
      <c r="R1094">
        <f t="shared" ca="1" si="224"/>
        <v>1.6428652393274609E-2</v>
      </c>
    </row>
    <row r="1095" spans="3:18" x14ac:dyDescent="0.2">
      <c r="C1095" s="174"/>
      <c r="D1095" s="176">
        <f t="shared" si="212"/>
        <v>0</v>
      </c>
      <c r="E1095" s="176">
        <f t="shared" si="212"/>
        <v>0</v>
      </c>
      <c r="F1095" s="10">
        <f t="shared" si="213"/>
        <v>0</v>
      </c>
      <c r="G1095" s="10">
        <f t="shared" si="213"/>
        <v>0</v>
      </c>
      <c r="H1095" s="10">
        <f t="shared" si="214"/>
        <v>0</v>
      </c>
      <c r="I1095" s="10">
        <f t="shared" si="215"/>
        <v>0</v>
      </c>
      <c r="J1095" s="10">
        <f t="shared" si="216"/>
        <v>0</v>
      </c>
      <c r="K1095" s="10">
        <f t="shared" si="217"/>
        <v>0</v>
      </c>
      <c r="L1095" s="10">
        <f t="shared" si="218"/>
        <v>0</v>
      </c>
      <c r="M1095" s="10">
        <f t="shared" ca="1" si="223"/>
        <v>-1.6428652393274609E-2</v>
      </c>
      <c r="N1095" s="10">
        <f t="shared" ca="1" si="219"/>
        <v>0</v>
      </c>
      <c r="O1095" s="177">
        <f t="shared" ca="1" si="220"/>
        <v>0</v>
      </c>
      <c r="P1095" s="10">
        <f t="shared" ca="1" si="221"/>
        <v>0</v>
      </c>
      <c r="Q1095" s="10">
        <f t="shared" ca="1" si="222"/>
        <v>0</v>
      </c>
      <c r="R1095">
        <f t="shared" ca="1" si="224"/>
        <v>1.6428652393274609E-2</v>
      </c>
    </row>
    <row r="1096" spans="3:18" x14ac:dyDescent="0.2">
      <c r="C1096" s="174"/>
      <c r="D1096" s="176">
        <f t="shared" si="212"/>
        <v>0</v>
      </c>
      <c r="E1096" s="176">
        <f t="shared" si="212"/>
        <v>0</v>
      </c>
      <c r="F1096" s="10">
        <f t="shared" si="213"/>
        <v>0</v>
      </c>
      <c r="G1096" s="10">
        <f t="shared" si="213"/>
        <v>0</v>
      </c>
      <c r="H1096" s="10">
        <f t="shared" si="214"/>
        <v>0</v>
      </c>
      <c r="I1096" s="10">
        <f t="shared" si="215"/>
        <v>0</v>
      </c>
      <c r="J1096" s="10">
        <f t="shared" si="216"/>
        <v>0</v>
      </c>
      <c r="K1096" s="10">
        <f t="shared" si="217"/>
        <v>0</v>
      </c>
      <c r="L1096" s="10">
        <f t="shared" si="218"/>
        <v>0</v>
      </c>
      <c r="M1096" s="10">
        <f t="shared" ca="1" si="223"/>
        <v>-1.6428652393274609E-2</v>
      </c>
      <c r="N1096" s="10">
        <f t="shared" ca="1" si="219"/>
        <v>0</v>
      </c>
      <c r="O1096" s="177">
        <f t="shared" ca="1" si="220"/>
        <v>0</v>
      </c>
      <c r="P1096" s="10">
        <f t="shared" ca="1" si="221"/>
        <v>0</v>
      </c>
      <c r="Q1096" s="10">
        <f t="shared" ca="1" si="222"/>
        <v>0</v>
      </c>
      <c r="R1096">
        <f t="shared" ca="1" si="224"/>
        <v>1.6428652393274609E-2</v>
      </c>
    </row>
    <row r="1097" spans="3:18" x14ac:dyDescent="0.2">
      <c r="C1097" s="174"/>
      <c r="D1097" s="176">
        <f t="shared" si="212"/>
        <v>0</v>
      </c>
      <c r="E1097" s="176">
        <f t="shared" si="212"/>
        <v>0</v>
      </c>
      <c r="F1097" s="10">
        <f t="shared" si="213"/>
        <v>0</v>
      </c>
      <c r="G1097" s="10">
        <f t="shared" si="213"/>
        <v>0</v>
      </c>
      <c r="H1097" s="10">
        <f t="shared" si="214"/>
        <v>0</v>
      </c>
      <c r="I1097" s="10">
        <f t="shared" si="215"/>
        <v>0</v>
      </c>
      <c r="J1097" s="10">
        <f t="shared" si="216"/>
        <v>0</v>
      </c>
      <c r="K1097" s="10">
        <f t="shared" si="217"/>
        <v>0</v>
      </c>
      <c r="L1097" s="10">
        <f t="shared" si="218"/>
        <v>0</v>
      </c>
      <c r="M1097" s="10">
        <f t="shared" ca="1" si="223"/>
        <v>-1.6428652393274609E-2</v>
      </c>
      <c r="N1097" s="10">
        <f t="shared" ca="1" si="219"/>
        <v>0</v>
      </c>
      <c r="O1097" s="177">
        <f t="shared" ca="1" si="220"/>
        <v>0</v>
      </c>
      <c r="P1097" s="10">
        <f t="shared" ca="1" si="221"/>
        <v>0</v>
      </c>
      <c r="Q1097" s="10">
        <f t="shared" ca="1" si="222"/>
        <v>0</v>
      </c>
      <c r="R1097">
        <f t="shared" ca="1" si="224"/>
        <v>1.6428652393274609E-2</v>
      </c>
    </row>
    <row r="1098" spans="3:18" x14ac:dyDescent="0.2">
      <c r="C1098" s="174"/>
      <c r="D1098" s="176">
        <f t="shared" si="212"/>
        <v>0</v>
      </c>
      <c r="E1098" s="176">
        <f t="shared" si="212"/>
        <v>0</v>
      </c>
      <c r="F1098" s="10">
        <f t="shared" si="213"/>
        <v>0</v>
      </c>
      <c r="G1098" s="10">
        <f t="shared" si="213"/>
        <v>0</v>
      </c>
      <c r="H1098" s="10">
        <f t="shared" si="214"/>
        <v>0</v>
      </c>
      <c r="I1098" s="10">
        <f t="shared" si="215"/>
        <v>0</v>
      </c>
      <c r="J1098" s="10">
        <f t="shared" si="216"/>
        <v>0</v>
      </c>
      <c r="K1098" s="10">
        <f t="shared" si="217"/>
        <v>0</v>
      </c>
      <c r="L1098" s="10">
        <f t="shared" si="218"/>
        <v>0</v>
      </c>
      <c r="M1098" s="10">
        <f t="shared" ca="1" si="223"/>
        <v>-1.6428652393274609E-2</v>
      </c>
      <c r="N1098" s="10">
        <f t="shared" ca="1" si="219"/>
        <v>0</v>
      </c>
      <c r="O1098" s="177">
        <f t="shared" ca="1" si="220"/>
        <v>0</v>
      </c>
      <c r="P1098" s="10">
        <f t="shared" ca="1" si="221"/>
        <v>0</v>
      </c>
      <c r="Q1098" s="10">
        <f t="shared" ca="1" si="222"/>
        <v>0</v>
      </c>
      <c r="R1098">
        <f t="shared" ca="1" si="224"/>
        <v>1.6428652393274609E-2</v>
      </c>
    </row>
    <row r="1099" spans="3:18" x14ac:dyDescent="0.2">
      <c r="C1099" s="174"/>
      <c r="D1099" s="176">
        <f t="shared" si="212"/>
        <v>0</v>
      </c>
      <c r="E1099" s="176">
        <f t="shared" si="212"/>
        <v>0</v>
      </c>
      <c r="F1099" s="10">
        <f t="shared" si="213"/>
        <v>0</v>
      </c>
      <c r="G1099" s="10">
        <f t="shared" si="213"/>
        <v>0</v>
      </c>
      <c r="H1099" s="10">
        <f t="shared" si="214"/>
        <v>0</v>
      </c>
      <c r="I1099" s="10">
        <f t="shared" si="215"/>
        <v>0</v>
      </c>
      <c r="J1099" s="10">
        <f t="shared" si="216"/>
        <v>0</v>
      </c>
      <c r="K1099" s="10">
        <f t="shared" si="217"/>
        <v>0</v>
      </c>
      <c r="L1099" s="10">
        <f t="shared" si="218"/>
        <v>0</v>
      </c>
      <c r="M1099" s="10">
        <f t="shared" ca="1" si="223"/>
        <v>-1.6428652393274609E-2</v>
      </c>
      <c r="N1099" s="10">
        <f t="shared" ca="1" si="219"/>
        <v>0</v>
      </c>
      <c r="O1099" s="177">
        <f t="shared" ca="1" si="220"/>
        <v>0</v>
      </c>
      <c r="P1099" s="10">
        <f t="shared" ca="1" si="221"/>
        <v>0</v>
      </c>
      <c r="Q1099" s="10">
        <f t="shared" ca="1" si="222"/>
        <v>0</v>
      </c>
      <c r="R1099">
        <f t="shared" ca="1" si="224"/>
        <v>1.6428652393274609E-2</v>
      </c>
    </row>
    <row r="1100" spans="3:18" x14ac:dyDescent="0.2">
      <c r="C1100" s="174"/>
      <c r="D1100" s="176">
        <f t="shared" si="212"/>
        <v>0</v>
      </c>
      <c r="E1100" s="176">
        <f t="shared" si="212"/>
        <v>0</v>
      </c>
      <c r="F1100" s="10">
        <f t="shared" si="213"/>
        <v>0</v>
      </c>
      <c r="G1100" s="10">
        <f t="shared" si="213"/>
        <v>0</v>
      </c>
      <c r="H1100" s="10">
        <f t="shared" si="214"/>
        <v>0</v>
      </c>
      <c r="I1100" s="10">
        <f t="shared" si="215"/>
        <v>0</v>
      </c>
      <c r="J1100" s="10">
        <f t="shared" si="216"/>
        <v>0</v>
      </c>
      <c r="K1100" s="10">
        <f t="shared" si="217"/>
        <v>0</v>
      </c>
      <c r="L1100" s="10">
        <f t="shared" si="218"/>
        <v>0</v>
      </c>
      <c r="M1100" s="10">
        <f t="shared" ca="1" si="223"/>
        <v>-1.6428652393274609E-2</v>
      </c>
      <c r="N1100" s="10">
        <f t="shared" ca="1" si="219"/>
        <v>0</v>
      </c>
      <c r="O1100" s="177">
        <f t="shared" ca="1" si="220"/>
        <v>0</v>
      </c>
      <c r="P1100" s="10">
        <f t="shared" ca="1" si="221"/>
        <v>0</v>
      </c>
      <c r="Q1100" s="10">
        <f t="shared" ca="1" si="222"/>
        <v>0</v>
      </c>
      <c r="R1100">
        <f t="shared" ca="1" si="224"/>
        <v>1.6428652393274609E-2</v>
      </c>
    </row>
    <row r="1101" spans="3:18" x14ac:dyDescent="0.2">
      <c r="C1101" s="174"/>
      <c r="D1101" s="176">
        <f t="shared" si="212"/>
        <v>0</v>
      </c>
      <c r="E1101" s="176">
        <f t="shared" si="212"/>
        <v>0</v>
      </c>
      <c r="F1101" s="10">
        <f t="shared" si="213"/>
        <v>0</v>
      </c>
      <c r="G1101" s="10">
        <f t="shared" si="213"/>
        <v>0</v>
      </c>
      <c r="H1101" s="10">
        <f t="shared" si="214"/>
        <v>0</v>
      </c>
      <c r="I1101" s="10">
        <f t="shared" si="215"/>
        <v>0</v>
      </c>
      <c r="J1101" s="10">
        <f t="shared" si="216"/>
        <v>0</v>
      </c>
      <c r="K1101" s="10">
        <f t="shared" si="217"/>
        <v>0</v>
      </c>
      <c r="L1101" s="10">
        <f t="shared" si="218"/>
        <v>0</v>
      </c>
      <c r="M1101" s="10">
        <f t="shared" ca="1" si="223"/>
        <v>-1.6428652393274609E-2</v>
      </c>
      <c r="N1101" s="10">
        <f t="shared" ca="1" si="219"/>
        <v>0</v>
      </c>
      <c r="O1101" s="177">
        <f t="shared" ca="1" si="220"/>
        <v>0</v>
      </c>
      <c r="P1101" s="10">
        <f t="shared" ca="1" si="221"/>
        <v>0</v>
      </c>
      <c r="Q1101" s="10">
        <f t="shared" ca="1" si="222"/>
        <v>0</v>
      </c>
      <c r="R1101">
        <f t="shared" ca="1" si="224"/>
        <v>1.6428652393274609E-2</v>
      </c>
    </row>
    <row r="1102" spans="3:18" x14ac:dyDescent="0.2">
      <c r="C1102" s="174"/>
      <c r="D1102" s="176">
        <f t="shared" si="212"/>
        <v>0</v>
      </c>
      <c r="E1102" s="176">
        <f t="shared" si="212"/>
        <v>0</v>
      </c>
      <c r="F1102" s="10">
        <f t="shared" si="213"/>
        <v>0</v>
      </c>
      <c r="G1102" s="10">
        <f t="shared" si="213"/>
        <v>0</v>
      </c>
      <c r="H1102" s="10">
        <f t="shared" si="214"/>
        <v>0</v>
      </c>
      <c r="I1102" s="10">
        <f t="shared" si="215"/>
        <v>0</v>
      </c>
      <c r="J1102" s="10">
        <f t="shared" si="216"/>
        <v>0</v>
      </c>
      <c r="K1102" s="10">
        <f t="shared" si="217"/>
        <v>0</v>
      </c>
      <c r="L1102" s="10">
        <f t="shared" si="218"/>
        <v>0</v>
      </c>
      <c r="M1102" s="10">
        <f t="shared" ca="1" si="223"/>
        <v>-1.6428652393274609E-2</v>
      </c>
      <c r="N1102" s="10">
        <f t="shared" ca="1" si="219"/>
        <v>0</v>
      </c>
      <c r="O1102" s="177">
        <f t="shared" ca="1" si="220"/>
        <v>0</v>
      </c>
      <c r="P1102" s="10">
        <f t="shared" ca="1" si="221"/>
        <v>0</v>
      </c>
      <c r="Q1102" s="10">
        <f t="shared" ca="1" si="222"/>
        <v>0</v>
      </c>
      <c r="R1102">
        <f t="shared" ca="1" si="224"/>
        <v>1.6428652393274609E-2</v>
      </c>
    </row>
    <row r="1103" spans="3:18" x14ac:dyDescent="0.2">
      <c r="C1103" s="174"/>
      <c r="D1103" s="176">
        <f t="shared" ref="D1103:E1166" si="225">A1103/A$18</f>
        <v>0</v>
      </c>
      <c r="E1103" s="176">
        <f t="shared" si="225"/>
        <v>0</v>
      </c>
      <c r="F1103" s="10">
        <f t="shared" ref="F1103:G1166" si="226">$C1103*D1103</f>
        <v>0</v>
      </c>
      <c r="G1103" s="10">
        <f t="shared" si="226"/>
        <v>0</v>
      </c>
      <c r="H1103" s="10">
        <f t="shared" si="214"/>
        <v>0</v>
      </c>
      <c r="I1103" s="10">
        <f t="shared" si="215"/>
        <v>0</v>
      </c>
      <c r="J1103" s="10">
        <f t="shared" si="216"/>
        <v>0</v>
      </c>
      <c r="K1103" s="10">
        <f t="shared" si="217"/>
        <v>0</v>
      </c>
      <c r="L1103" s="10">
        <f t="shared" si="218"/>
        <v>0</v>
      </c>
      <c r="M1103" s="10">
        <f t="shared" ca="1" si="223"/>
        <v>-1.6428652393274609E-2</v>
      </c>
      <c r="N1103" s="10">
        <f t="shared" ca="1" si="219"/>
        <v>0</v>
      </c>
      <c r="O1103" s="177">
        <f t="shared" ca="1" si="220"/>
        <v>0</v>
      </c>
      <c r="P1103" s="10">
        <f t="shared" ca="1" si="221"/>
        <v>0</v>
      </c>
      <c r="Q1103" s="10">
        <f t="shared" ca="1" si="222"/>
        <v>0</v>
      </c>
      <c r="R1103">
        <f t="shared" ca="1" si="224"/>
        <v>1.6428652393274609E-2</v>
      </c>
    </row>
    <row r="1104" spans="3:18" x14ac:dyDescent="0.2">
      <c r="C1104" s="174"/>
      <c r="D1104" s="176">
        <f t="shared" si="225"/>
        <v>0</v>
      </c>
      <c r="E1104" s="176">
        <f t="shared" si="225"/>
        <v>0</v>
      </c>
      <c r="F1104" s="10">
        <f t="shared" si="226"/>
        <v>0</v>
      </c>
      <c r="G1104" s="10">
        <f t="shared" si="226"/>
        <v>0</v>
      </c>
      <c r="H1104" s="10">
        <f t="shared" ref="H1104:H1167" si="227">C1104*D1104*D1104</f>
        <v>0</v>
      </c>
      <c r="I1104" s="10">
        <f t="shared" ref="I1104:I1167" si="228">C1104*D1104*D1104*D1104</f>
        <v>0</v>
      </c>
      <c r="J1104" s="10">
        <f t="shared" ref="J1104:J1167" si="229">C1104*D1104*D1104*D1104*D1104</f>
        <v>0</v>
      </c>
      <c r="K1104" s="10">
        <f t="shared" ref="K1104:K1167" si="230">C1104*E1104*D1104</f>
        <v>0</v>
      </c>
      <c r="L1104" s="10">
        <f t="shared" ref="L1104:L1167" si="231">C1104*E1104*D1104*D1104</f>
        <v>0</v>
      </c>
      <c r="M1104" s="10">
        <f t="shared" ca="1" si="223"/>
        <v>-1.6428652393274609E-2</v>
      </c>
      <c r="N1104" s="10">
        <f t="shared" ref="N1104:N1167" ca="1" si="232">C1104*(M1104-E1104)^2</f>
        <v>0</v>
      </c>
      <c r="O1104" s="177">
        <f t="shared" ref="O1104:O1167" ca="1" si="233">(C1104*O$1-O$2*F1104+O$3*H1104)^2</f>
        <v>0</v>
      </c>
      <c r="P1104" s="10">
        <f t="shared" ref="P1104:P1167" ca="1" si="234">(-C1104*O$2+O$4*F1104-O$5*H1104)^2</f>
        <v>0</v>
      </c>
      <c r="Q1104" s="10">
        <f t="shared" ref="Q1104:Q1167" ca="1" si="235">+(C1104*O$3-F1104*O$5+H1104*O$6)^2</f>
        <v>0</v>
      </c>
      <c r="R1104">
        <f t="shared" ca="1" si="224"/>
        <v>1.6428652393274609E-2</v>
      </c>
    </row>
    <row r="1105" spans="3:18" x14ac:dyDescent="0.2">
      <c r="C1105" s="174"/>
      <c r="D1105" s="176">
        <f t="shared" si="225"/>
        <v>0</v>
      </c>
      <c r="E1105" s="176">
        <f t="shared" si="225"/>
        <v>0</v>
      </c>
      <c r="F1105" s="10">
        <f t="shared" si="226"/>
        <v>0</v>
      </c>
      <c r="G1105" s="10">
        <f t="shared" si="226"/>
        <v>0</v>
      </c>
      <c r="H1105" s="10">
        <f t="shared" si="227"/>
        <v>0</v>
      </c>
      <c r="I1105" s="10">
        <f t="shared" si="228"/>
        <v>0</v>
      </c>
      <c r="J1105" s="10">
        <f t="shared" si="229"/>
        <v>0</v>
      </c>
      <c r="K1105" s="10">
        <f t="shared" si="230"/>
        <v>0</v>
      </c>
      <c r="L1105" s="10">
        <f t="shared" si="231"/>
        <v>0</v>
      </c>
      <c r="M1105" s="10">
        <f t="shared" ca="1" si="223"/>
        <v>-1.6428652393274609E-2</v>
      </c>
      <c r="N1105" s="10">
        <f t="shared" ca="1" si="232"/>
        <v>0</v>
      </c>
      <c r="O1105" s="177">
        <f t="shared" ca="1" si="233"/>
        <v>0</v>
      </c>
      <c r="P1105" s="10">
        <f t="shared" ca="1" si="234"/>
        <v>0</v>
      </c>
      <c r="Q1105" s="10">
        <f t="shared" ca="1" si="235"/>
        <v>0</v>
      </c>
      <c r="R1105">
        <f t="shared" ca="1" si="224"/>
        <v>1.6428652393274609E-2</v>
      </c>
    </row>
    <row r="1106" spans="3:18" x14ac:dyDescent="0.2">
      <c r="C1106" s="174"/>
      <c r="D1106" s="176">
        <f t="shared" si="225"/>
        <v>0</v>
      </c>
      <c r="E1106" s="176">
        <f t="shared" si="225"/>
        <v>0</v>
      </c>
      <c r="F1106" s="10">
        <f t="shared" si="226"/>
        <v>0</v>
      </c>
      <c r="G1106" s="10">
        <f t="shared" si="226"/>
        <v>0</v>
      </c>
      <c r="H1106" s="10">
        <f t="shared" si="227"/>
        <v>0</v>
      </c>
      <c r="I1106" s="10">
        <f t="shared" si="228"/>
        <v>0</v>
      </c>
      <c r="J1106" s="10">
        <f t="shared" si="229"/>
        <v>0</v>
      </c>
      <c r="K1106" s="10">
        <f t="shared" si="230"/>
        <v>0</v>
      </c>
      <c r="L1106" s="10">
        <f t="shared" si="231"/>
        <v>0</v>
      </c>
      <c r="M1106" s="10">
        <f t="shared" ca="1" si="223"/>
        <v>-1.6428652393274609E-2</v>
      </c>
      <c r="N1106" s="10">
        <f t="shared" ca="1" si="232"/>
        <v>0</v>
      </c>
      <c r="O1106" s="177">
        <f t="shared" ca="1" si="233"/>
        <v>0</v>
      </c>
      <c r="P1106" s="10">
        <f t="shared" ca="1" si="234"/>
        <v>0</v>
      </c>
      <c r="Q1106" s="10">
        <f t="shared" ca="1" si="235"/>
        <v>0</v>
      </c>
      <c r="R1106">
        <f t="shared" ca="1" si="224"/>
        <v>1.6428652393274609E-2</v>
      </c>
    </row>
    <row r="1107" spans="3:18" x14ac:dyDescent="0.2">
      <c r="C1107" s="174"/>
      <c r="D1107" s="176">
        <f t="shared" si="225"/>
        <v>0</v>
      </c>
      <c r="E1107" s="176">
        <f t="shared" si="225"/>
        <v>0</v>
      </c>
      <c r="F1107" s="10">
        <f t="shared" si="226"/>
        <v>0</v>
      </c>
      <c r="G1107" s="10">
        <f t="shared" si="226"/>
        <v>0</v>
      </c>
      <c r="H1107" s="10">
        <f t="shared" si="227"/>
        <v>0</v>
      </c>
      <c r="I1107" s="10">
        <f t="shared" si="228"/>
        <v>0</v>
      </c>
      <c r="J1107" s="10">
        <f t="shared" si="229"/>
        <v>0</v>
      </c>
      <c r="K1107" s="10">
        <f t="shared" si="230"/>
        <v>0</v>
      </c>
      <c r="L1107" s="10">
        <f t="shared" si="231"/>
        <v>0</v>
      </c>
      <c r="M1107" s="10">
        <f t="shared" ca="1" si="223"/>
        <v>-1.6428652393274609E-2</v>
      </c>
      <c r="N1107" s="10">
        <f t="shared" ca="1" si="232"/>
        <v>0</v>
      </c>
      <c r="O1107" s="177">
        <f t="shared" ca="1" si="233"/>
        <v>0</v>
      </c>
      <c r="P1107" s="10">
        <f t="shared" ca="1" si="234"/>
        <v>0</v>
      </c>
      <c r="Q1107" s="10">
        <f t="shared" ca="1" si="235"/>
        <v>0</v>
      </c>
      <c r="R1107">
        <f t="shared" ca="1" si="224"/>
        <v>1.6428652393274609E-2</v>
      </c>
    </row>
    <row r="1108" spans="3:18" x14ac:dyDescent="0.2">
      <c r="C1108" s="174"/>
      <c r="D1108" s="176">
        <f t="shared" si="225"/>
        <v>0</v>
      </c>
      <c r="E1108" s="176">
        <f t="shared" si="225"/>
        <v>0</v>
      </c>
      <c r="F1108" s="10">
        <f t="shared" si="226"/>
        <v>0</v>
      </c>
      <c r="G1108" s="10">
        <f t="shared" si="226"/>
        <v>0</v>
      </c>
      <c r="H1108" s="10">
        <f t="shared" si="227"/>
        <v>0</v>
      </c>
      <c r="I1108" s="10">
        <f t="shared" si="228"/>
        <v>0</v>
      </c>
      <c r="J1108" s="10">
        <f t="shared" si="229"/>
        <v>0</v>
      </c>
      <c r="K1108" s="10">
        <f t="shared" si="230"/>
        <v>0</v>
      </c>
      <c r="L1108" s="10">
        <f t="shared" si="231"/>
        <v>0</v>
      </c>
      <c r="M1108" s="10">
        <f t="shared" ca="1" si="223"/>
        <v>-1.6428652393274609E-2</v>
      </c>
      <c r="N1108" s="10">
        <f t="shared" ca="1" si="232"/>
        <v>0</v>
      </c>
      <c r="O1108" s="177">
        <f t="shared" ca="1" si="233"/>
        <v>0</v>
      </c>
      <c r="P1108" s="10">
        <f t="shared" ca="1" si="234"/>
        <v>0</v>
      </c>
      <c r="Q1108" s="10">
        <f t="shared" ca="1" si="235"/>
        <v>0</v>
      </c>
      <c r="R1108">
        <f t="shared" ca="1" si="224"/>
        <v>1.6428652393274609E-2</v>
      </c>
    </row>
    <row r="1109" spans="3:18" x14ac:dyDescent="0.2">
      <c r="C1109" s="174"/>
      <c r="D1109" s="176">
        <f t="shared" si="225"/>
        <v>0</v>
      </c>
      <c r="E1109" s="176">
        <f t="shared" si="225"/>
        <v>0</v>
      </c>
      <c r="F1109" s="10">
        <f t="shared" si="226"/>
        <v>0</v>
      </c>
      <c r="G1109" s="10">
        <f t="shared" si="226"/>
        <v>0</v>
      </c>
      <c r="H1109" s="10">
        <f t="shared" si="227"/>
        <v>0</v>
      </c>
      <c r="I1109" s="10">
        <f t="shared" si="228"/>
        <v>0</v>
      </c>
      <c r="J1109" s="10">
        <f t="shared" si="229"/>
        <v>0</v>
      </c>
      <c r="K1109" s="10">
        <f t="shared" si="230"/>
        <v>0</v>
      </c>
      <c r="L1109" s="10">
        <f t="shared" si="231"/>
        <v>0</v>
      </c>
      <c r="M1109" s="10">
        <f t="shared" ref="M1109:M1172" ca="1" si="236">+E$4+E$5*D1109+E$6*D1109^2</f>
        <v>-1.6428652393274609E-2</v>
      </c>
      <c r="N1109" s="10">
        <f t="shared" ca="1" si="232"/>
        <v>0</v>
      </c>
      <c r="O1109" s="177">
        <f t="shared" ca="1" si="233"/>
        <v>0</v>
      </c>
      <c r="P1109" s="10">
        <f t="shared" ca="1" si="234"/>
        <v>0</v>
      </c>
      <c r="Q1109" s="10">
        <f t="shared" ca="1" si="235"/>
        <v>0</v>
      </c>
      <c r="R1109">
        <f t="shared" ref="R1109:R1172" ca="1" si="237">+E1109-M1109</f>
        <v>1.6428652393274609E-2</v>
      </c>
    </row>
    <row r="1110" spans="3:18" x14ac:dyDescent="0.2">
      <c r="C1110" s="174"/>
      <c r="D1110" s="176">
        <f t="shared" si="225"/>
        <v>0</v>
      </c>
      <c r="E1110" s="176">
        <f t="shared" si="225"/>
        <v>0</v>
      </c>
      <c r="F1110" s="10">
        <f t="shared" si="226"/>
        <v>0</v>
      </c>
      <c r="G1110" s="10">
        <f t="shared" si="226"/>
        <v>0</v>
      </c>
      <c r="H1110" s="10">
        <f t="shared" si="227"/>
        <v>0</v>
      </c>
      <c r="I1110" s="10">
        <f t="shared" si="228"/>
        <v>0</v>
      </c>
      <c r="J1110" s="10">
        <f t="shared" si="229"/>
        <v>0</v>
      </c>
      <c r="K1110" s="10">
        <f t="shared" si="230"/>
        <v>0</v>
      </c>
      <c r="L1110" s="10">
        <f t="shared" si="231"/>
        <v>0</v>
      </c>
      <c r="M1110" s="10">
        <f t="shared" ca="1" si="236"/>
        <v>-1.6428652393274609E-2</v>
      </c>
      <c r="N1110" s="10">
        <f t="shared" ca="1" si="232"/>
        <v>0</v>
      </c>
      <c r="O1110" s="177">
        <f t="shared" ca="1" si="233"/>
        <v>0</v>
      </c>
      <c r="P1110" s="10">
        <f t="shared" ca="1" si="234"/>
        <v>0</v>
      </c>
      <c r="Q1110" s="10">
        <f t="shared" ca="1" si="235"/>
        <v>0</v>
      </c>
      <c r="R1110">
        <f t="shared" ca="1" si="237"/>
        <v>1.6428652393274609E-2</v>
      </c>
    </row>
    <row r="1111" spans="3:18" x14ac:dyDescent="0.2">
      <c r="C1111" s="174"/>
      <c r="D1111" s="176">
        <f t="shared" si="225"/>
        <v>0</v>
      </c>
      <c r="E1111" s="176">
        <f t="shared" si="225"/>
        <v>0</v>
      </c>
      <c r="F1111" s="10">
        <f t="shared" si="226"/>
        <v>0</v>
      </c>
      <c r="G1111" s="10">
        <f t="shared" si="226"/>
        <v>0</v>
      </c>
      <c r="H1111" s="10">
        <f t="shared" si="227"/>
        <v>0</v>
      </c>
      <c r="I1111" s="10">
        <f t="shared" si="228"/>
        <v>0</v>
      </c>
      <c r="J1111" s="10">
        <f t="shared" si="229"/>
        <v>0</v>
      </c>
      <c r="K1111" s="10">
        <f t="shared" si="230"/>
        <v>0</v>
      </c>
      <c r="L1111" s="10">
        <f t="shared" si="231"/>
        <v>0</v>
      </c>
      <c r="M1111" s="10">
        <f t="shared" ca="1" si="236"/>
        <v>-1.6428652393274609E-2</v>
      </c>
      <c r="N1111" s="10">
        <f t="shared" ca="1" si="232"/>
        <v>0</v>
      </c>
      <c r="O1111" s="177">
        <f t="shared" ca="1" si="233"/>
        <v>0</v>
      </c>
      <c r="P1111" s="10">
        <f t="shared" ca="1" si="234"/>
        <v>0</v>
      </c>
      <c r="Q1111" s="10">
        <f t="shared" ca="1" si="235"/>
        <v>0</v>
      </c>
      <c r="R1111">
        <f t="shared" ca="1" si="237"/>
        <v>1.6428652393274609E-2</v>
      </c>
    </row>
    <row r="1112" spans="3:18" x14ac:dyDescent="0.2">
      <c r="C1112" s="174"/>
      <c r="D1112" s="176">
        <f t="shared" si="225"/>
        <v>0</v>
      </c>
      <c r="E1112" s="176">
        <f t="shared" si="225"/>
        <v>0</v>
      </c>
      <c r="F1112" s="10">
        <f t="shared" si="226"/>
        <v>0</v>
      </c>
      <c r="G1112" s="10">
        <f t="shared" si="226"/>
        <v>0</v>
      </c>
      <c r="H1112" s="10">
        <f t="shared" si="227"/>
        <v>0</v>
      </c>
      <c r="I1112" s="10">
        <f t="shared" si="228"/>
        <v>0</v>
      </c>
      <c r="J1112" s="10">
        <f t="shared" si="229"/>
        <v>0</v>
      </c>
      <c r="K1112" s="10">
        <f t="shared" si="230"/>
        <v>0</v>
      </c>
      <c r="L1112" s="10">
        <f t="shared" si="231"/>
        <v>0</v>
      </c>
      <c r="M1112" s="10">
        <f t="shared" ca="1" si="236"/>
        <v>-1.6428652393274609E-2</v>
      </c>
      <c r="N1112" s="10">
        <f t="shared" ca="1" si="232"/>
        <v>0</v>
      </c>
      <c r="O1112" s="177">
        <f t="shared" ca="1" si="233"/>
        <v>0</v>
      </c>
      <c r="P1112" s="10">
        <f t="shared" ca="1" si="234"/>
        <v>0</v>
      </c>
      <c r="Q1112" s="10">
        <f t="shared" ca="1" si="235"/>
        <v>0</v>
      </c>
      <c r="R1112">
        <f t="shared" ca="1" si="237"/>
        <v>1.6428652393274609E-2</v>
      </c>
    </row>
    <row r="1113" spans="3:18" x14ac:dyDescent="0.2">
      <c r="C1113" s="174"/>
      <c r="D1113" s="176">
        <f t="shared" si="225"/>
        <v>0</v>
      </c>
      <c r="E1113" s="176">
        <f t="shared" si="225"/>
        <v>0</v>
      </c>
      <c r="F1113" s="10">
        <f t="shared" si="226"/>
        <v>0</v>
      </c>
      <c r="G1113" s="10">
        <f t="shared" si="226"/>
        <v>0</v>
      </c>
      <c r="H1113" s="10">
        <f t="shared" si="227"/>
        <v>0</v>
      </c>
      <c r="I1113" s="10">
        <f t="shared" si="228"/>
        <v>0</v>
      </c>
      <c r="J1113" s="10">
        <f t="shared" si="229"/>
        <v>0</v>
      </c>
      <c r="K1113" s="10">
        <f t="shared" si="230"/>
        <v>0</v>
      </c>
      <c r="L1113" s="10">
        <f t="shared" si="231"/>
        <v>0</v>
      </c>
      <c r="M1113" s="10">
        <f t="shared" ca="1" si="236"/>
        <v>-1.6428652393274609E-2</v>
      </c>
      <c r="N1113" s="10">
        <f t="shared" ca="1" si="232"/>
        <v>0</v>
      </c>
      <c r="O1113" s="177">
        <f t="shared" ca="1" si="233"/>
        <v>0</v>
      </c>
      <c r="P1113" s="10">
        <f t="shared" ca="1" si="234"/>
        <v>0</v>
      </c>
      <c r="Q1113" s="10">
        <f t="shared" ca="1" si="235"/>
        <v>0</v>
      </c>
      <c r="R1113">
        <f t="shared" ca="1" si="237"/>
        <v>1.6428652393274609E-2</v>
      </c>
    </row>
    <row r="1114" spans="3:18" x14ac:dyDescent="0.2">
      <c r="C1114" s="174"/>
      <c r="D1114" s="176">
        <f t="shared" si="225"/>
        <v>0</v>
      </c>
      <c r="E1114" s="176">
        <f t="shared" si="225"/>
        <v>0</v>
      </c>
      <c r="F1114" s="10">
        <f t="shared" si="226"/>
        <v>0</v>
      </c>
      <c r="G1114" s="10">
        <f t="shared" si="226"/>
        <v>0</v>
      </c>
      <c r="H1114" s="10">
        <f t="shared" si="227"/>
        <v>0</v>
      </c>
      <c r="I1114" s="10">
        <f t="shared" si="228"/>
        <v>0</v>
      </c>
      <c r="J1114" s="10">
        <f t="shared" si="229"/>
        <v>0</v>
      </c>
      <c r="K1114" s="10">
        <f t="shared" si="230"/>
        <v>0</v>
      </c>
      <c r="L1114" s="10">
        <f t="shared" si="231"/>
        <v>0</v>
      </c>
      <c r="M1114" s="10">
        <f t="shared" ca="1" si="236"/>
        <v>-1.6428652393274609E-2</v>
      </c>
      <c r="N1114" s="10">
        <f t="shared" ca="1" si="232"/>
        <v>0</v>
      </c>
      <c r="O1114" s="177">
        <f t="shared" ca="1" si="233"/>
        <v>0</v>
      </c>
      <c r="P1114" s="10">
        <f t="shared" ca="1" si="234"/>
        <v>0</v>
      </c>
      <c r="Q1114" s="10">
        <f t="shared" ca="1" si="235"/>
        <v>0</v>
      </c>
      <c r="R1114">
        <f t="shared" ca="1" si="237"/>
        <v>1.6428652393274609E-2</v>
      </c>
    </row>
    <row r="1115" spans="3:18" x14ac:dyDescent="0.2">
      <c r="C1115" s="174"/>
      <c r="D1115" s="176">
        <f t="shared" si="225"/>
        <v>0</v>
      </c>
      <c r="E1115" s="176">
        <f t="shared" si="225"/>
        <v>0</v>
      </c>
      <c r="F1115" s="10">
        <f t="shared" si="226"/>
        <v>0</v>
      </c>
      <c r="G1115" s="10">
        <f t="shared" si="226"/>
        <v>0</v>
      </c>
      <c r="H1115" s="10">
        <f t="shared" si="227"/>
        <v>0</v>
      </c>
      <c r="I1115" s="10">
        <f t="shared" si="228"/>
        <v>0</v>
      </c>
      <c r="J1115" s="10">
        <f t="shared" si="229"/>
        <v>0</v>
      </c>
      <c r="K1115" s="10">
        <f t="shared" si="230"/>
        <v>0</v>
      </c>
      <c r="L1115" s="10">
        <f t="shared" si="231"/>
        <v>0</v>
      </c>
      <c r="M1115" s="10">
        <f t="shared" ca="1" si="236"/>
        <v>-1.6428652393274609E-2</v>
      </c>
      <c r="N1115" s="10">
        <f t="shared" ca="1" si="232"/>
        <v>0</v>
      </c>
      <c r="O1115" s="177">
        <f t="shared" ca="1" si="233"/>
        <v>0</v>
      </c>
      <c r="P1115" s="10">
        <f t="shared" ca="1" si="234"/>
        <v>0</v>
      </c>
      <c r="Q1115" s="10">
        <f t="shared" ca="1" si="235"/>
        <v>0</v>
      </c>
      <c r="R1115">
        <f t="shared" ca="1" si="237"/>
        <v>1.6428652393274609E-2</v>
      </c>
    </row>
    <row r="1116" spans="3:18" x14ac:dyDescent="0.2">
      <c r="C1116" s="174"/>
      <c r="D1116" s="176">
        <f t="shared" si="225"/>
        <v>0</v>
      </c>
      <c r="E1116" s="176">
        <f t="shared" si="225"/>
        <v>0</v>
      </c>
      <c r="F1116" s="10">
        <f t="shared" si="226"/>
        <v>0</v>
      </c>
      <c r="G1116" s="10">
        <f t="shared" si="226"/>
        <v>0</v>
      </c>
      <c r="H1116" s="10">
        <f t="shared" si="227"/>
        <v>0</v>
      </c>
      <c r="I1116" s="10">
        <f t="shared" si="228"/>
        <v>0</v>
      </c>
      <c r="J1116" s="10">
        <f t="shared" si="229"/>
        <v>0</v>
      </c>
      <c r="K1116" s="10">
        <f t="shared" si="230"/>
        <v>0</v>
      </c>
      <c r="L1116" s="10">
        <f t="shared" si="231"/>
        <v>0</v>
      </c>
      <c r="M1116" s="10">
        <f t="shared" ca="1" si="236"/>
        <v>-1.6428652393274609E-2</v>
      </c>
      <c r="N1116" s="10">
        <f t="shared" ca="1" si="232"/>
        <v>0</v>
      </c>
      <c r="O1116" s="177">
        <f t="shared" ca="1" si="233"/>
        <v>0</v>
      </c>
      <c r="P1116" s="10">
        <f t="shared" ca="1" si="234"/>
        <v>0</v>
      </c>
      <c r="Q1116" s="10">
        <f t="shared" ca="1" si="235"/>
        <v>0</v>
      </c>
      <c r="R1116">
        <f t="shared" ca="1" si="237"/>
        <v>1.6428652393274609E-2</v>
      </c>
    </row>
    <row r="1117" spans="3:18" x14ac:dyDescent="0.2">
      <c r="C1117" s="174"/>
      <c r="D1117" s="176">
        <f t="shared" si="225"/>
        <v>0</v>
      </c>
      <c r="E1117" s="176">
        <f t="shared" si="225"/>
        <v>0</v>
      </c>
      <c r="F1117" s="10">
        <f t="shared" si="226"/>
        <v>0</v>
      </c>
      <c r="G1117" s="10">
        <f t="shared" si="226"/>
        <v>0</v>
      </c>
      <c r="H1117" s="10">
        <f t="shared" si="227"/>
        <v>0</v>
      </c>
      <c r="I1117" s="10">
        <f t="shared" si="228"/>
        <v>0</v>
      </c>
      <c r="J1117" s="10">
        <f t="shared" si="229"/>
        <v>0</v>
      </c>
      <c r="K1117" s="10">
        <f t="shared" si="230"/>
        <v>0</v>
      </c>
      <c r="L1117" s="10">
        <f t="shared" si="231"/>
        <v>0</v>
      </c>
      <c r="M1117" s="10">
        <f t="shared" ca="1" si="236"/>
        <v>-1.6428652393274609E-2</v>
      </c>
      <c r="N1117" s="10">
        <f t="shared" ca="1" si="232"/>
        <v>0</v>
      </c>
      <c r="O1117" s="177">
        <f t="shared" ca="1" si="233"/>
        <v>0</v>
      </c>
      <c r="P1117" s="10">
        <f t="shared" ca="1" si="234"/>
        <v>0</v>
      </c>
      <c r="Q1117" s="10">
        <f t="shared" ca="1" si="235"/>
        <v>0</v>
      </c>
      <c r="R1117">
        <f t="shared" ca="1" si="237"/>
        <v>1.6428652393274609E-2</v>
      </c>
    </row>
    <row r="1118" spans="3:18" x14ac:dyDescent="0.2">
      <c r="C1118" s="174"/>
      <c r="D1118" s="176">
        <f t="shared" si="225"/>
        <v>0</v>
      </c>
      <c r="E1118" s="176">
        <f t="shared" si="225"/>
        <v>0</v>
      </c>
      <c r="F1118" s="10">
        <f t="shared" si="226"/>
        <v>0</v>
      </c>
      <c r="G1118" s="10">
        <f t="shared" si="226"/>
        <v>0</v>
      </c>
      <c r="H1118" s="10">
        <f t="shared" si="227"/>
        <v>0</v>
      </c>
      <c r="I1118" s="10">
        <f t="shared" si="228"/>
        <v>0</v>
      </c>
      <c r="J1118" s="10">
        <f t="shared" si="229"/>
        <v>0</v>
      </c>
      <c r="K1118" s="10">
        <f t="shared" si="230"/>
        <v>0</v>
      </c>
      <c r="L1118" s="10">
        <f t="shared" si="231"/>
        <v>0</v>
      </c>
      <c r="M1118" s="10">
        <f t="shared" ca="1" si="236"/>
        <v>-1.6428652393274609E-2</v>
      </c>
      <c r="N1118" s="10">
        <f t="shared" ca="1" si="232"/>
        <v>0</v>
      </c>
      <c r="O1118" s="177">
        <f t="shared" ca="1" si="233"/>
        <v>0</v>
      </c>
      <c r="P1118" s="10">
        <f t="shared" ca="1" si="234"/>
        <v>0</v>
      </c>
      <c r="Q1118" s="10">
        <f t="shared" ca="1" si="235"/>
        <v>0</v>
      </c>
      <c r="R1118">
        <f t="shared" ca="1" si="237"/>
        <v>1.6428652393274609E-2</v>
      </c>
    </row>
    <row r="1119" spans="3:18" x14ac:dyDescent="0.2">
      <c r="C1119" s="174"/>
      <c r="D1119" s="176">
        <f t="shared" si="225"/>
        <v>0</v>
      </c>
      <c r="E1119" s="176">
        <f t="shared" si="225"/>
        <v>0</v>
      </c>
      <c r="F1119" s="10">
        <f t="shared" si="226"/>
        <v>0</v>
      </c>
      <c r="G1119" s="10">
        <f t="shared" si="226"/>
        <v>0</v>
      </c>
      <c r="H1119" s="10">
        <f t="shared" si="227"/>
        <v>0</v>
      </c>
      <c r="I1119" s="10">
        <f t="shared" si="228"/>
        <v>0</v>
      </c>
      <c r="J1119" s="10">
        <f t="shared" si="229"/>
        <v>0</v>
      </c>
      <c r="K1119" s="10">
        <f t="shared" si="230"/>
        <v>0</v>
      </c>
      <c r="L1119" s="10">
        <f t="shared" si="231"/>
        <v>0</v>
      </c>
      <c r="M1119" s="10">
        <f t="shared" ca="1" si="236"/>
        <v>-1.6428652393274609E-2</v>
      </c>
      <c r="N1119" s="10">
        <f t="shared" ca="1" si="232"/>
        <v>0</v>
      </c>
      <c r="O1119" s="177">
        <f t="shared" ca="1" si="233"/>
        <v>0</v>
      </c>
      <c r="P1119" s="10">
        <f t="shared" ca="1" si="234"/>
        <v>0</v>
      </c>
      <c r="Q1119" s="10">
        <f t="shared" ca="1" si="235"/>
        <v>0</v>
      </c>
      <c r="R1119">
        <f t="shared" ca="1" si="237"/>
        <v>1.6428652393274609E-2</v>
      </c>
    </row>
    <row r="1120" spans="3:18" x14ac:dyDescent="0.2">
      <c r="C1120" s="174"/>
      <c r="D1120" s="176">
        <f t="shared" si="225"/>
        <v>0</v>
      </c>
      <c r="E1120" s="176">
        <f t="shared" si="225"/>
        <v>0</v>
      </c>
      <c r="F1120" s="10">
        <f t="shared" si="226"/>
        <v>0</v>
      </c>
      <c r="G1120" s="10">
        <f t="shared" si="226"/>
        <v>0</v>
      </c>
      <c r="H1120" s="10">
        <f t="shared" si="227"/>
        <v>0</v>
      </c>
      <c r="I1120" s="10">
        <f t="shared" si="228"/>
        <v>0</v>
      </c>
      <c r="J1120" s="10">
        <f t="shared" si="229"/>
        <v>0</v>
      </c>
      <c r="K1120" s="10">
        <f t="shared" si="230"/>
        <v>0</v>
      </c>
      <c r="L1120" s="10">
        <f t="shared" si="231"/>
        <v>0</v>
      </c>
      <c r="M1120" s="10">
        <f t="shared" ca="1" si="236"/>
        <v>-1.6428652393274609E-2</v>
      </c>
      <c r="N1120" s="10">
        <f t="shared" ca="1" si="232"/>
        <v>0</v>
      </c>
      <c r="O1120" s="177">
        <f t="shared" ca="1" si="233"/>
        <v>0</v>
      </c>
      <c r="P1120" s="10">
        <f t="shared" ca="1" si="234"/>
        <v>0</v>
      </c>
      <c r="Q1120" s="10">
        <f t="shared" ca="1" si="235"/>
        <v>0</v>
      </c>
      <c r="R1120">
        <f t="shared" ca="1" si="237"/>
        <v>1.6428652393274609E-2</v>
      </c>
    </row>
    <row r="1121" spans="3:18" x14ac:dyDescent="0.2">
      <c r="C1121" s="174"/>
      <c r="D1121" s="176">
        <f t="shared" si="225"/>
        <v>0</v>
      </c>
      <c r="E1121" s="176">
        <f t="shared" si="225"/>
        <v>0</v>
      </c>
      <c r="F1121" s="10">
        <f t="shared" si="226"/>
        <v>0</v>
      </c>
      <c r="G1121" s="10">
        <f t="shared" si="226"/>
        <v>0</v>
      </c>
      <c r="H1121" s="10">
        <f t="shared" si="227"/>
        <v>0</v>
      </c>
      <c r="I1121" s="10">
        <f t="shared" si="228"/>
        <v>0</v>
      </c>
      <c r="J1121" s="10">
        <f t="shared" si="229"/>
        <v>0</v>
      </c>
      <c r="K1121" s="10">
        <f t="shared" si="230"/>
        <v>0</v>
      </c>
      <c r="L1121" s="10">
        <f t="shared" si="231"/>
        <v>0</v>
      </c>
      <c r="M1121" s="10">
        <f t="shared" ca="1" si="236"/>
        <v>-1.6428652393274609E-2</v>
      </c>
      <c r="N1121" s="10">
        <f t="shared" ca="1" si="232"/>
        <v>0</v>
      </c>
      <c r="O1121" s="177">
        <f t="shared" ca="1" si="233"/>
        <v>0</v>
      </c>
      <c r="P1121" s="10">
        <f t="shared" ca="1" si="234"/>
        <v>0</v>
      </c>
      <c r="Q1121" s="10">
        <f t="shared" ca="1" si="235"/>
        <v>0</v>
      </c>
      <c r="R1121">
        <f t="shared" ca="1" si="237"/>
        <v>1.6428652393274609E-2</v>
      </c>
    </row>
    <row r="1122" spans="3:18" x14ac:dyDescent="0.2">
      <c r="C1122" s="174"/>
      <c r="D1122" s="176">
        <f t="shared" si="225"/>
        <v>0</v>
      </c>
      <c r="E1122" s="176">
        <f t="shared" si="225"/>
        <v>0</v>
      </c>
      <c r="F1122" s="10">
        <f t="shared" si="226"/>
        <v>0</v>
      </c>
      <c r="G1122" s="10">
        <f t="shared" si="226"/>
        <v>0</v>
      </c>
      <c r="H1122" s="10">
        <f t="shared" si="227"/>
        <v>0</v>
      </c>
      <c r="I1122" s="10">
        <f t="shared" si="228"/>
        <v>0</v>
      </c>
      <c r="J1122" s="10">
        <f t="shared" si="229"/>
        <v>0</v>
      </c>
      <c r="K1122" s="10">
        <f t="shared" si="230"/>
        <v>0</v>
      </c>
      <c r="L1122" s="10">
        <f t="shared" si="231"/>
        <v>0</v>
      </c>
      <c r="M1122" s="10">
        <f t="shared" ca="1" si="236"/>
        <v>-1.6428652393274609E-2</v>
      </c>
      <c r="N1122" s="10">
        <f t="shared" ca="1" si="232"/>
        <v>0</v>
      </c>
      <c r="O1122" s="177">
        <f t="shared" ca="1" si="233"/>
        <v>0</v>
      </c>
      <c r="P1122" s="10">
        <f t="shared" ca="1" si="234"/>
        <v>0</v>
      </c>
      <c r="Q1122" s="10">
        <f t="shared" ca="1" si="235"/>
        <v>0</v>
      </c>
      <c r="R1122">
        <f t="shared" ca="1" si="237"/>
        <v>1.6428652393274609E-2</v>
      </c>
    </row>
    <row r="1123" spans="3:18" x14ac:dyDescent="0.2">
      <c r="C1123" s="174"/>
      <c r="D1123" s="176">
        <f t="shared" si="225"/>
        <v>0</v>
      </c>
      <c r="E1123" s="176">
        <f t="shared" si="225"/>
        <v>0</v>
      </c>
      <c r="F1123" s="10">
        <f t="shared" si="226"/>
        <v>0</v>
      </c>
      <c r="G1123" s="10">
        <f t="shared" si="226"/>
        <v>0</v>
      </c>
      <c r="H1123" s="10">
        <f t="shared" si="227"/>
        <v>0</v>
      </c>
      <c r="I1123" s="10">
        <f t="shared" si="228"/>
        <v>0</v>
      </c>
      <c r="J1123" s="10">
        <f t="shared" si="229"/>
        <v>0</v>
      </c>
      <c r="K1123" s="10">
        <f t="shared" si="230"/>
        <v>0</v>
      </c>
      <c r="L1123" s="10">
        <f t="shared" si="231"/>
        <v>0</v>
      </c>
      <c r="M1123" s="10">
        <f t="shared" ca="1" si="236"/>
        <v>-1.6428652393274609E-2</v>
      </c>
      <c r="N1123" s="10">
        <f t="shared" ca="1" si="232"/>
        <v>0</v>
      </c>
      <c r="O1123" s="177">
        <f t="shared" ca="1" si="233"/>
        <v>0</v>
      </c>
      <c r="P1123" s="10">
        <f t="shared" ca="1" si="234"/>
        <v>0</v>
      </c>
      <c r="Q1123" s="10">
        <f t="shared" ca="1" si="235"/>
        <v>0</v>
      </c>
      <c r="R1123">
        <f t="shared" ca="1" si="237"/>
        <v>1.6428652393274609E-2</v>
      </c>
    </row>
    <row r="1124" spans="3:18" x14ac:dyDescent="0.2">
      <c r="C1124" s="174"/>
      <c r="D1124" s="176">
        <f t="shared" si="225"/>
        <v>0</v>
      </c>
      <c r="E1124" s="176">
        <f t="shared" si="225"/>
        <v>0</v>
      </c>
      <c r="F1124" s="10">
        <f t="shared" si="226"/>
        <v>0</v>
      </c>
      <c r="G1124" s="10">
        <f t="shared" si="226"/>
        <v>0</v>
      </c>
      <c r="H1124" s="10">
        <f t="shared" si="227"/>
        <v>0</v>
      </c>
      <c r="I1124" s="10">
        <f t="shared" si="228"/>
        <v>0</v>
      </c>
      <c r="J1124" s="10">
        <f t="shared" si="229"/>
        <v>0</v>
      </c>
      <c r="K1124" s="10">
        <f t="shared" si="230"/>
        <v>0</v>
      </c>
      <c r="L1124" s="10">
        <f t="shared" si="231"/>
        <v>0</v>
      </c>
      <c r="M1124" s="10">
        <f t="shared" ca="1" si="236"/>
        <v>-1.6428652393274609E-2</v>
      </c>
      <c r="N1124" s="10">
        <f t="shared" ca="1" si="232"/>
        <v>0</v>
      </c>
      <c r="O1124" s="177">
        <f t="shared" ca="1" si="233"/>
        <v>0</v>
      </c>
      <c r="P1124" s="10">
        <f t="shared" ca="1" si="234"/>
        <v>0</v>
      </c>
      <c r="Q1124" s="10">
        <f t="shared" ca="1" si="235"/>
        <v>0</v>
      </c>
      <c r="R1124">
        <f t="shared" ca="1" si="237"/>
        <v>1.6428652393274609E-2</v>
      </c>
    </row>
    <row r="1125" spans="3:18" x14ac:dyDescent="0.2">
      <c r="C1125" s="174"/>
      <c r="D1125" s="176">
        <f t="shared" si="225"/>
        <v>0</v>
      </c>
      <c r="E1125" s="176">
        <f t="shared" si="225"/>
        <v>0</v>
      </c>
      <c r="F1125" s="10">
        <f t="shared" si="226"/>
        <v>0</v>
      </c>
      <c r="G1125" s="10">
        <f t="shared" si="226"/>
        <v>0</v>
      </c>
      <c r="H1125" s="10">
        <f t="shared" si="227"/>
        <v>0</v>
      </c>
      <c r="I1125" s="10">
        <f t="shared" si="228"/>
        <v>0</v>
      </c>
      <c r="J1125" s="10">
        <f t="shared" si="229"/>
        <v>0</v>
      </c>
      <c r="K1125" s="10">
        <f t="shared" si="230"/>
        <v>0</v>
      </c>
      <c r="L1125" s="10">
        <f t="shared" si="231"/>
        <v>0</v>
      </c>
      <c r="M1125" s="10">
        <f t="shared" ca="1" si="236"/>
        <v>-1.6428652393274609E-2</v>
      </c>
      <c r="N1125" s="10">
        <f t="shared" ca="1" si="232"/>
        <v>0</v>
      </c>
      <c r="O1125" s="177">
        <f t="shared" ca="1" si="233"/>
        <v>0</v>
      </c>
      <c r="P1125" s="10">
        <f t="shared" ca="1" si="234"/>
        <v>0</v>
      </c>
      <c r="Q1125" s="10">
        <f t="shared" ca="1" si="235"/>
        <v>0</v>
      </c>
      <c r="R1125">
        <f t="shared" ca="1" si="237"/>
        <v>1.6428652393274609E-2</v>
      </c>
    </row>
    <row r="1126" spans="3:18" x14ac:dyDescent="0.2">
      <c r="C1126" s="174"/>
      <c r="D1126" s="176">
        <f t="shared" si="225"/>
        <v>0</v>
      </c>
      <c r="E1126" s="176">
        <f t="shared" si="225"/>
        <v>0</v>
      </c>
      <c r="F1126" s="10">
        <f t="shared" si="226"/>
        <v>0</v>
      </c>
      <c r="G1126" s="10">
        <f t="shared" si="226"/>
        <v>0</v>
      </c>
      <c r="H1126" s="10">
        <f t="shared" si="227"/>
        <v>0</v>
      </c>
      <c r="I1126" s="10">
        <f t="shared" si="228"/>
        <v>0</v>
      </c>
      <c r="J1126" s="10">
        <f t="shared" si="229"/>
        <v>0</v>
      </c>
      <c r="K1126" s="10">
        <f t="shared" si="230"/>
        <v>0</v>
      </c>
      <c r="L1126" s="10">
        <f t="shared" si="231"/>
        <v>0</v>
      </c>
      <c r="M1126" s="10">
        <f t="shared" ca="1" si="236"/>
        <v>-1.6428652393274609E-2</v>
      </c>
      <c r="N1126" s="10">
        <f t="shared" ca="1" si="232"/>
        <v>0</v>
      </c>
      <c r="O1126" s="177">
        <f t="shared" ca="1" si="233"/>
        <v>0</v>
      </c>
      <c r="P1126" s="10">
        <f t="shared" ca="1" si="234"/>
        <v>0</v>
      </c>
      <c r="Q1126" s="10">
        <f t="shared" ca="1" si="235"/>
        <v>0</v>
      </c>
      <c r="R1126">
        <f t="shared" ca="1" si="237"/>
        <v>1.6428652393274609E-2</v>
      </c>
    </row>
    <row r="1127" spans="3:18" x14ac:dyDescent="0.2">
      <c r="C1127" s="174"/>
      <c r="D1127" s="176">
        <f t="shared" si="225"/>
        <v>0</v>
      </c>
      <c r="E1127" s="176">
        <f t="shared" si="225"/>
        <v>0</v>
      </c>
      <c r="F1127" s="10">
        <f t="shared" si="226"/>
        <v>0</v>
      </c>
      <c r="G1127" s="10">
        <f t="shared" si="226"/>
        <v>0</v>
      </c>
      <c r="H1127" s="10">
        <f t="shared" si="227"/>
        <v>0</v>
      </c>
      <c r="I1127" s="10">
        <f t="shared" si="228"/>
        <v>0</v>
      </c>
      <c r="J1127" s="10">
        <f t="shared" si="229"/>
        <v>0</v>
      </c>
      <c r="K1127" s="10">
        <f t="shared" si="230"/>
        <v>0</v>
      </c>
      <c r="L1127" s="10">
        <f t="shared" si="231"/>
        <v>0</v>
      </c>
      <c r="M1127" s="10">
        <f t="shared" ca="1" si="236"/>
        <v>-1.6428652393274609E-2</v>
      </c>
      <c r="N1127" s="10">
        <f t="shared" ca="1" si="232"/>
        <v>0</v>
      </c>
      <c r="O1127" s="177">
        <f t="shared" ca="1" si="233"/>
        <v>0</v>
      </c>
      <c r="P1127" s="10">
        <f t="shared" ca="1" si="234"/>
        <v>0</v>
      </c>
      <c r="Q1127" s="10">
        <f t="shared" ca="1" si="235"/>
        <v>0</v>
      </c>
      <c r="R1127">
        <f t="shared" ca="1" si="237"/>
        <v>1.6428652393274609E-2</v>
      </c>
    </row>
    <row r="1128" spans="3:18" x14ac:dyDescent="0.2">
      <c r="C1128" s="174"/>
      <c r="D1128" s="176">
        <f t="shared" si="225"/>
        <v>0</v>
      </c>
      <c r="E1128" s="176">
        <f t="shared" si="225"/>
        <v>0</v>
      </c>
      <c r="F1128" s="10">
        <f t="shared" si="226"/>
        <v>0</v>
      </c>
      <c r="G1128" s="10">
        <f t="shared" si="226"/>
        <v>0</v>
      </c>
      <c r="H1128" s="10">
        <f t="shared" si="227"/>
        <v>0</v>
      </c>
      <c r="I1128" s="10">
        <f t="shared" si="228"/>
        <v>0</v>
      </c>
      <c r="J1128" s="10">
        <f t="shared" si="229"/>
        <v>0</v>
      </c>
      <c r="K1128" s="10">
        <f t="shared" si="230"/>
        <v>0</v>
      </c>
      <c r="L1128" s="10">
        <f t="shared" si="231"/>
        <v>0</v>
      </c>
      <c r="M1128" s="10">
        <f t="shared" ca="1" si="236"/>
        <v>-1.6428652393274609E-2</v>
      </c>
      <c r="N1128" s="10">
        <f t="shared" ca="1" si="232"/>
        <v>0</v>
      </c>
      <c r="O1128" s="177">
        <f t="shared" ca="1" si="233"/>
        <v>0</v>
      </c>
      <c r="P1128" s="10">
        <f t="shared" ca="1" si="234"/>
        <v>0</v>
      </c>
      <c r="Q1128" s="10">
        <f t="shared" ca="1" si="235"/>
        <v>0</v>
      </c>
      <c r="R1128">
        <f t="shared" ca="1" si="237"/>
        <v>1.6428652393274609E-2</v>
      </c>
    </row>
    <row r="1129" spans="3:18" x14ac:dyDescent="0.2">
      <c r="C1129" s="174"/>
      <c r="D1129" s="176">
        <f t="shared" si="225"/>
        <v>0</v>
      </c>
      <c r="E1129" s="176">
        <f t="shared" si="225"/>
        <v>0</v>
      </c>
      <c r="F1129" s="10">
        <f t="shared" si="226"/>
        <v>0</v>
      </c>
      <c r="G1129" s="10">
        <f t="shared" si="226"/>
        <v>0</v>
      </c>
      <c r="H1129" s="10">
        <f t="shared" si="227"/>
        <v>0</v>
      </c>
      <c r="I1129" s="10">
        <f t="shared" si="228"/>
        <v>0</v>
      </c>
      <c r="J1129" s="10">
        <f t="shared" si="229"/>
        <v>0</v>
      </c>
      <c r="K1129" s="10">
        <f t="shared" si="230"/>
        <v>0</v>
      </c>
      <c r="L1129" s="10">
        <f t="shared" si="231"/>
        <v>0</v>
      </c>
      <c r="M1129" s="10">
        <f t="shared" ca="1" si="236"/>
        <v>-1.6428652393274609E-2</v>
      </c>
      <c r="N1129" s="10">
        <f t="shared" ca="1" si="232"/>
        <v>0</v>
      </c>
      <c r="O1129" s="177">
        <f t="shared" ca="1" si="233"/>
        <v>0</v>
      </c>
      <c r="P1129" s="10">
        <f t="shared" ca="1" si="234"/>
        <v>0</v>
      </c>
      <c r="Q1129" s="10">
        <f t="shared" ca="1" si="235"/>
        <v>0</v>
      </c>
      <c r="R1129">
        <f t="shared" ca="1" si="237"/>
        <v>1.6428652393274609E-2</v>
      </c>
    </row>
    <row r="1130" spans="3:18" x14ac:dyDescent="0.2">
      <c r="C1130" s="174"/>
      <c r="D1130" s="176">
        <f t="shared" si="225"/>
        <v>0</v>
      </c>
      <c r="E1130" s="176">
        <f t="shared" si="225"/>
        <v>0</v>
      </c>
      <c r="F1130" s="10">
        <f t="shared" si="226"/>
        <v>0</v>
      </c>
      <c r="G1130" s="10">
        <f t="shared" si="226"/>
        <v>0</v>
      </c>
      <c r="H1130" s="10">
        <f t="shared" si="227"/>
        <v>0</v>
      </c>
      <c r="I1130" s="10">
        <f t="shared" si="228"/>
        <v>0</v>
      </c>
      <c r="J1130" s="10">
        <f t="shared" si="229"/>
        <v>0</v>
      </c>
      <c r="K1130" s="10">
        <f t="shared" si="230"/>
        <v>0</v>
      </c>
      <c r="L1130" s="10">
        <f t="shared" si="231"/>
        <v>0</v>
      </c>
      <c r="M1130" s="10">
        <f t="shared" ca="1" si="236"/>
        <v>-1.6428652393274609E-2</v>
      </c>
      <c r="N1130" s="10">
        <f t="shared" ca="1" si="232"/>
        <v>0</v>
      </c>
      <c r="O1130" s="177">
        <f t="shared" ca="1" si="233"/>
        <v>0</v>
      </c>
      <c r="P1130" s="10">
        <f t="shared" ca="1" si="234"/>
        <v>0</v>
      </c>
      <c r="Q1130" s="10">
        <f t="shared" ca="1" si="235"/>
        <v>0</v>
      </c>
      <c r="R1130">
        <f t="shared" ca="1" si="237"/>
        <v>1.6428652393274609E-2</v>
      </c>
    </row>
    <row r="1131" spans="3:18" x14ac:dyDescent="0.2">
      <c r="C1131" s="174"/>
      <c r="D1131" s="176">
        <f t="shared" si="225"/>
        <v>0</v>
      </c>
      <c r="E1131" s="176">
        <f t="shared" si="225"/>
        <v>0</v>
      </c>
      <c r="F1131" s="10">
        <f t="shared" si="226"/>
        <v>0</v>
      </c>
      <c r="G1131" s="10">
        <f t="shared" si="226"/>
        <v>0</v>
      </c>
      <c r="H1131" s="10">
        <f t="shared" si="227"/>
        <v>0</v>
      </c>
      <c r="I1131" s="10">
        <f t="shared" si="228"/>
        <v>0</v>
      </c>
      <c r="J1131" s="10">
        <f t="shared" si="229"/>
        <v>0</v>
      </c>
      <c r="K1131" s="10">
        <f t="shared" si="230"/>
        <v>0</v>
      </c>
      <c r="L1131" s="10">
        <f t="shared" si="231"/>
        <v>0</v>
      </c>
      <c r="M1131" s="10">
        <f t="shared" ca="1" si="236"/>
        <v>-1.6428652393274609E-2</v>
      </c>
      <c r="N1131" s="10">
        <f t="shared" ca="1" si="232"/>
        <v>0</v>
      </c>
      <c r="O1131" s="177">
        <f t="shared" ca="1" si="233"/>
        <v>0</v>
      </c>
      <c r="P1131" s="10">
        <f t="shared" ca="1" si="234"/>
        <v>0</v>
      </c>
      <c r="Q1131" s="10">
        <f t="shared" ca="1" si="235"/>
        <v>0</v>
      </c>
      <c r="R1131">
        <f t="shared" ca="1" si="237"/>
        <v>1.6428652393274609E-2</v>
      </c>
    </row>
    <row r="1132" spans="3:18" x14ac:dyDescent="0.2">
      <c r="C1132" s="174"/>
      <c r="D1132" s="176">
        <f t="shared" si="225"/>
        <v>0</v>
      </c>
      <c r="E1132" s="176">
        <f t="shared" si="225"/>
        <v>0</v>
      </c>
      <c r="F1132" s="10">
        <f t="shared" si="226"/>
        <v>0</v>
      </c>
      <c r="G1132" s="10">
        <f t="shared" si="226"/>
        <v>0</v>
      </c>
      <c r="H1132" s="10">
        <f t="shared" si="227"/>
        <v>0</v>
      </c>
      <c r="I1132" s="10">
        <f t="shared" si="228"/>
        <v>0</v>
      </c>
      <c r="J1132" s="10">
        <f t="shared" si="229"/>
        <v>0</v>
      </c>
      <c r="K1132" s="10">
        <f t="shared" si="230"/>
        <v>0</v>
      </c>
      <c r="L1132" s="10">
        <f t="shared" si="231"/>
        <v>0</v>
      </c>
      <c r="M1132" s="10">
        <f t="shared" ca="1" si="236"/>
        <v>-1.6428652393274609E-2</v>
      </c>
      <c r="N1132" s="10">
        <f t="shared" ca="1" si="232"/>
        <v>0</v>
      </c>
      <c r="O1132" s="177">
        <f t="shared" ca="1" si="233"/>
        <v>0</v>
      </c>
      <c r="P1132" s="10">
        <f t="shared" ca="1" si="234"/>
        <v>0</v>
      </c>
      <c r="Q1132" s="10">
        <f t="shared" ca="1" si="235"/>
        <v>0</v>
      </c>
      <c r="R1132">
        <f t="shared" ca="1" si="237"/>
        <v>1.6428652393274609E-2</v>
      </c>
    </row>
    <row r="1133" spans="3:18" x14ac:dyDescent="0.2">
      <c r="C1133" s="174"/>
      <c r="D1133" s="176">
        <f t="shared" si="225"/>
        <v>0</v>
      </c>
      <c r="E1133" s="176">
        <f t="shared" si="225"/>
        <v>0</v>
      </c>
      <c r="F1133" s="10">
        <f t="shared" si="226"/>
        <v>0</v>
      </c>
      <c r="G1133" s="10">
        <f t="shared" si="226"/>
        <v>0</v>
      </c>
      <c r="H1133" s="10">
        <f t="shared" si="227"/>
        <v>0</v>
      </c>
      <c r="I1133" s="10">
        <f t="shared" si="228"/>
        <v>0</v>
      </c>
      <c r="J1133" s="10">
        <f t="shared" si="229"/>
        <v>0</v>
      </c>
      <c r="K1133" s="10">
        <f t="shared" si="230"/>
        <v>0</v>
      </c>
      <c r="L1133" s="10">
        <f t="shared" si="231"/>
        <v>0</v>
      </c>
      <c r="M1133" s="10">
        <f t="shared" ca="1" si="236"/>
        <v>-1.6428652393274609E-2</v>
      </c>
      <c r="N1133" s="10">
        <f t="shared" ca="1" si="232"/>
        <v>0</v>
      </c>
      <c r="O1133" s="177">
        <f t="shared" ca="1" si="233"/>
        <v>0</v>
      </c>
      <c r="P1133" s="10">
        <f t="shared" ca="1" si="234"/>
        <v>0</v>
      </c>
      <c r="Q1133" s="10">
        <f t="shared" ca="1" si="235"/>
        <v>0</v>
      </c>
      <c r="R1133">
        <f t="shared" ca="1" si="237"/>
        <v>1.6428652393274609E-2</v>
      </c>
    </row>
    <row r="1134" spans="3:18" x14ac:dyDescent="0.2">
      <c r="C1134" s="174"/>
      <c r="D1134" s="176">
        <f t="shared" si="225"/>
        <v>0</v>
      </c>
      <c r="E1134" s="176">
        <f t="shared" si="225"/>
        <v>0</v>
      </c>
      <c r="F1134" s="10">
        <f t="shared" si="226"/>
        <v>0</v>
      </c>
      <c r="G1134" s="10">
        <f t="shared" si="226"/>
        <v>0</v>
      </c>
      <c r="H1134" s="10">
        <f t="shared" si="227"/>
        <v>0</v>
      </c>
      <c r="I1134" s="10">
        <f t="shared" si="228"/>
        <v>0</v>
      </c>
      <c r="J1134" s="10">
        <f t="shared" si="229"/>
        <v>0</v>
      </c>
      <c r="K1134" s="10">
        <f t="shared" si="230"/>
        <v>0</v>
      </c>
      <c r="L1134" s="10">
        <f t="shared" si="231"/>
        <v>0</v>
      </c>
      <c r="M1134" s="10">
        <f t="shared" ca="1" si="236"/>
        <v>-1.6428652393274609E-2</v>
      </c>
      <c r="N1134" s="10">
        <f t="shared" ca="1" si="232"/>
        <v>0</v>
      </c>
      <c r="O1134" s="177">
        <f t="shared" ca="1" si="233"/>
        <v>0</v>
      </c>
      <c r="P1134" s="10">
        <f t="shared" ca="1" si="234"/>
        <v>0</v>
      </c>
      <c r="Q1134" s="10">
        <f t="shared" ca="1" si="235"/>
        <v>0</v>
      </c>
      <c r="R1134">
        <f t="shared" ca="1" si="237"/>
        <v>1.6428652393274609E-2</v>
      </c>
    </row>
    <row r="1135" spans="3:18" x14ac:dyDescent="0.2">
      <c r="C1135" s="174"/>
      <c r="D1135" s="176">
        <f t="shared" si="225"/>
        <v>0</v>
      </c>
      <c r="E1135" s="176">
        <f t="shared" si="225"/>
        <v>0</v>
      </c>
      <c r="F1135" s="10">
        <f t="shared" si="226"/>
        <v>0</v>
      </c>
      <c r="G1135" s="10">
        <f t="shared" si="226"/>
        <v>0</v>
      </c>
      <c r="H1135" s="10">
        <f t="shared" si="227"/>
        <v>0</v>
      </c>
      <c r="I1135" s="10">
        <f t="shared" si="228"/>
        <v>0</v>
      </c>
      <c r="J1135" s="10">
        <f t="shared" si="229"/>
        <v>0</v>
      </c>
      <c r="K1135" s="10">
        <f t="shared" si="230"/>
        <v>0</v>
      </c>
      <c r="L1135" s="10">
        <f t="shared" si="231"/>
        <v>0</v>
      </c>
      <c r="M1135" s="10">
        <f t="shared" ca="1" si="236"/>
        <v>-1.6428652393274609E-2</v>
      </c>
      <c r="N1135" s="10">
        <f t="shared" ca="1" si="232"/>
        <v>0</v>
      </c>
      <c r="O1135" s="177">
        <f t="shared" ca="1" si="233"/>
        <v>0</v>
      </c>
      <c r="P1135" s="10">
        <f t="shared" ca="1" si="234"/>
        <v>0</v>
      </c>
      <c r="Q1135" s="10">
        <f t="shared" ca="1" si="235"/>
        <v>0</v>
      </c>
      <c r="R1135">
        <f t="shared" ca="1" si="237"/>
        <v>1.6428652393274609E-2</v>
      </c>
    </row>
    <row r="1136" spans="3:18" x14ac:dyDescent="0.2">
      <c r="C1136" s="174"/>
      <c r="D1136" s="176">
        <f t="shared" si="225"/>
        <v>0</v>
      </c>
      <c r="E1136" s="176">
        <f t="shared" si="225"/>
        <v>0</v>
      </c>
      <c r="F1136" s="10">
        <f t="shared" si="226"/>
        <v>0</v>
      </c>
      <c r="G1136" s="10">
        <f t="shared" si="226"/>
        <v>0</v>
      </c>
      <c r="H1136" s="10">
        <f t="shared" si="227"/>
        <v>0</v>
      </c>
      <c r="I1136" s="10">
        <f t="shared" si="228"/>
        <v>0</v>
      </c>
      <c r="J1136" s="10">
        <f t="shared" si="229"/>
        <v>0</v>
      </c>
      <c r="K1136" s="10">
        <f t="shared" si="230"/>
        <v>0</v>
      </c>
      <c r="L1136" s="10">
        <f t="shared" si="231"/>
        <v>0</v>
      </c>
      <c r="M1136" s="10">
        <f t="shared" ca="1" si="236"/>
        <v>-1.6428652393274609E-2</v>
      </c>
      <c r="N1136" s="10">
        <f t="shared" ca="1" si="232"/>
        <v>0</v>
      </c>
      <c r="O1136" s="177">
        <f t="shared" ca="1" si="233"/>
        <v>0</v>
      </c>
      <c r="P1136" s="10">
        <f t="shared" ca="1" si="234"/>
        <v>0</v>
      </c>
      <c r="Q1136" s="10">
        <f t="shared" ca="1" si="235"/>
        <v>0</v>
      </c>
      <c r="R1136">
        <f t="shared" ca="1" si="237"/>
        <v>1.6428652393274609E-2</v>
      </c>
    </row>
    <row r="1137" spans="3:18" x14ac:dyDescent="0.2">
      <c r="C1137" s="174"/>
      <c r="D1137" s="176">
        <f t="shared" si="225"/>
        <v>0</v>
      </c>
      <c r="E1137" s="176">
        <f t="shared" si="225"/>
        <v>0</v>
      </c>
      <c r="F1137" s="10">
        <f t="shared" si="226"/>
        <v>0</v>
      </c>
      <c r="G1137" s="10">
        <f t="shared" si="226"/>
        <v>0</v>
      </c>
      <c r="H1137" s="10">
        <f t="shared" si="227"/>
        <v>0</v>
      </c>
      <c r="I1137" s="10">
        <f t="shared" si="228"/>
        <v>0</v>
      </c>
      <c r="J1137" s="10">
        <f t="shared" si="229"/>
        <v>0</v>
      </c>
      <c r="K1137" s="10">
        <f t="shared" si="230"/>
        <v>0</v>
      </c>
      <c r="L1137" s="10">
        <f t="shared" si="231"/>
        <v>0</v>
      </c>
      <c r="M1137" s="10">
        <f t="shared" ca="1" si="236"/>
        <v>-1.6428652393274609E-2</v>
      </c>
      <c r="N1137" s="10">
        <f t="shared" ca="1" si="232"/>
        <v>0</v>
      </c>
      <c r="O1137" s="177">
        <f t="shared" ca="1" si="233"/>
        <v>0</v>
      </c>
      <c r="P1137" s="10">
        <f t="shared" ca="1" si="234"/>
        <v>0</v>
      </c>
      <c r="Q1137" s="10">
        <f t="shared" ca="1" si="235"/>
        <v>0</v>
      </c>
      <c r="R1137">
        <f t="shared" ca="1" si="237"/>
        <v>1.6428652393274609E-2</v>
      </c>
    </row>
    <row r="1138" spans="3:18" x14ac:dyDescent="0.2">
      <c r="C1138" s="174"/>
      <c r="D1138" s="176">
        <f t="shared" si="225"/>
        <v>0</v>
      </c>
      <c r="E1138" s="176">
        <f t="shared" si="225"/>
        <v>0</v>
      </c>
      <c r="F1138" s="10">
        <f t="shared" si="226"/>
        <v>0</v>
      </c>
      <c r="G1138" s="10">
        <f t="shared" si="226"/>
        <v>0</v>
      </c>
      <c r="H1138" s="10">
        <f t="shared" si="227"/>
        <v>0</v>
      </c>
      <c r="I1138" s="10">
        <f t="shared" si="228"/>
        <v>0</v>
      </c>
      <c r="J1138" s="10">
        <f t="shared" si="229"/>
        <v>0</v>
      </c>
      <c r="K1138" s="10">
        <f t="shared" si="230"/>
        <v>0</v>
      </c>
      <c r="L1138" s="10">
        <f t="shared" si="231"/>
        <v>0</v>
      </c>
      <c r="M1138" s="10">
        <f t="shared" ca="1" si="236"/>
        <v>-1.6428652393274609E-2</v>
      </c>
      <c r="N1138" s="10">
        <f t="shared" ca="1" si="232"/>
        <v>0</v>
      </c>
      <c r="O1138" s="177">
        <f t="shared" ca="1" si="233"/>
        <v>0</v>
      </c>
      <c r="P1138" s="10">
        <f t="shared" ca="1" si="234"/>
        <v>0</v>
      </c>
      <c r="Q1138" s="10">
        <f t="shared" ca="1" si="235"/>
        <v>0</v>
      </c>
      <c r="R1138">
        <f t="shared" ca="1" si="237"/>
        <v>1.6428652393274609E-2</v>
      </c>
    </row>
    <row r="1139" spans="3:18" x14ac:dyDescent="0.2">
      <c r="C1139" s="174"/>
      <c r="D1139" s="176">
        <f t="shared" si="225"/>
        <v>0</v>
      </c>
      <c r="E1139" s="176">
        <f t="shared" si="225"/>
        <v>0</v>
      </c>
      <c r="F1139" s="10">
        <f t="shared" si="226"/>
        <v>0</v>
      </c>
      <c r="G1139" s="10">
        <f t="shared" si="226"/>
        <v>0</v>
      </c>
      <c r="H1139" s="10">
        <f t="shared" si="227"/>
        <v>0</v>
      </c>
      <c r="I1139" s="10">
        <f t="shared" si="228"/>
        <v>0</v>
      </c>
      <c r="J1139" s="10">
        <f t="shared" si="229"/>
        <v>0</v>
      </c>
      <c r="K1139" s="10">
        <f t="shared" si="230"/>
        <v>0</v>
      </c>
      <c r="L1139" s="10">
        <f t="shared" si="231"/>
        <v>0</v>
      </c>
      <c r="M1139" s="10">
        <f t="shared" ca="1" si="236"/>
        <v>-1.6428652393274609E-2</v>
      </c>
      <c r="N1139" s="10">
        <f t="shared" ca="1" si="232"/>
        <v>0</v>
      </c>
      <c r="O1139" s="177">
        <f t="shared" ca="1" si="233"/>
        <v>0</v>
      </c>
      <c r="P1139" s="10">
        <f t="shared" ca="1" si="234"/>
        <v>0</v>
      </c>
      <c r="Q1139" s="10">
        <f t="shared" ca="1" si="235"/>
        <v>0</v>
      </c>
      <c r="R1139">
        <f t="shared" ca="1" si="237"/>
        <v>1.6428652393274609E-2</v>
      </c>
    </row>
    <row r="1140" spans="3:18" x14ac:dyDescent="0.2">
      <c r="C1140" s="174"/>
      <c r="D1140" s="176">
        <f t="shared" si="225"/>
        <v>0</v>
      </c>
      <c r="E1140" s="176">
        <f t="shared" si="225"/>
        <v>0</v>
      </c>
      <c r="F1140" s="10">
        <f t="shared" si="226"/>
        <v>0</v>
      </c>
      <c r="G1140" s="10">
        <f t="shared" si="226"/>
        <v>0</v>
      </c>
      <c r="H1140" s="10">
        <f t="shared" si="227"/>
        <v>0</v>
      </c>
      <c r="I1140" s="10">
        <f t="shared" si="228"/>
        <v>0</v>
      </c>
      <c r="J1140" s="10">
        <f t="shared" si="229"/>
        <v>0</v>
      </c>
      <c r="K1140" s="10">
        <f t="shared" si="230"/>
        <v>0</v>
      </c>
      <c r="L1140" s="10">
        <f t="shared" si="231"/>
        <v>0</v>
      </c>
      <c r="M1140" s="10">
        <f t="shared" ca="1" si="236"/>
        <v>-1.6428652393274609E-2</v>
      </c>
      <c r="N1140" s="10">
        <f t="shared" ca="1" si="232"/>
        <v>0</v>
      </c>
      <c r="O1140" s="177">
        <f t="shared" ca="1" si="233"/>
        <v>0</v>
      </c>
      <c r="P1140" s="10">
        <f t="shared" ca="1" si="234"/>
        <v>0</v>
      </c>
      <c r="Q1140" s="10">
        <f t="shared" ca="1" si="235"/>
        <v>0</v>
      </c>
      <c r="R1140">
        <f t="shared" ca="1" si="237"/>
        <v>1.6428652393274609E-2</v>
      </c>
    </row>
    <row r="1141" spans="3:18" x14ac:dyDescent="0.2">
      <c r="C1141" s="174"/>
      <c r="D1141" s="176">
        <f t="shared" si="225"/>
        <v>0</v>
      </c>
      <c r="E1141" s="176">
        <f t="shared" si="225"/>
        <v>0</v>
      </c>
      <c r="F1141" s="10">
        <f t="shared" si="226"/>
        <v>0</v>
      </c>
      <c r="G1141" s="10">
        <f t="shared" si="226"/>
        <v>0</v>
      </c>
      <c r="H1141" s="10">
        <f t="shared" si="227"/>
        <v>0</v>
      </c>
      <c r="I1141" s="10">
        <f t="shared" si="228"/>
        <v>0</v>
      </c>
      <c r="J1141" s="10">
        <f t="shared" si="229"/>
        <v>0</v>
      </c>
      <c r="K1141" s="10">
        <f t="shared" si="230"/>
        <v>0</v>
      </c>
      <c r="L1141" s="10">
        <f t="shared" si="231"/>
        <v>0</v>
      </c>
      <c r="M1141" s="10">
        <f t="shared" ca="1" si="236"/>
        <v>-1.6428652393274609E-2</v>
      </c>
      <c r="N1141" s="10">
        <f t="shared" ca="1" si="232"/>
        <v>0</v>
      </c>
      <c r="O1141" s="177">
        <f t="shared" ca="1" si="233"/>
        <v>0</v>
      </c>
      <c r="P1141" s="10">
        <f t="shared" ca="1" si="234"/>
        <v>0</v>
      </c>
      <c r="Q1141" s="10">
        <f t="shared" ca="1" si="235"/>
        <v>0</v>
      </c>
      <c r="R1141">
        <f t="shared" ca="1" si="237"/>
        <v>1.6428652393274609E-2</v>
      </c>
    </row>
    <row r="1142" spans="3:18" x14ac:dyDescent="0.2">
      <c r="C1142" s="174"/>
      <c r="D1142" s="176">
        <f t="shared" si="225"/>
        <v>0</v>
      </c>
      <c r="E1142" s="176">
        <f t="shared" si="225"/>
        <v>0</v>
      </c>
      <c r="F1142" s="10">
        <f t="shared" si="226"/>
        <v>0</v>
      </c>
      <c r="G1142" s="10">
        <f t="shared" si="226"/>
        <v>0</v>
      </c>
      <c r="H1142" s="10">
        <f t="shared" si="227"/>
        <v>0</v>
      </c>
      <c r="I1142" s="10">
        <f t="shared" si="228"/>
        <v>0</v>
      </c>
      <c r="J1142" s="10">
        <f t="shared" si="229"/>
        <v>0</v>
      </c>
      <c r="K1142" s="10">
        <f t="shared" si="230"/>
        <v>0</v>
      </c>
      <c r="L1142" s="10">
        <f t="shared" si="231"/>
        <v>0</v>
      </c>
      <c r="M1142" s="10">
        <f t="shared" ca="1" si="236"/>
        <v>-1.6428652393274609E-2</v>
      </c>
      <c r="N1142" s="10">
        <f t="shared" ca="1" si="232"/>
        <v>0</v>
      </c>
      <c r="O1142" s="177">
        <f t="shared" ca="1" si="233"/>
        <v>0</v>
      </c>
      <c r="P1142" s="10">
        <f t="shared" ca="1" si="234"/>
        <v>0</v>
      </c>
      <c r="Q1142" s="10">
        <f t="shared" ca="1" si="235"/>
        <v>0</v>
      </c>
      <c r="R1142">
        <f t="shared" ca="1" si="237"/>
        <v>1.6428652393274609E-2</v>
      </c>
    </row>
    <row r="1143" spans="3:18" x14ac:dyDescent="0.2">
      <c r="C1143" s="174"/>
      <c r="D1143" s="176">
        <f t="shared" si="225"/>
        <v>0</v>
      </c>
      <c r="E1143" s="176">
        <f t="shared" si="225"/>
        <v>0</v>
      </c>
      <c r="F1143" s="10">
        <f t="shared" si="226"/>
        <v>0</v>
      </c>
      <c r="G1143" s="10">
        <f t="shared" si="226"/>
        <v>0</v>
      </c>
      <c r="H1143" s="10">
        <f t="shared" si="227"/>
        <v>0</v>
      </c>
      <c r="I1143" s="10">
        <f t="shared" si="228"/>
        <v>0</v>
      </c>
      <c r="J1143" s="10">
        <f t="shared" si="229"/>
        <v>0</v>
      </c>
      <c r="K1143" s="10">
        <f t="shared" si="230"/>
        <v>0</v>
      </c>
      <c r="L1143" s="10">
        <f t="shared" si="231"/>
        <v>0</v>
      </c>
      <c r="M1143" s="10">
        <f t="shared" ca="1" si="236"/>
        <v>-1.6428652393274609E-2</v>
      </c>
      <c r="N1143" s="10">
        <f t="shared" ca="1" si="232"/>
        <v>0</v>
      </c>
      <c r="O1143" s="177">
        <f t="shared" ca="1" si="233"/>
        <v>0</v>
      </c>
      <c r="P1143" s="10">
        <f t="shared" ca="1" si="234"/>
        <v>0</v>
      </c>
      <c r="Q1143" s="10">
        <f t="shared" ca="1" si="235"/>
        <v>0</v>
      </c>
      <c r="R1143">
        <f t="shared" ca="1" si="237"/>
        <v>1.6428652393274609E-2</v>
      </c>
    </row>
    <row r="1144" spans="3:18" x14ac:dyDescent="0.2">
      <c r="C1144" s="174"/>
      <c r="D1144" s="176">
        <f t="shared" si="225"/>
        <v>0</v>
      </c>
      <c r="E1144" s="176">
        <f t="shared" si="225"/>
        <v>0</v>
      </c>
      <c r="F1144" s="10">
        <f t="shared" si="226"/>
        <v>0</v>
      </c>
      <c r="G1144" s="10">
        <f t="shared" si="226"/>
        <v>0</v>
      </c>
      <c r="H1144" s="10">
        <f t="shared" si="227"/>
        <v>0</v>
      </c>
      <c r="I1144" s="10">
        <f t="shared" si="228"/>
        <v>0</v>
      </c>
      <c r="J1144" s="10">
        <f t="shared" si="229"/>
        <v>0</v>
      </c>
      <c r="K1144" s="10">
        <f t="shared" si="230"/>
        <v>0</v>
      </c>
      <c r="L1144" s="10">
        <f t="shared" si="231"/>
        <v>0</v>
      </c>
      <c r="M1144" s="10">
        <f t="shared" ca="1" si="236"/>
        <v>-1.6428652393274609E-2</v>
      </c>
      <c r="N1144" s="10">
        <f t="shared" ca="1" si="232"/>
        <v>0</v>
      </c>
      <c r="O1144" s="177">
        <f t="shared" ca="1" si="233"/>
        <v>0</v>
      </c>
      <c r="P1144" s="10">
        <f t="shared" ca="1" si="234"/>
        <v>0</v>
      </c>
      <c r="Q1144" s="10">
        <f t="shared" ca="1" si="235"/>
        <v>0</v>
      </c>
      <c r="R1144">
        <f t="shared" ca="1" si="237"/>
        <v>1.6428652393274609E-2</v>
      </c>
    </row>
    <row r="1145" spans="3:18" x14ac:dyDescent="0.2">
      <c r="C1145" s="174"/>
      <c r="D1145" s="176">
        <f t="shared" si="225"/>
        <v>0</v>
      </c>
      <c r="E1145" s="176">
        <f t="shared" si="225"/>
        <v>0</v>
      </c>
      <c r="F1145" s="10">
        <f t="shared" si="226"/>
        <v>0</v>
      </c>
      <c r="G1145" s="10">
        <f t="shared" si="226"/>
        <v>0</v>
      </c>
      <c r="H1145" s="10">
        <f t="shared" si="227"/>
        <v>0</v>
      </c>
      <c r="I1145" s="10">
        <f t="shared" si="228"/>
        <v>0</v>
      </c>
      <c r="J1145" s="10">
        <f t="shared" si="229"/>
        <v>0</v>
      </c>
      <c r="K1145" s="10">
        <f t="shared" si="230"/>
        <v>0</v>
      </c>
      <c r="L1145" s="10">
        <f t="shared" si="231"/>
        <v>0</v>
      </c>
      <c r="M1145" s="10">
        <f t="shared" ca="1" si="236"/>
        <v>-1.6428652393274609E-2</v>
      </c>
      <c r="N1145" s="10">
        <f t="shared" ca="1" si="232"/>
        <v>0</v>
      </c>
      <c r="O1145" s="177">
        <f t="shared" ca="1" si="233"/>
        <v>0</v>
      </c>
      <c r="P1145" s="10">
        <f t="shared" ca="1" si="234"/>
        <v>0</v>
      </c>
      <c r="Q1145" s="10">
        <f t="shared" ca="1" si="235"/>
        <v>0</v>
      </c>
      <c r="R1145">
        <f t="shared" ca="1" si="237"/>
        <v>1.6428652393274609E-2</v>
      </c>
    </row>
    <row r="1146" spans="3:18" x14ac:dyDescent="0.2">
      <c r="C1146" s="174"/>
      <c r="D1146" s="176">
        <f t="shared" si="225"/>
        <v>0</v>
      </c>
      <c r="E1146" s="176">
        <f t="shared" si="225"/>
        <v>0</v>
      </c>
      <c r="F1146" s="10">
        <f t="shared" si="226"/>
        <v>0</v>
      </c>
      <c r="G1146" s="10">
        <f t="shared" si="226"/>
        <v>0</v>
      </c>
      <c r="H1146" s="10">
        <f t="shared" si="227"/>
        <v>0</v>
      </c>
      <c r="I1146" s="10">
        <f t="shared" si="228"/>
        <v>0</v>
      </c>
      <c r="J1146" s="10">
        <f t="shared" si="229"/>
        <v>0</v>
      </c>
      <c r="K1146" s="10">
        <f t="shared" si="230"/>
        <v>0</v>
      </c>
      <c r="L1146" s="10">
        <f t="shared" si="231"/>
        <v>0</v>
      </c>
      <c r="M1146" s="10">
        <f t="shared" ca="1" si="236"/>
        <v>-1.6428652393274609E-2</v>
      </c>
      <c r="N1146" s="10">
        <f t="shared" ca="1" si="232"/>
        <v>0</v>
      </c>
      <c r="O1146" s="177">
        <f t="shared" ca="1" si="233"/>
        <v>0</v>
      </c>
      <c r="P1146" s="10">
        <f t="shared" ca="1" si="234"/>
        <v>0</v>
      </c>
      <c r="Q1146" s="10">
        <f t="shared" ca="1" si="235"/>
        <v>0</v>
      </c>
      <c r="R1146">
        <f t="shared" ca="1" si="237"/>
        <v>1.6428652393274609E-2</v>
      </c>
    </row>
    <row r="1147" spans="3:18" x14ac:dyDescent="0.2">
      <c r="C1147" s="174"/>
      <c r="D1147" s="176">
        <f t="shared" si="225"/>
        <v>0</v>
      </c>
      <c r="E1147" s="176">
        <f t="shared" si="225"/>
        <v>0</v>
      </c>
      <c r="F1147" s="10">
        <f t="shared" si="226"/>
        <v>0</v>
      </c>
      <c r="G1147" s="10">
        <f t="shared" si="226"/>
        <v>0</v>
      </c>
      <c r="H1147" s="10">
        <f t="shared" si="227"/>
        <v>0</v>
      </c>
      <c r="I1147" s="10">
        <f t="shared" si="228"/>
        <v>0</v>
      </c>
      <c r="J1147" s="10">
        <f t="shared" si="229"/>
        <v>0</v>
      </c>
      <c r="K1147" s="10">
        <f t="shared" si="230"/>
        <v>0</v>
      </c>
      <c r="L1147" s="10">
        <f t="shared" si="231"/>
        <v>0</v>
      </c>
      <c r="M1147" s="10">
        <f t="shared" ca="1" si="236"/>
        <v>-1.6428652393274609E-2</v>
      </c>
      <c r="N1147" s="10">
        <f t="shared" ca="1" si="232"/>
        <v>0</v>
      </c>
      <c r="O1147" s="177">
        <f t="shared" ca="1" si="233"/>
        <v>0</v>
      </c>
      <c r="P1147" s="10">
        <f t="shared" ca="1" si="234"/>
        <v>0</v>
      </c>
      <c r="Q1147" s="10">
        <f t="shared" ca="1" si="235"/>
        <v>0</v>
      </c>
      <c r="R1147">
        <f t="shared" ca="1" si="237"/>
        <v>1.6428652393274609E-2</v>
      </c>
    </row>
    <row r="1148" spans="3:18" x14ac:dyDescent="0.2">
      <c r="C1148" s="174"/>
      <c r="D1148" s="176">
        <f t="shared" si="225"/>
        <v>0</v>
      </c>
      <c r="E1148" s="176">
        <f t="shared" si="225"/>
        <v>0</v>
      </c>
      <c r="F1148" s="10">
        <f t="shared" si="226"/>
        <v>0</v>
      </c>
      <c r="G1148" s="10">
        <f t="shared" si="226"/>
        <v>0</v>
      </c>
      <c r="H1148" s="10">
        <f t="shared" si="227"/>
        <v>0</v>
      </c>
      <c r="I1148" s="10">
        <f t="shared" si="228"/>
        <v>0</v>
      </c>
      <c r="J1148" s="10">
        <f t="shared" si="229"/>
        <v>0</v>
      </c>
      <c r="K1148" s="10">
        <f t="shared" si="230"/>
        <v>0</v>
      </c>
      <c r="L1148" s="10">
        <f t="shared" si="231"/>
        <v>0</v>
      </c>
      <c r="M1148" s="10">
        <f t="shared" ca="1" si="236"/>
        <v>-1.6428652393274609E-2</v>
      </c>
      <c r="N1148" s="10">
        <f t="shared" ca="1" si="232"/>
        <v>0</v>
      </c>
      <c r="O1148" s="177">
        <f t="shared" ca="1" si="233"/>
        <v>0</v>
      </c>
      <c r="P1148" s="10">
        <f t="shared" ca="1" si="234"/>
        <v>0</v>
      </c>
      <c r="Q1148" s="10">
        <f t="shared" ca="1" si="235"/>
        <v>0</v>
      </c>
      <c r="R1148">
        <f t="shared" ca="1" si="237"/>
        <v>1.6428652393274609E-2</v>
      </c>
    </row>
    <row r="1149" spans="3:18" x14ac:dyDescent="0.2">
      <c r="C1149" s="174"/>
      <c r="D1149" s="176">
        <f t="shared" si="225"/>
        <v>0</v>
      </c>
      <c r="E1149" s="176">
        <f t="shared" si="225"/>
        <v>0</v>
      </c>
      <c r="F1149" s="10">
        <f t="shared" si="226"/>
        <v>0</v>
      </c>
      <c r="G1149" s="10">
        <f t="shared" si="226"/>
        <v>0</v>
      </c>
      <c r="H1149" s="10">
        <f t="shared" si="227"/>
        <v>0</v>
      </c>
      <c r="I1149" s="10">
        <f t="shared" si="228"/>
        <v>0</v>
      </c>
      <c r="J1149" s="10">
        <f t="shared" si="229"/>
        <v>0</v>
      </c>
      <c r="K1149" s="10">
        <f t="shared" si="230"/>
        <v>0</v>
      </c>
      <c r="L1149" s="10">
        <f t="shared" si="231"/>
        <v>0</v>
      </c>
      <c r="M1149" s="10">
        <f t="shared" ca="1" si="236"/>
        <v>-1.6428652393274609E-2</v>
      </c>
      <c r="N1149" s="10">
        <f t="shared" ca="1" si="232"/>
        <v>0</v>
      </c>
      <c r="O1149" s="177">
        <f t="shared" ca="1" si="233"/>
        <v>0</v>
      </c>
      <c r="P1149" s="10">
        <f t="shared" ca="1" si="234"/>
        <v>0</v>
      </c>
      <c r="Q1149" s="10">
        <f t="shared" ca="1" si="235"/>
        <v>0</v>
      </c>
      <c r="R1149">
        <f t="shared" ca="1" si="237"/>
        <v>1.6428652393274609E-2</v>
      </c>
    </row>
    <row r="1150" spans="3:18" x14ac:dyDescent="0.2">
      <c r="C1150" s="174"/>
      <c r="D1150" s="176">
        <f t="shared" si="225"/>
        <v>0</v>
      </c>
      <c r="E1150" s="176">
        <f t="shared" si="225"/>
        <v>0</v>
      </c>
      <c r="F1150" s="10">
        <f t="shared" si="226"/>
        <v>0</v>
      </c>
      <c r="G1150" s="10">
        <f t="shared" si="226"/>
        <v>0</v>
      </c>
      <c r="H1150" s="10">
        <f t="shared" si="227"/>
        <v>0</v>
      </c>
      <c r="I1150" s="10">
        <f t="shared" si="228"/>
        <v>0</v>
      </c>
      <c r="J1150" s="10">
        <f t="shared" si="229"/>
        <v>0</v>
      </c>
      <c r="K1150" s="10">
        <f t="shared" si="230"/>
        <v>0</v>
      </c>
      <c r="L1150" s="10">
        <f t="shared" si="231"/>
        <v>0</v>
      </c>
      <c r="M1150" s="10">
        <f t="shared" ca="1" si="236"/>
        <v>-1.6428652393274609E-2</v>
      </c>
      <c r="N1150" s="10">
        <f t="shared" ca="1" si="232"/>
        <v>0</v>
      </c>
      <c r="O1150" s="177">
        <f t="shared" ca="1" si="233"/>
        <v>0</v>
      </c>
      <c r="P1150" s="10">
        <f t="shared" ca="1" si="234"/>
        <v>0</v>
      </c>
      <c r="Q1150" s="10">
        <f t="shared" ca="1" si="235"/>
        <v>0</v>
      </c>
      <c r="R1150">
        <f t="shared" ca="1" si="237"/>
        <v>1.6428652393274609E-2</v>
      </c>
    </row>
    <row r="1151" spans="3:18" x14ac:dyDescent="0.2">
      <c r="C1151" s="174"/>
      <c r="D1151" s="176">
        <f t="shared" si="225"/>
        <v>0</v>
      </c>
      <c r="E1151" s="176">
        <f t="shared" si="225"/>
        <v>0</v>
      </c>
      <c r="F1151" s="10">
        <f t="shared" si="226"/>
        <v>0</v>
      </c>
      <c r="G1151" s="10">
        <f t="shared" si="226"/>
        <v>0</v>
      </c>
      <c r="H1151" s="10">
        <f t="shared" si="227"/>
        <v>0</v>
      </c>
      <c r="I1151" s="10">
        <f t="shared" si="228"/>
        <v>0</v>
      </c>
      <c r="J1151" s="10">
        <f t="shared" si="229"/>
        <v>0</v>
      </c>
      <c r="K1151" s="10">
        <f t="shared" si="230"/>
        <v>0</v>
      </c>
      <c r="L1151" s="10">
        <f t="shared" si="231"/>
        <v>0</v>
      </c>
      <c r="M1151" s="10">
        <f t="shared" ca="1" si="236"/>
        <v>-1.6428652393274609E-2</v>
      </c>
      <c r="N1151" s="10">
        <f t="shared" ca="1" si="232"/>
        <v>0</v>
      </c>
      <c r="O1151" s="177">
        <f t="shared" ca="1" si="233"/>
        <v>0</v>
      </c>
      <c r="P1151" s="10">
        <f t="shared" ca="1" si="234"/>
        <v>0</v>
      </c>
      <c r="Q1151" s="10">
        <f t="shared" ca="1" si="235"/>
        <v>0</v>
      </c>
      <c r="R1151">
        <f t="shared" ca="1" si="237"/>
        <v>1.6428652393274609E-2</v>
      </c>
    </row>
    <row r="1152" spans="3:18" x14ac:dyDescent="0.2">
      <c r="C1152" s="174"/>
      <c r="D1152" s="176">
        <f t="shared" si="225"/>
        <v>0</v>
      </c>
      <c r="E1152" s="176">
        <f t="shared" si="225"/>
        <v>0</v>
      </c>
      <c r="F1152" s="10">
        <f t="shared" si="226"/>
        <v>0</v>
      </c>
      <c r="G1152" s="10">
        <f t="shared" si="226"/>
        <v>0</v>
      </c>
      <c r="H1152" s="10">
        <f t="shared" si="227"/>
        <v>0</v>
      </c>
      <c r="I1152" s="10">
        <f t="shared" si="228"/>
        <v>0</v>
      </c>
      <c r="J1152" s="10">
        <f t="shared" si="229"/>
        <v>0</v>
      </c>
      <c r="K1152" s="10">
        <f t="shared" si="230"/>
        <v>0</v>
      </c>
      <c r="L1152" s="10">
        <f t="shared" si="231"/>
        <v>0</v>
      </c>
      <c r="M1152" s="10">
        <f t="shared" ca="1" si="236"/>
        <v>-1.6428652393274609E-2</v>
      </c>
      <c r="N1152" s="10">
        <f t="shared" ca="1" si="232"/>
        <v>0</v>
      </c>
      <c r="O1152" s="177">
        <f t="shared" ca="1" si="233"/>
        <v>0</v>
      </c>
      <c r="P1152" s="10">
        <f t="shared" ca="1" si="234"/>
        <v>0</v>
      </c>
      <c r="Q1152" s="10">
        <f t="shared" ca="1" si="235"/>
        <v>0</v>
      </c>
      <c r="R1152">
        <f t="shared" ca="1" si="237"/>
        <v>1.6428652393274609E-2</v>
      </c>
    </row>
    <row r="1153" spans="3:18" x14ac:dyDescent="0.2">
      <c r="C1153" s="174"/>
      <c r="D1153" s="176">
        <f t="shared" si="225"/>
        <v>0</v>
      </c>
      <c r="E1153" s="176">
        <f t="shared" si="225"/>
        <v>0</v>
      </c>
      <c r="F1153" s="10">
        <f t="shared" si="226"/>
        <v>0</v>
      </c>
      <c r="G1153" s="10">
        <f t="shared" si="226"/>
        <v>0</v>
      </c>
      <c r="H1153" s="10">
        <f t="shared" si="227"/>
        <v>0</v>
      </c>
      <c r="I1153" s="10">
        <f t="shared" si="228"/>
        <v>0</v>
      </c>
      <c r="J1153" s="10">
        <f t="shared" si="229"/>
        <v>0</v>
      </c>
      <c r="K1153" s="10">
        <f t="shared" si="230"/>
        <v>0</v>
      </c>
      <c r="L1153" s="10">
        <f t="shared" si="231"/>
        <v>0</v>
      </c>
      <c r="M1153" s="10">
        <f t="shared" ca="1" si="236"/>
        <v>-1.6428652393274609E-2</v>
      </c>
      <c r="N1153" s="10">
        <f t="shared" ca="1" si="232"/>
        <v>0</v>
      </c>
      <c r="O1153" s="177">
        <f t="shared" ca="1" si="233"/>
        <v>0</v>
      </c>
      <c r="P1153" s="10">
        <f t="shared" ca="1" si="234"/>
        <v>0</v>
      </c>
      <c r="Q1153" s="10">
        <f t="shared" ca="1" si="235"/>
        <v>0</v>
      </c>
      <c r="R1153">
        <f t="shared" ca="1" si="237"/>
        <v>1.6428652393274609E-2</v>
      </c>
    </row>
    <row r="1154" spans="3:18" x14ac:dyDescent="0.2">
      <c r="C1154" s="174"/>
      <c r="D1154" s="176">
        <f t="shared" si="225"/>
        <v>0</v>
      </c>
      <c r="E1154" s="176">
        <f t="shared" si="225"/>
        <v>0</v>
      </c>
      <c r="F1154" s="10">
        <f t="shared" si="226"/>
        <v>0</v>
      </c>
      <c r="G1154" s="10">
        <f t="shared" si="226"/>
        <v>0</v>
      </c>
      <c r="H1154" s="10">
        <f t="shared" si="227"/>
        <v>0</v>
      </c>
      <c r="I1154" s="10">
        <f t="shared" si="228"/>
        <v>0</v>
      </c>
      <c r="J1154" s="10">
        <f t="shared" si="229"/>
        <v>0</v>
      </c>
      <c r="K1154" s="10">
        <f t="shared" si="230"/>
        <v>0</v>
      </c>
      <c r="L1154" s="10">
        <f t="shared" si="231"/>
        <v>0</v>
      </c>
      <c r="M1154" s="10">
        <f t="shared" ca="1" si="236"/>
        <v>-1.6428652393274609E-2</v>
      </c>
      <c r="N1154" s="10">
        <f t="shared" ca="1" si="232"/>
        <v>0</v>
      </c>
      <c r="O1154" s="177">
        <f t="shared" ca="1" si="233"/>
        <v>0</v>
      </c>
      <c r="P1154" s="10">
        <f t="shared" ca="1" si="234"/>
        <v>0</v>
      </c>
      <c r="Q1154" s="10">
        <f t="shared" ca="1" si="235"/>
        <v>0</v>
      </c>
      <c r="R1154">
        <f t="shared" ca="1" si="237"/>
        <v>1.6428652393274609E-2</v>
      </c>
    </row>
    <row r="1155" spans="3:18" x14ac:dyDescent="0.2">
      <c r="C1155" s="174"/>
      <c r="D1155" s="176">
        <f t="shared" si="225"/>
        <v>0</v>
      </c>
      <c r="E1155" s="176">
        <f t="shared" si="225"/>
        <v>0</v>
      </c>
      <c r="F1155" s="10">
        <f t="shared" si="226"/>
        <v>0</v>
      </c>
      <c r="G1155" s="10">
        <f t="shared" si="226"/>
        <v>0</v>
      </c>
      <c r="H1155" s="10">
        <f t="shared" si="227"/>
        <v>0</v>
      </c>
      <c r="I1155" s="10">
        <f t="shared" si="228"/>
        <v>0</v>
      </c>
      <c r="J1155" s="10">
        <f t="shared" si="229"/>
        <v>0</v>
      </c>
      <c r="K1155" s="10">
        <f t="shared" si="230"/>
        <v>0</v>
      </c>
      <c r="L1155" s="10">
        <f t="shared" si="231"/>
        <v>0</v>
      </c>
      <c r="M1155" s="10">
        <f t="shared" ca="1" si="236"/>
        <v>-1.6428652393274609E-2</v>
      </c>
      <c r="N1155" s="10">
        <f t="shared" ca="1" si="232"/>
        <v>0</v>
      </c>
      <c r="O1155" s="177">
        <f t="shared" ca="1" si="233"/>
        <v>0</v>
      </c>
      <c r="P1155" s="10">
        <f t="shared" ca="1" si="234"/>
        <v>0</v>
      </c>
      <c r="Q1155" s="10">
        <f t="shared" ca="1" si="235"/>
        <v>0</v>
      </c>
      <c r="R1155">
        <f t="shared" ca="1" si="237"/>
        <v>1.6428652393274609E-2</v>
      </c>
    </row>
    <row r="1156" spans="3:18" x14ac:dyDescent="0.2">
      <c r="C1156" s="174"/>
      <c r="D1156" s="176">
        <f t="shared" si="225"/>
        <v>0</v>
      </c>
      <c r="E1156" s="176">
        <f t="shared" si="225"/>
        <v>0</v>
      </c>
      <c r="F1156" s="10">
        <f t="shared" si="226"/>
        <v>0</v>
      </c>
      <c r="G1156" s="10">
        <f t="shared" si="226"/>
        <v>0</v>
      </c>
      <c r="H1156" s="10">
        <f t="shared" si="227"/>
        <v>0</v>
      </c>
      <c r="I1156" s="10">
        <f t="shared" si="228"/>
        <v>0</v>
      </c>
      <c r="J1156" s="10">
        <f t="shared" si="229"/>
        <v>0</v>
      </c>
      <c r="K1156" s="10">
        <f t="shared" si="230"/>
        <v>0</v>
      </c>
      <c r="L1156" s="10">
        <f t="shared" si="231"/>
        <v>0</v>
      </c>
      <c r="M1156" s="10">
        <f t="shared" ca="1" si="236"/>
        <v>-1.6428652393274609E-2</v>
      </c>
      <c r="N1156" s="10">
        <f t="shared" ca="1" si="232"/>
        <v>0</v>
      </c>
      <c r="O1156" s="177">
        <f t="shared" ca="1" si="233"/>
        <v>0</v>
      </c>
      <c r="P1156" s="10">
        <f t="shared" ca="1" si="234"/>
        <v>0</v>
      </c>
      <c r="Q1156" s="10">
        <f t="shared" ca="1" si="235"/>
        <v>0</v>
      </c>
      <c r="R1156">
        <f t="shared" ca="1" si="237"/>
        <v>1.6428652393274609E-2</v>
      </c>
    </row>
    <row r="1157" spans="3:18" x14ac:dyDescent="0.2">
      <c r="C1157" s="174"/>
      <c r="D1157" s="176">
        <f t="shared" si="225"/>
        <v>0</v>
      </c>
      <c r="E1157" s="176">
        <f t="shared" si="225"/>
        <v>0</v>
      </c>
      <c r="F1157" s="10">
        <f t="shared" si="226"/>
        <v>0</v>
      </c>
      <c r="G1157" s="10">
        <f t="shared" si="226"/>
        <v>0</v>
      </c>
      <c r="H1157" s="10">
        <f t="shared" si="227"/>
        <v>0</v>
      </c>
      <c r="I1157" s="10">
        <f t="shared" si="228"/>
        <v>0</v>
      </c>
      <c r="J1157" s="10">
        <f t="shared" si="229"/>
        <v>0</v>
      </c>
      <c r="K1157" s="10">
        <f t="shared" si="230"/>
        <v>0</v>
      </c>
      <c r="L1157" s="10">
        <f t="shared" si="231"/>
        <v>0</v>
      </c>
      <c r="M1157" s="10">
        <f t="shared" ca="1" si="236"/>
        <v>-1.6428652393274609E-2</v>
      </c>
      <c r="N1157" s="10">
        <f t="shared" ca="1" si="232"/>
        <v>0</v>
      </c>
      <c r="O1157" s="177">
        <f t="shared" ca="1" si="233"/>
        <v>0</v>
      </c>
      <c r="P1157" s="10">
        <f t="shared" ca="1" si="234"/>
        <v>0</v>
      </c>
      <c r="Q1157" s="10">
        <f t="shared" ca="1" si="235"/>
        <v>0</v>
      </c>
      <c r="R1157">
        <f t="shared" ca="1" si="237"/>
        <v>1.6428652393274609E-2</v>
      </c>
    </row>
    <row r="1158" spans="3:18" x14ac:dyDescent="0.2">
      <c r="C1158" s="174"/>
      <c r="D1158" s="176">
        <f t="shared" si="225"/>
        <v>0</v>
      </c>
      <c r="E1158" s="176">
        <f t="shared" si="225"/>
        <v>0</v>
      </c>
      <c r="F1158" s="10">
        <f t="shared" si="226"/>
        <v>0</v>
      </c>
      <c r="G1158" s="10">
        <f t="shared" si="226"/>
        <v>0</v>
      </c>
      <c r="H1158" s="10">
        <f t="shared" si="227"/>
        <v>0</v>
      </c>
      <c r="I1158" s="10">
        <f t="shared" si="228"/>
        <v>0</v>
      </c>
      <c r="J1158" s="10">
        <f t="shared" si="229"/>
        <v>0</v>
      </c>
      <c r="K1158" s="10">
        <f t="shared" si="230"/>
        <v>0</v>
      </c>
      <c r="L1158" s="10">
        <f t="shared" si="231"/>
        <v>0</v>
      </c>
      <c r="M1158" s="10">
        <f t="shared" ca="1" si="236"/>
        <v>-1.6428652393274609E-2</v>
      </c>
      <c r="N1158" s="10">
        <f t="shared" ca="1" si="232"/>
        <v>0</v>
      </c>
      <c r="O1158" s="177">
        <f t="shared" ca="1" si="233"/>
        <v>0</v>
      </c>
      <c r="P1158" s="10">
        <f t="shared" ca="1" si="234"/>
        <v>0</v>
      </c>
      <c r="Q1158" s="10">
        <f t="shared" ca="1" si="235"/>
        <v>0</v>
      </c>
      <c r="R1158">
        <f t="shared" ca="1" si="237"/>
        <v>1.6428652393274609E-2</v>
      </c>
    </row>
    <row r="1159" spans="3:18" x14ac:dyDescent="0.2">
      <c r="C1159" s="174"/>
      <c r="D1159" s="176">
        <f t="shared" si="225"/>
        <v>0</v>
      </c>
      <c r="E1159" s="176">
        <f t="shared" si="225"/>
        <v>0</v>
      </c>
      <c r="F1159" s="10">
        <f t="shared" si="226"/>
        <v>0</v>
      </c>
      <c r="G1159" s="10">
        <f t="shared" si="226"/>
        <v>0</v>
      </c>
      <c r="H1159" s="10">
        <f t="shared" si="227"/>
        <v>0</v>
      </c>
      <c r="I1159" s="10">
        <f t="shared" si="228"/>
        <v>0</v>
      </c>
      <c r="J1159" s="10">
        <f t="shared" si="229"/>
        <v>0</v>
      </c>
      <c r="K1159" s="10">
        <f t="shared" si="230"/>
        <v>0</v>
      </c>
      <c r="L1159" s="10">
        <f t="shared" si="231"/>
        <v>0</v>
      </c>
      <c r="M1159" s="10">
        <f t="shared" ca="1" si="236"/>
        <v>-1.6428652393274609E-2</v>
      </c>
      <c r="N1159" s="10">
        <f t="shared" ca="1" si="232"/>
        <v>0</v>
      </c>
      <c r="O1159" s="177">
        <f t="shared" ca="1" si="233"/>
        <v>0</v>
      </c>
      <c r="P1159" s="10">
        <f t="shared" ca="1" si="234"/>
        <v>0</v>
      </c>
      <c r="Q1159" s="10">
        <f t="shared" ca="1" si="235"/>
        <v>0</v>
      </c>
      <c r="R1159">
        <f t="shared" ca="1" si="237"/>
        <v>1.6428652393274609E-2</v>
      </c>
    </row>
    <row r="1160" spans="3:18" x14ac:dyDescent="0.2">
      <c r="C1160" s="174"/>
      <c r="D1160" s="176">
        <f t="shared" si="225"/>
        <v>0</v>
      </c>
      <c r="E1160" s="176">
        <f t="shared" si="225"/>
        <v>0</v>
      </c>
      <c r="F1160" s="10">
        <f t="shared" si="226"/>
        <v>0</v>
      </c>
      <c r="G1160" s="10">
        <f t="shared" si="226"/>
        <v>0</v>
      </c>
      <c r="H1160" s="10">
        <f t="shared" si="227"/>
        <v>0</v>
      </c>
      <c r="I1160" s="10">
        <f t="shared" si="228"/>
        <v>0</v>
      </c>
      <c r="J1160" s="10">
        <f t="shared" si="229"/>
        <v>0</v>
      </c>
      <c r="K1160" s="10">
        <f t="shared" si="230"/>
        <v>0</v>
      </c>
      <c r="L1160" s="10">
        <f t="shared" si="231"/>
        <v>0</v>
      </c>
      <c r="M1160" s="10">
        <f t="shared" ca="1" si="236"/>
        <v>-1.6428652393274609E-2</v>
      </c>
      <c r="N1160" s="10">
        <f t="shared" ca="1" si="232"/>
        <v>0</v>
      </c>
      <c r="O1160" s="177">
        <f t="shared" ca="1" si="233"/>
        <v>0</v>
      </c>
      <c r="P1160" s="10">
        <f t="shared" ca="1" si="234"/>
        <v>0</v>
      </c>
      <c r="Q1160" s="10">
        <f t="shared" ca="1" si="235"/>
        <v>0</v>
      </c>
      <c r="R1160">
        <f t="shared" ca="1" si="237"/>
        <v>1.6428652393274609E-2</v>
      </c>
    </row>
    <row r="1161" spans="3:18" x14ac:dyDescent="0.2">
      <c r="C1161" s="174"/>
      <c r="D1161" s="176">
        <f t="shared" si="225"/>
        <v>0</v>
      </c>
      <c r="E1161" s="176">
        <f t="shared" si="225"/>
        <v>0</v>
      </c>
      <c r="F1161" s="10">
        <f t="shared" si="226"/>
        <v>0</v>
      </c>
      <c r="G1161" s="10">
        <f t="shared" si="226"/>
        <v>0</v>
      </c>
      <c r="H1161" s="10">
        <f t="shared" si="227"/>
        <v>0</v>
      </c>
      <c r="I1161" s="10">
        <f t="shared" si="228"/>
        <v>0</v>
      </c>
      <c r="J1161" s="10">
        <f t="shared" si="229"/>
        <v>0</v>
      </c>
      <c r="K1161" s="10">
        <f t="shared" si="230"/>
        <v>0</v>
      </c>
      <c r="L1161" s="10">
        <f t="shared" si="231"/>
        <v>0</v>
      </c>
      <c r="M1161" s="10">
        <f t="shared" ca="1" si="236"/>
        <v>-1.6428652393274609E-2</v>
      </c>
      <c r="N1161" s="10">
        <f t="shared" ca="1" si="232"/>
        <v>0</v>
      </c>
      <c r="O1161" s="177">
        <f t="shared" ca="1" si="233"/>
        <v>0</v>
      </c>
      <c r="P1161" s="10">
        <f t="shared" ca="1" si="234"/>
        <v>0</v>
      </c>
      <c r="Q1161" s="10">
        <f t="shared" ca="1" si="235"/>
        <v>0</v>
      </c>
      <c r="R1161">
        <f t="shared" ca="1" si="237"/>
        <v>1.6428652393274609E-2</v>
      </c>
    </row>
    <row r="1162" spans="3:18" x14ac:dyDescent="0.2">
      <c r="C1162" s="174"/>
      <c r="D1162" s="176">
        <f t="shared" si="225"/>
        <v>0</v>
      </c>
      <c r="E1162" s="176">
        <f t="shared" si="225"/>
        <v>0</v>
      </c>
      <c r="F1162" s="10">
        <f t="shared" si="226"/>
        <v>0</v>
      </c>
      <c r="G1162" s="10">
        <f t="shared" si="226"/>
        <v>0</v>
      </c>
      <c r="H1162" s="10">
        <f t="shared" si="227"/>
        <v>0</v>
      </c>
      <c r="I1162" s="10">
        <f t="shared" si="228"/>
        <v>0</v>
      </c>
      <c r="J1162" s="10">
        <f t="shared" si="229"/>
        <v>0</v>
      </c>
      <c r="K1162" s="10">
        <f t="shared" si="230"/>
        <v>0</v>
      </c>
      <c r="L1162" s="10">
        <f t="shared" si="231"/>
        <v>0</v>
      </c>
      <c r="M1162" s="10">
        <f t="shared" ca="1" si="236"/>
        <v>-1.6428652393274609E-2</v>
      </c>
      <c r="N1162" s="10">
        <f t="shared" ca="1" si="232"/>
        <v>0</v>
      </c>
      <c r="O1162" s="177">
        <f t="shared" ca="1" si="233"/>
        <v>0</v>
      </c>
      <c r="P1162" s="10">
        <f t="shared" ca="1" si="234"/>
        <v>0</v>
      </c>
      <c r="Q1162" s="10">
        <f t="shared" ca="1" si="235"/>
        <v>0</v>
      </c>
      <c r="R1162">
        <f t="shared" ca="1" si="237"/>
        <v>1.6428652393274609E-2</v>
      </c>
    </row>
    <row r="1163" spans="3:18" x14ac:dyDescent="0.2">
      <c r="C1163" s="174"/>
      <c r="D1163" s="176">
        <f t="shared" si="225"/>
        <v>0</v>
      </c>
      <c r="E1163" s="176">
        <f t="shared" si="225"/>
        <v>0</v>
      </c>
      <c r="F1163" s="10">
        <f t="shared" si="226"/>
        <v>0</v>
      </c>
      <c r="G1163" s="10">
        <f t="shared" si="226"/>
        <v>0</v>
      </c>
      <c r="H1163" s="10">
        <f t="shared" si="227"/>
        <v>0</v>
      </c>
      <c r="I1163" s="10">
        <f t="shared" si="228"/>
        <v>0</v>
      </c>
      <c r="J1163" s="10">
        <f t="shared" si="229"/>
        <v>0</v>
      </c>
      <c r="K1163" s="10">
        <f t="shared" si="230"/>
        <v>0</v>
      </c>
      <c r="L1163" s="10">
        <f t="shared" si="231"/>
        <v>0</v>
      </c>
      <c r="M1163" s="10">
        <f t="shared" ca="1" si="236"/>
        <v>-1.6428652393274609E-2</v>
      </c>
      <c r="N1163" s="10">
        <f t="shared" ca="1" si="232"/>
        <v>0</v>
      </c>
      <c r="O1163" s="177">
        <f t="shared" ca="1" si="233"/>
        <v>0</v>
      </c>
      <c r="P1163" s="10">
        <f t="shared" ca="1" si="234"/>
        <v>0</v>
      </c>
      <c r="Q1163" s="10">
        <f t="shared" ca="1" si="235"/>
        <v>0</v>
      </c>
      <c r="R1163">
        <f t="shared" ca="1" si="237"/>
        <v>1.6428652393274609E-2</v>
      </c>
    </row>
    <row r="1164" spans="3:18" x14ac:dyDescent="0.2">
      <c r="C1164" s="174"/>
      <c r="D1164" s="176">
        <f t="shared" si="225"/>
        <v>0</v>
      </c>
      <c r="E1164" s="176">
        <f t="shared" si="225"/>
        <v>0</v>
      </c>
      <c r="F1164" s="10">
        <f t="shared" si="226"/>
        <v>0</v>
      </c>
      <c r="G1164" s="10">
        <f t="shared" si="226"/>
        <v>0</v>
      </c>
      <c r="H1164" s="10">
        <f t="shared" si="227"/>
        <v>0</v>
      </c>
      <c r="I1164" s="10">
        <f t="shared" si="228"/>
        <v>0</v>
      </c>
      <c r="J1164" s="10">
        <f t="shared" si="229"/>
        <v>0</v>
      </c>
      <c r="K1164" s="10">
        <f t="shared" si="230"/>
        <v>0</v>
      </c>
      <c r="L1164" s="10">
        <f t="shared" si="231"/>
        <v>0</v>
      </c>
      <c r="M1164" s="10">
        <f t="shared" ca="1" si="236"/>
        <v>-1.6428652393274609E-2</v>
      </c>
      <c r="N1164" s="10">
        <f t="shared" ca="1" si="232"/>
        <v>0</v>
      </c>
      <c r="O1164" s="177">
        <f t="shared" ca="1" si="233"/>
        <v>0</v>
      </c>
      <c r="P1164" s="10">
        <f t="shared" ca="1" si="234"/>
        <v>0</v>
      </c>
      <c r="Q1164" s="10">
        <f t="shared" ca="1" si="235"/>
        <v>0</v>
      </c>
      <c r="R1164">
        <f t="shared" ca="1" si="237"/>
        <v>1.6428652393274609E-2</v>
      </c>
    </row>
    <row r="1165" spans="3:18" x14ac:dyDescent="0.2">
      <c r="C1165" s="174"/>
      <c r="D1165" s="176">
        <f t="shared" si="225"/>
        <v>0</v>
      </c>
      <c r="E1165" s="176">
        <f t="shared" si="225"/>
        <v>0</v>
      </c>
      <c r="F1165" s="10">
        <f t="shared" si="226"/>
        <v>0</v>
      </c>
      <c r="G1165" s="10">
        <f t="shared" si="226"/>
        <v>0</v>
      </c>
      <c r="H1165" s="10">
        <f t="shared" si="227"/>
        <v>0</v>
      </c>
      <c r="I1165" s="10">
        <f t="shared" si="228"/>
        <v>0</v>
      </c>
      <c r="J1165" s="10">
        <f t="shared" si="229"/>
        <v>0</v>
      </c>
      <c r="K1165" s="10">
        <f t="shared" si="230"/>
        <v>0</v>
      </c>
      <c r="L1165" s="10">
        <f t="shared" si="231"/>
        <v>0</v>
      </c>
      <c r="M1165" s="10">
        <f t="shared" ca="1" si="236"/>
        <v>-1.6428652393274609E-2</v>
      </c>
      <c r="N1165" s="10">
        <f t="shared" ca="1" si="232"/>
        <v>0</v>
      </c>
      <c r="O1165" s="177">
        <f t="shared" ca="1" si="233"/>
        <v>0</v>
      </c>
      <c r="P1165" s="10">
        <f t="shared" ca="1" si="234"/>
        <v>0</v>
      </c>
      <c r="Q1165" s="10">
        <f t="shared" ca="1" si="235"/>
        <v>0</v>
      </c>
      <c r="R1165">
        <f t="shared" ca="1" si="237"/>
        <v>1.6428652393274609E-2</v>
      </c>
    </row>
    <row r="1166" spans="3:18" x14ac:dyDescent="0.2">
      <c r="C1166" s="174"/>
      <c r="D1166" s="176">
        <f t="shared" si="225"/>
        <v>0</v>
      </c>
      <c r="E1166" s="176">
        <f t="shared" si="225"/>
        <v>0</v>
      </c>
      <c r="F1166" s="10">
        <f t="shared" si="226"/>
        <v>0</v>
      </c>
      <c r="G1166" s="10">
        <f t="shared" si="226"/>
        <v>0</v>
      </c>
      <c r="H1166" s="10">
        <f t="shared" si="227"/>
        <v>0</v>
      </c>
      <c r="I1166" s="10">
        <f t="shared" si="228"/>
        <v>0</v>
      </c>
      <c r="J1166" s="10">
        <f t="shared" si="229"/>
        <v>0</v>
      </c>
      <c r="K1166" s="10">
        <f t="shared" si="230"/>
        <v>0</v>
      </c>
      <c r="L1166" s="10">
        <f t="shared" si="231"/>
        <v>0</v>
      </c>
      <c r="M1166" s="10">
        <f t="shared" ca="1" si="236"/>
        <v>-1.6428652393274609E-2</v>
      </c>
      <c r="N1166" s="10">
        <f t="shared" ca="1" si="232"/>
        <v>0</v>
      </c>
      <c r="O1166" s="177">
        <f t="shared" ca="1" si="233"/>
        <v>0</v>
      </c>
      <c r="P1166" s="10">
        <f t="shared" ca="1" si="234"/>
        <v>0</v>
      </c>
      <c r="Q1166" s="10">
        <f t="shared" ca="1" si="235"/>
        <v>0</v>
      </c>
      <c r="R1166">
        <f t="shared" ca="1" si="237"/>
        <v>1.6428652393274609E-2</v>
      </c>
    </row>
    <row r="1167" spans="3:18" x14ac:dyDescent="0.2">
      <c r="C1167" s="174"/>
      <c r="D1167" s="176">
        <f t="shared" ref="D1167:E1205" si="238">A1167/A$18</f>
        <v>0</v>
      </c>
      <c r="E1167" s="176">
        <f t="shared" si="238"/>
        <v>0</v>
      </c>
      <c r="F1167" s="10">
        <f t="shared" ref="F1167:G1205" si="239">$C1167*D1167</f>
        <v>0</v>
      </c>
      <c r="G1167" s="10">
        <f t="shared" si="239"/>
        <v>0</v>
      </c>
      <c r="H1167" s="10">
        <f t="shared" si="227"/>
        <v>0</v>
      </c>
      <c r="I1167" s="10">
        <f t="shared" si="228"/>
        <v>0</v>
      </c>
      <c r="J1167" s="10">
        <f t="shared" si="229"/>
        <v>0</v>
      </c>
      <c r="K1167" s="10">
        <f t="shared" si="230"/>
        <v>0</v>
      </c>
      <c r="L1167" s="10">
        <f t="shared" si="231"/>
        <v>0</v>
      </c>
      <c r="M1167" s="10">
        <f t="shared" ca="1" si="236"/>
        <v>-1.6428652393274609E-2</v>
      </c>
      <c r="N1167" s="10">
        <f t="shared" ca="1" si="232"/>
        <v>0</v>
      </c>
      <c r="O1167" s="177">
        <f t="shared" ca="1" si="233"/>
        <v>0</v>
      </c>
      <c r="P1167" s="10">
        <f t="shared" ca="1" si="234"/>
        <v>0</v>
      </c>
      <c r="Q1167" s="10">
        <f t="shared" ca="1" si="235"/>
        <v>0</v>
      </c>
      <c r="R1167">
        <f t="shared" ca="1" si="237"/>
        <v>1.6428652393274609E-2</v>
      </c>
    </row>
    <row r="1168" spans="3:18" x14ac:dyDescent="0.2">
      <c r="C1168" s="174"/>
      <c r="D1168" s="176">
        <f t="shared" si="238"/>
        <v>0</v>
      </c>
      <c r="E1168" s="176">
        <f t="shared" si="238"/>
        <v>0</v>
      </c>
      <c r="F1168" s="10">
        <f t="shared" si="239"/>
        <v>0</v>
      </c>
      <c r="G1168" s="10">
        <f t="shared" si="239"/>
        <v>0</v>
      </c>
      <c r="H1168" s="10">
        <f t="shared" ref="H1168:H1205" si="240">C1168*D1168*D1168</f>
        <v>0</v>
      </c>
      <c r="I1168" s="10">
        <f t="shared" ref="I1168:I1205" si="241">C1168*D1168*D1168*D1168</f>
        <v>0</v>
      </c>
      <c r="J1168" s="10">
        <f t="shared" ref="J1168:J1205" si="242">C1168*D1168*D1168*D1168*D1168</f>
        <v>0</v>
      </c>
      <c r="K1168" s="10">
        <f t="shared" ref="K1168:K1205" si="243">C1168*E1168*D1168</f>
        <v>0</v>
      </c>
      <c r="L1168" s="10">
        <f t="shared" ref="L1168:L1205" si="244">C1168*E1168*D1168*D1168</f>
        <v>0</v>
      </c>
      <c r="M1168" s="10">
        <f t="shared" ca="1" si="236"/>
        <v>-1.6428652393274609E-2</v>
      </c>
      <c r="N1168" s="10">
        <f t="shared" ref="N1168:N1205" ca="1" si="245">C1168*(M1168-E1168)^2</f>
        <v>0</v>
      </c>
      <c r="O1168" s="177">
        <f t="shared" ref="O1168:O1205" ca="1" si="246">(C1168*O$1-O$2*F1168+O$3*H1168)^2</f>
        <v>0</v>
      </c>
      <c r="P1168" s="10">
        <f t="shared" ref="P1168:P1205" ca="1" si="247">(-C1168*O$2+O$4*F1168-O$5*H1168)^2</f>
        <v>0</v>
      </c>
      <c r="Q1168" s="10">
        <f t="shared" ref="Q1168:Q1205" ca="1" si="248">+(C1168*O$3-F1168*O$5+H1168*O$6)^2</f>
        <v>0</v>
      </c>
      <c r="R1168">
        <f t="shared" ca="1" si="237"/>
        <v>1.6428652393274609E-2</v>
      </c>
    </row>
    <row r="1169" spans="3:18" x14ac:dyDescent="0.2">
      <c r="C1169" s="174"/>
      <c r="D1169" s="176">
        <f t="shared" si="238"/>
        <v>0</v>
      </c>
      <c r="E1169" s="176">
        <f t="shared" si="238"/>
        <v>0</v>
      </c>
      <c r="F1169" s="10">
        <f t="shared" si="239"/>
        <v>0</v>
      </c>
      <c r="G1169" s="10">
        <f t="shared" si="239"/>
        <v>0</v>
      </c>
      <c r="H1169" s="10">
        <f t="shared" si="240"/>
        <v>0</v>
      </c>
      <c r="I1169" s="10">
        <f t="shared" si="241"/>
        <v>0</v>
      </c>
      <c r="J1169" s="10">
        <f t="shared" si="242"/>
        <v>0</v>
      </c>
      <c r="K1169" s="10">
        <f t="shared" si="243"/>
        <v>0</v>
      </c>
      <c r="L1169" s="10">
        <f t="shared" si="244"/>
        <v>0</v>
      </c>
      <c r="M1169" s="10">
        <f t="shared" ca="1" si="236"/>
        <v>-1.6428652393274609E-2</v>
      </c>
      <c r="N1169" s="10">
        <f t="shared" ca="1" si="245"/>
        <v>0</v>
      </c>
      <c r="O1169" s="177">
        <f t="shared" ca="1" si="246"/>
        <v>0</v>
      </c>
      <c r="P1169" s="10">
        <f t="shared" ca="1" si="247"/>
        <v>0</v>
      </c>
      <c r="Q1169" s="10">
        <f t="shared" ca="1" si="248"/>
        <v>0</v>
      </c>
      <c r="R1169">
        <f t="shared" ca="1" si="237"/>
        <v>1.6428652393274609E-2</v>
      </c>
    </row>
    <row r="1170" spans="3:18" x14ac:dyDescent="0.2">
      <c r="C1170" s="174"/>
      <c r="D1170" s="176">
        <f t="shared" si="238"/>
        <v>0</v>
      </c>
      <c r="E1170" s="176">
        <f t="shared" si="238"/>
        <v>0</v>
      </c>
      <c r="F1170" s="10">
        <f t="shared" si="239"/>
        <v>0</v>
      </c>
      <c r="G1170" s="10">
        <f t="shared" si="239"/>
        <v>0</v>
      </c>
      <c r="H1170" s="10">
        <f t="shared" si="240"/>
        <v>0</v>
      </c>
      <c r="I1170" s="10">
        <f t="shared" si="241"/>
        <v>0</v>
      </c>
      <c r="J1170" s="10">
        <f t="shared" si="242"/>
        <v>0</v>
      </c>
      <c r="K1170" s="10">
        <f t="shared" si="243"/>
        <v>0</v>
      </c>
      <c r="L1170" s="10">
        <f t="shared" si="244"/>
        <v>0</v>
      </c>
      <c r="M1170" s="10">
        <f t="shared" ca="1" si="236"/>
        <v>-1.6428652393274609E-2</v>
      </c>
      <c r="N1170" s="10">
        <f t="shared" ca="1" si="245"/>
        <v>0</v>
      </c>
      <c r="O1170" s="177">
        <f t="shared" ca="1" si="246"/>
        <v>0</v>
      </c>
      <c r="P1170" s="10">
        <f t="shared" ca="1" si="247"/>
        <v>0</v>
      </c>
      <c r="Q1170" s="10">
        <f t="shared" ca="1" si="248"/>
        <v>0</v>
      </c>
      <c r="R1170">
        <f t="shared" ca="1" si="237"/>
        <v>1.6428652393274609E-2</v>
      </c>
    </row>
    <row r="1171" spans="3:18" x14ac:dyDescent="0.2">
      <c r="C1171" s="174"/>
      <c r="D1171" s="176">
        <f t="shared" si="238"/>
        <v>0</v>
      </c>
      <c r="E1171" s="176">
        <f t="shared" si="238"/>
        <v>0</v>
      </c>
      <c r="F1171" s="10">
        <f t="shared" si="239"/>
        <v>0</v>
      </c>
      <c r="G1171" s="10">
        <f t="shared" si="239"/>
        <v>0</v>
      </c>
      <c r="H1171" s="10">
        <f t="shared" si="240"/>
        <v>0</v>
      </c>
      <c r="I1171" s="10">
        <f t="shared" si="241"/>
        <v>0</v>
      </c>
      <c r="J1171" s="10">
        <f t="shared" si="242"/>
        <v>0</v>
      </c>
      <c r="K1171" s="10">
        <f t="shared" si="243"/>
        <v>0</v>
      </c>
      <c r="L1171" s="10">
        <f t="shared" si="244"/>
        <v>0</v>
      </c>
      <c r="M1171" s="10">
        <f t="shared" ca="1" si="236"/>
        <v>-1.6428652393274609E-2</v>
      </c>
      <c r="N1171" s="10">
        <f t="shared" ca="1" si="245"/>
        <v>0</v>
      </c>
      <c r="O1171" s="177">
        <f t="shared" ca="1" si="246"/>
        <v>0</v>
      </c>
      <c r="P1171" s="10">
        <f t="shared" ca="1" si="247"/>
        <v>0</v>
      </c>
      <c r="Q1171" s="10">
        <f t="shared" ca="1" si="248"/>
        <v>0</v>
      </c>
      <c r="R1171">
        <f t="shared" ca="1" si="237"/>
        <v>1.6428652393274609E-2</v>
      </c>
    </row>
    <row r="1172" spans="3:18" x14ac:dyDescent="0.2">
      <c r="C1172" s="174"/>
      <c r="D1172" s="176">
        <f t="shared" si="238"/>
        <v>0</v>
      </c>
      <c r="E1172" s="176">
        <f t="shared" si="238"/>
        <v>0</v>
      </c>
      <c r="F1172" s="10">
        <f t="shared" si="239"/>
        <v>0</v>
      </c>
      <c r="G1172" s="10">
        <f t="shared" si="239"/>
        <v>0</v>
      </c>
      <c r="H1172" s="10">
        <f t="shared" si="240"/>
        <v>0</v>
      </c>
      <c r="I1172" s="10">
        <f t="shared" si="241"/>
        <v>0</v>
      </c>
      <c r="J1172" s="10">
        <f t="shared" si="242"/>
        <v>0</v>
      </c>
      <c r="K1172" s="10">
        <f t="shared" si="243"/>
        <v>0</v>
      </c>
      <c r="L1172" s="10">
        <f t="shared" si="244"/>
        <v>0</v>
      </c>
      <c r="M1172" s="10">
        <f t="shared" ca="1" si="236"/>
        <v>-1.6428652393274609E-2</v>
      </c>
      <c r="N1172" s="10">
        <f t="shared" ca="1" si="245"/>
        <v>0</v>
      </c>
      <c r="O1172" s="177">
        <f t="shared" ca="1" si="246"/>
        <v>0</v>
      </c>
      <c r="P1172" s="10">
        <f t="shared" ca="1" si="247"/>
        <v>0</v>
      </c>
      <c r="Q1172" s="10">
        <f t="shared" ca="1" si="248"/>
        <v>0</v>
      </c>
      <c r="R1172">
        <f t="shared" ca="1" si="237"/>
        <v>1.6428652393274609E-2</v>
      </c>
    </row>
    <row r="1173" spans="3:18" x14ac:dyDescent="0.2">
      <c r="C1173" s="174"/>
      <c r="D1173" s="176">
        <f t="shared" si="238"/>
        <v>0</v>
      </c>
      <c r="E1173" s="176">
        <f t="shared" si="238"/>
        <v>0</v>
      </c>
      <c r="F1173" s="10">
        <f t="shared" si="239"/>
        <v>0</v>
      </c>
      <c r="G1173" s="10">
        <f t="shared" si="239"/>
        <v>0</v>
      </c>
      <c r="H1173" s="10">
        <f t="shared" si="240"/>
        <v>0</v>
      </c>
      <c r="I1173" s="10">
        <f t="shared" si="241"/>
        <v>0</v>
      </c>
      <c r="J1173" s="10">
        <f t="shared" si="242"/>
        <v>0</v>
      </c>
      <c r="K1173" s="10">
        <f t="shared" si="243"/>
        <v>0</v>
      </c>
      <c r="L1173" s="10">
        <f t="shared" si="244"/>
        <v>0</v>
      </c>
      <c r="M1173" s="10">
        <f t="shared" ref="M1173:M1205" ca="1" si="249">+E$4+E$5*D1173+E$6*D1173^2</f>
        <v>-1.6428652393274609E-2</v>
      </c>
      <c r="N1173" s="10">
        <f t="shared" ca="1" si="245"/>
        <v>0</v>
      </c>
      <c r="O1173" s="177">
        <f t="shared" ca="1" si="246"/>
        <v>0</v>
      </c>
      <c r="P1173" s="10">
        <f t="shared" ca="1" si="247"/>
        <v>0</v>
      </c>
      <c r="Q1173" s="10">
        <f t="shared" ca="1" si="248"/>
        <v>0</v>
      </c>
      <c r="R1173">
        <f t="shared" ref="R1173:R1205" ca="1" si="250">+E1173-M1173</f>
        <v>1.6428652393274609E-2</v>
      </c>
    </row>
    <row r="1174" spans="3:18" x14ac:dyDescent="0.2">
      <c r="C1174" s="174"/>
      <c r="D1174" s="176">
        <f t="shared" si="238"/>
        <v>0</v>
      </c>
      <c r="E1174" s="176">
        <f t="shared" si="238"/>
        <v>0</v>
      </c>
      <c r="F1174" s="10">
        <f t="shared" si="239"/>
        <v>0</v>
      </c>
      <c r="G1174" s="10">
        <f t="shared" si="239"/>
        <v>0</v>
      </c>
      <c r="H1174" s="10">
        <f t="shared" si="240"/>
        <v>0</v>
      </c>
      <c r="I1174" s="10">
        <f t="shared" si="241"/>
        <v>0</v>
      </c>
      <c r="J1174" s="10">
        <f t="shared" si="242"/>
        <v>0</v>
      </c>
      <c r="K1174" s="10">
        <f t="shared" si="243"/>
        <v>0</v>
      </c>
      <c r="L1174" s="10">
        <f t="shared" si="244"/>
        <v>0</v>
      </c>
      <c r="M1174" s="10">
        <f t="shared" ca="1" si="249"/>
        <v>-1.6428652393274609E-2</v>
      </c>
      <c r="N1174" s="10">
        <f t="shared" ca="1" si="245"/>
        <v>0</v>
      </c>
      <c r="O1174" s="177">
        <f t="shared" ca="1" si="246"/>
        <v>0</v>
      </c>
      <c r="P1174" s="10">
        <f t="shared" ca="1" si="247"/>
        <v>0</v>
      </c>
      <c r="Q1174" s="10">
        <f t="shared" ca="1" si="248"/>
        <v>0</v>
      </c>
      <c r="R1174">
        <f t="shared" ca="1" si="250"/>
        <v>1.6428652393274609E-2</v>
      </c>
    </row>
    <row r="1175" spans="3:18" x14ac:dyDescent="0.2">
      <c r="C1175" s="174"/>
      <c r="D1175" s="176">
        <f t="shared" si="238"/>
        <v>0</v>
      </c>
      <c r="E1175" s="176">
        <f t="shared" si="238"/>
        <v>0</v>
      </c>
      <c r="F1175" s="10">
        <f t="shared" si="239"/>
        <v>0</v>
      </c>
      <c r="G1175" s="10">
        <f t="shared" si="239"/>
        <v>0</v>
      </c>
      <c r="H1175" s="10">
        <f t="shared" si="240"/>
        <v>0</v>
      </c>
      <c r="I1175" s="10">
        <f t="shared" si="241"/>
        <v>0</v>
      </c>
      <c r="J1175" s="10">
        <f t="shared" si="242"/>
        <v>0</v>
      </c>
      <c r="K1175" s="10">
        <f t="shared" si="243"/>
        <v>0</v>
      </c>
      <c r="L1175" s="10">
        <f t="shared" si="244"/>
        <v>0</v>
      </c>
      <c r="M1175" s="10">
        <f t="shared" ca="1" si="249"/>
        <v>-1.6428652393274609E-2</v>
      </c>
      <c r="N1175" s="10">
        <f t="shared" ca="1" si="245"/>
        <v>0</v>
      </c>
      <c r="O1175" s="177">
        <f t="shared" ca="1" si="246"/>
        <v>0</v>
      </c>
      <c r="P1175" s="10">
        <f t="shared" ca="1" si="247"/>
        <v>0</v>
      </c>
      <c r="Q1175" s="10">
        <f t="shared" ca="1" si="248"/>
        <v>0</v>
      </c>
      <c r="R1175">
        <f t="shared" ca="1" si="250"/>
        <v>1.6428652393274609E-2</v>
      </c>
    </row>
    <row r="1176" spans="3:18" x14ac:dyDescent="0.2">
      <c r="C1176" s="174"/>
      <c r="D1176" s="176">
        <f t="shared" si="238"/>
        <v>0</v>
      </c>
      <c r="E1176" s="176">
        <f t="shared" si="238"/>
        <v>0</v>
      </c>
      <c r="F1176" s="10">
        <f t="shared" si="239"/>
        <v>0</v>
      </c>
      <c r="G1176" s="10">
        <f t="shared" si="239"/>
        <v>0</v>
      </c>
      <c r="H1176" s="10">
        <f t="shared" si="240"/>
        <v>0</v>
      </c>
      <c r="I1176" s="10">
        <f t="shared" si="241"/>
        <v>0</v>
      </c>
      <c r="J1176" s="10">
        <f t="shared" si="242"/>
        <v>0</v>
      </c>
      <c r="K1176" s="10">
        <f t="shared" si="243"/>
        <v>0</v>
      </c>
      <c r="L1176" s="10">
        <f t="shared" si="244"/>
        <v>0</v>
      </c>
      <c r="M1176" s="10">
        <f t="shared" ca="1" si="249"/>
        <v>-1.6428652393274609E-2</v>
      </c>
      <c r="N1176" s="10">
        <f t="shared" ca="1" si="245"/>
        <v>0</v>
      </c>
      <c r="O1176" s="177">
        <f t="shared" ca="1" si="246"/>
        <v>0</v>
      </c>
      <c r="P1176" s="10">
        <f t="shared" ca="1" si="247"/>
        <v>0</v>
      </c>
      <c r="Q1176" s="10">
        <f t="shared" ca="1" si="248"/>
        <v>0</v>
      </c>
      <c r="R1176">
        <f t="shared" ca="1" si="250"/>
        <v>1.6428652393274609E-2</v>
      </c>
    </row>
    <row r="1177" spans="3:18" x14ac:dyDescent="0.2">
      <c r="C1177" s="174"/>
      <c r="D1177" s="176">
        <f t="shared" si="238"/>
        <v>0</v>
      </c>
      <c r="E1177" s="176">
        <f t="shared" si="238"/>
        <v>0</v>
      </c>
      <c r="F1177" s="10">
        <f t="shared" si="239"/>
        <v>0</v>
      </c>
      <c r="G1177" s="10">
        <f t="shared" si="239"/>
        <v>0</v>
      </c>
      <c r="H1177" s="10">
        <f t="shared" si="240"/>
        <v>0</v>
      </c>
      <c r="I1177" s="10">
        <f t="shared" si="241"/>
        <v>0</v>
      </c>
      <c r="J1177" s="10">
        <f t="shared" si="242"/>
        <v>0</v>
      </c>
      <c r="K1177" s="10">
        <f t="shared" si="243"/>
        <v>0</v>
      </c>
      <c r="L1177" s="10">
        <f t="shared" si="244"/>
        <v>0</v>
      </c>
      <c r="M1177" s="10">
        <f t="shared" ca="1" si="249"/>
        <v>-1.6428652393274609E-2</v>
      </c>
      <c r="N1177" s="10">
        <f t="shared" ca="1" si="245"/>
        <v>0</v>
      </c>
      <c r="O1177" s="177">
        <f t="shared" ca="1" si="246"/>
        <v>0</v>
      </c>
      <c r="P1177" s="10">
        <f t="shared" ca="1" si="247"/>
        <v>0</v>
      </c>
      <c r="Q1177" s="10">
        <f t="shared" ca="1" si="248"/>
        <v>0</v>
      </c>
      <c r="R1177">
        <f t="shared" ca="1" si="250"/>
        <v>1.6428652393274609E-2</v>
      </c>
    </row>
    <row r="1178" spans="3:18" x14ac:dyDescent="0.2">
      <c r="C1178" s="174"/>
      <c r="D1178" s="176">
        <f t="shared" si="238"/>
        <v>0</v>
      </c>
      <c r="E1178" s="176">
        <f t="shared" si="238"/>
        <v>0</v>
      </c>
      <c r="F1178" s="10">
        <f t="shared" si="239"/>
        <v>0</v>
      </c>
      <c r="G1178" s="10">
        <f t="shared" si="239"/>
        <v>0</v>
      </c>
      <c r="H1178" s="10">
        <f t="shared" si="240"/>
        <v>0</v>
      </c>
      <c r="I1178" s="10">
        <f t="shared" si="241"/>
        <v>0</v>
      </c>
      <c r="J1178" s="10">
        <f t="shared" si="242"/>
        <v>0</v>
      </c>
      <c r="K1178" s="10">
        <f t="shared" si="243"/>
        <v>0</v>
      </c>
      <c r="L1178" s="10">
        <f t="shared" si="244"/>
        <v>0</v>
      </c>
      <c r="M1178" s="10">
        <f t="shared" ca="1" si="249"/>
        <v>-1.6428652393274609E-2</v>
      </c>
      <c r="N1178" s="10">
        <f t="shared" ca="1" si="245"/>
        <v>0</v>
      </c>
      <c r="O1178" s="177">
        <f t="shared" ca="1" si="246"/>
        <v>0</v>
      </c>
      <c r="P1178" s="10">
        <f t="shared" ca="1" si="247"/>
        <v>0</v>
      </c>
      <c r="Q1178" s="10">
        <f t="shared" ca="1" si="248"/>
        <v>0</v>
      </c>
      <c r="R1178">
        <f t="shared" ca="1" si="250"/>
        <v>1.6428652393274609E-2</v>
      </c>
    </row>
    <row r="1179" spans="3:18" x14ac:dyDescent="0.2">
      <c r="C1179" s="174"/>
      <c r="D1179" s="176">
        <f t="shared" si="238"/>
        <v>0</v>
      </c>
      <c r="E1179" s="176">
        <f t="shared" si="238"/>
        <v>0</v>
      </c>
      <c r="F1179" s="10">
        <f t="shared" si="239"/>
        <v>0</v>
      </c>
      <c r="G1179" s="10">
        <f t="shared" si="239"/>
        <v>0</v>
      </c>
      <c r="H1179" s="10">
        <f t="shared" si="240"/>
        <v>0</v>
      </c>
      <c r="I1179" s="10">
        <f t="shared" si="241"/>
        <v>0</v>
      </c>
      <c r="J1179" s="10">
        <f t="shared" si="242"/>
        <v>0</v>
      </c>
      <c r="K1179" s="10">
        <f t="shared" si="243"/>
        <v>0</v>
      </c>
      <c r="L1179" s="10">
        <f t="shared" si="244"/>
        <v>0</v>
      </c>
      <c r="M1179" s="10">
        <f t="shared" ca="1" si="249"/>
        <v>-1.6428652393274609E-2</v>
      </c>
      <c r="N1179" s="10">
        <f t="shared" ca="1" si="245"/>
        <v>0</v>
      </c>
      <c r="O1179" s="177">
        <f t="shared" ca="1" si="246"/>
        <v>0</v>
      </c>
      <c r="P1179" s="10">
        <f t="shared" ca="1" si="247"/>
        <v>0</v>
      </c>
      <c r="Q1179" s="10">
        <f t="shared" ca="1" si="248"/>
        <v>0</v>
      </c>
      <c r="R1179">
        <f t="shared" ca="1" si="250"/>
        <v>1.6428652393274609E-2</v>
      </c>
    </row>
    <row r="1180" spans="3:18" x14ac:dyDescent="0.2">
      <c r="C1180" s="174"/>
      <c r="D1180" s="176">
        <f t="shared" si="238"/>
        <v>0</v>
      </c>
      <c r="E1180" s="176">
        <f t="shared" si="238"/>
        <v>0</v>
      </c>
      <c r="F1180" s="10">
        <f t="shared" si="239"/>
        <v>0</v>
      </c>
      <c r="G1180" s="10">
        <f t="shared" si="239"/>
        <v>0</v>
      </c>
      <c r="H1180" s="10">
        <f t="shared" si="240"/>
        <v>0</v>
      </c>
      <c r="I1180" s="10">
        <f t="shared" si="241"/>
        <v>0</v>
      </c>
      <c r="J1180" s="10">
        <f t="shared" si="242"/>
        <v>0</v>
      </c>
      <c r="K1180" s="10">
        <f t="shared" si="243"/>
        <v>0</v>
      </c>
      <c r="L1180" s="10">
        <f t="shared" si="244"/>
        <v>0</v>
      </c>
      <c r="M1180" s="10">
        <f t="shared" ca="1" si="249"/>
        <v>-1.6428652393274609E-2</v>
      </c>
      <c r="N1180" s="10">
        <f t="shared" ca="1" si="245"/>
        <v>0</v>
      </c>
      <c r="O1180" s="177">
        <f t="shared" ca="1" si="246"/>
        <v>0</v>
      </c>
      <c r="P1180" s="10">
        <f t="shared" ca="1" si="247"/>
        <v>0</v>
      </c>
      <c r="Q1180" s="10">
        <f t="shared" ca="1" si="248"/>
        <v>0</v>
      </c>
      <c r="R1180">
        <f t="shared" ca="1" si="250"/>
        <v>1.6428652393274609E-2</v>
      </c>
    </row>
    <row r="1181" spans="3:18" x14ac:dyDescent="0.2">
      <c r="C1181" s="174"/>
      <c r="D1181" s="176">
        <f t="shared" si="238"/>
        <v>0</v>
      </c>
      <c r="E1181" s="176">
        <f t="shared" si="238"/>
        <v>0</v>
      </c>
      <c r="F1181" s="10">
        <f t="shared" si="239"/>
        <v>0</v>
      </c>
      <c r="G1181" s="10">
        <f t="shared" si="239"/>
        <v>0</v>
      </c>
      <c r="H1181" s="10">
        <f t="shared" si="240"/>
        <v>0</v>
      </c>
      <c r="I1181" s="10">
        <f t="shared" si="241"/>
        <v>0</v>
      </c>
      <c r="J1181" s="10">
        <f t="shared" si="242"/>
        <v>0</v>
      </c>
      <c r="K1181" s="10">
        <f t="shared" si="243"/>
        <v>0</v>
      </c>
      <c r="L1181" s="10">
        <f t="shared" si="244"/>
        <v>0</v>
      </c>
      <c r="M1181" s="10">
        <f t="shared" ca="1" si="249"/>
        <v>-1.6428652393274609E-2</v>
      </c>
      <c r="N1181" s="10">
        <f t="shared" ca="1" si="245"/>
        <v>0</v>
      </c>
      <c r="O1181" s="177">
        <f t="shared" ca="1" si="246"/>
        <v>0</v>
      </c>
      <c r="P1181" s="10">
        <f t="shared" ca="1" si="247"/>
        <v>0</v>
      </c>
      <c r="Q1181" s="10">
        <f t="shared" ca="1" si="248"/>
        <v>0</v>
      </c>
      <c r="R1181">
        <f t="shared" ca="1" si="250"/>
        <v>1.6428652393274609E-2</v>
      </c>
    </row>
    <row r="1182" spans="3:18" x14ac:dyDescent="0.2">
      <c r="C1182" s="174"/>
      <c r="D1182" s="176">
        <f t="shared" si="238"/>
        <v>0</v>
      </c>
      <c r="E1182" s="176">
        <f t="shared" si="238"/>
        <v>0</v>
      </c>
      <c r="F1182" s="10">
        <f t="shared" si="239"/>
        <v>0</v>
      </c>
      <c r="G1182" s="10">
        <f t="shared" si="239"/>
        <v>0</v>
      </c>
      <c r="H1182" s="10">
        <f t="shared" si="240"/>
        <v>0</v>
      </c>
      <c r="I1182" s="10">
        <f t="shared" si="241"/>
        <v>0</v>
      </c>
      <c r="J1182" s="10">
        <f t="shared" si="242"/>
        <v>0</v>
      </c>
      <c r="K1182" s="10">
        <f t="shared" si="243"/>
        <v>0</v>
      </c>
      <c r="L1182" s="10">
        <f t="shared" si="244"/>
        <v>0</v>
      </c>
      <c r="M1182" s="10">
        <f t="shared" ca="1" si="249"/>
        <v>-1.6428652393274609E-2</v>
      </c>
      <c r="N1182" s="10">
        <f t="shared" ca="1" si="245"/>
        <v>0</v>
      </c>
      <c r="O1182" s="177">
        <f t="shared" ca="1" si="246"/>
        <v>0</v>
      </c>
      <c r="P1182" s="10">
        <f t="shared" ca="1" si="247"/>
        <v>0</v>
      </c>
      <c r="Q1182" s="10">
        <f t="shared" ca="1" si="248"/>
        <v>0</v>
      </c>
      <c r="R1182">
        <f t="shared" ca="1" si="250"/>
        <v>1.6428652393274609E-2</v>
      </c>
    </row>
    <row r="1183" spans="3:18" x14ac:dyDescent="0.2">
      <c r="C1183" s="174"/>
      <c r="D1183" s="176">
        <f t="shared" si="238"/>
        <v>0</v>
      </c>
      <c r="E1183" s="176">
        <f t="shared" si="238"/>
        <v>0</v>
      </c>
      <c r="F1183" s="10">
        <f t="shared" si="239"/>
        <v>0</v>
      </c>
      <c r="G1183" s="10">
        <f t="shared" si="239"/>
        <v>0</v>
      </c>
      <c r="H1183" s="10">
        <f t="shared" si="240"/>
        <v>0</v>
      </c>
      <c r="I1183" s="10">
        <f t="shared" si="241"/>
        <v>0</v>
      </c>
      <c r="J1183" s="10">
        <f t="shared" si="242"/>
        <v>0</v>
      </c>
      <c r="K1183" s="10">
        <f t="shared" si="243"/>
        <v>0</v>
      </c>
      <c r="L1183" s="10">
        <f t="shared" si="244"/>
        <v>0</v>
      </c>
      <c r="M1183" s="10">
        <f t="shared" ca="1" si="249"/>
        <v>-1.6428652393274609E-2</v>
      </c>
      <c r="N1183" s="10">
        <f t="shared" ca="1" si="245"/>
        <v>0</v>
      </c>
      <c r="O1183" s="177">
        <f t="shared" ca="1" si="246"/>
        <v>0</v>
      </c>
      <c r="P1183" s="10">
        <f t="shared" ca="1" si="247"/>
        <v>0</v>
      </c>
      <c r="Q1183" s="10">
        <f t="shared" ca="1" si="248"/>
        <v>0</v>
      </c>
      <c r="R1183">
        <f t="shared" ca="1" si="250"/>
        <v>1.6428652393274609E-2</v>
      </c>
    </row>
    <row r="1184" spans="3:18" x14ac:dyDescent="0.2">
      <c r="C1184" s="174"/>
      <c r="D1184" s="176">
        <f t="shared" si="238"/>
        <v>0</v>
      </c>
      <c r="E1184" s="176">
        <f t="shared" si="238"/>
        <v>0</v>
      </c>
      <c r="F1184" s="10">
        <f t="shared" si="239"/>
        <v>0</v>
      </c>
      <c r="G1184" s="10">
        <f t="shared" si="239"/>
        <v>0</v>
      </c>
      <c r="H1184" s="10">
        <f t="shared" si="240"/>
        <v>0</v>
      </c>
      <c r="I1184" s="10">
        <f t="shared" si="241"/>
        <v>0</v>
      </c>
      <c r="J1184" s="10">
        <f t="shared" si="242"/>
        <v>0</v>
      </c>
      <c r="K1184" s="10">
        <f t="shared" si="243"/>
        <v>0</v>
      </c>
      <c r="L1184" s="10">
        <f t="shared" si="244"/>
        <v>0</v>
      </c>
      <c r="M1184" s="10">
        <f t="shared" ca="1" si="249"/>
        <v>-1.6428652393274609E-2</v>
      </c>
      <c r="N1184" s="10">
        <f t="shared" ca="1" si="245"/>
        <v>0</v>
      </c>
      <c r="O1184" s="177">
        <f t="shared" ca="1" si="246"/>
        <v>0</v>
      </c>
      <c r="P1184" s="10">
        <f t="shared" ca="1" si="247"/>
        <v>0</v>
      </c>
      <c r="Q1184" s="10">
        <f t="shared" ca="1" si="248"/>
        <v>0</v>
      </c>
      <c r="R1184">
        <f t="shared" ca="1" si="250"/>
        <v>1.6428652393274609E-2</v>
      </c>
    </row>
    <row r="1185" spans="3:18" x14ac:dyDescent="0.2">
      <c r="C1185" s="174"/>
      <c r="D1185" s="176">
        <f t="shared" si="238"/>
        <v>0</v>
      </c>
      <c r="E1185" s="176">
        <f t="shared" si="238"/>
        <v>0</v>
      </c>
      <c r="F1185" s="10">
        <f t="shared" si="239"/>
        <v>0</v>
      </c>
      <c r="G1185" s="10">
        <f t="shared" si="239"/>
        <v>0</v>
      </c>
      <c r="H1185" s="10">
        <f t="shared" si="240"/>
        <v>0</v>
      </c>
      <c r="I1185" s="10">
        <f t="shared" si="241"/>
        <v>0</v>
      </c>
      <c r="J1185" s="10">
        <f t="shared" si="242"/>
        <v>0</v>
      </c>
      <c r="K1185" s="10">
        <f t="shared" si="243"/>
        <v>0</v>
      </c>
      <c r="L1185" s="10">
        <f t="shared" si="244"/>
        <v>0</v>
      </c>
      <c r="M1185" s="10">
        <f t="shared" ca="1" si="249"/>
        <v>-1.6428652393274609E-2</v>
      </c>
      <c r="N1185" s="10">
        <f t="shared" ca="1" si="245"/>
        <v>0</v>
      </c>
      <c r="O1185" s="177">
        <f t="shared" ca="1" si="246"/>
        <v>0</v>
      </c>
      <c r="P1185" s="10">
        <f t="shared" ca="1" si="247"/>
        <v>0</v>
      </c>
      <c r="Q1185" s="10">
        <f t="shared" ca="1" si="248"/>
        <v>0</v>
      </c>
      <c r="R1185">
        <f t="shared" ca="1" si="250"/>
        <v>1.6428652393274609E-2</v>
      </c>
    </row>
    <row r="1186" spans="3:18" x14ac:dyDescent="0.2">
      <c r="C1186" s="174"/>
      <c r="D1186" s="176">
        <f t="shared" si="238"/>
        <v>0</v>
      </c>
      <c r="E1186" s="176">
        <f t="shared" si="238"/>
        <v>0</v>
      </c>
      <c r="F1186" s="10">
        <f t="shared" si="239"/>
        <v>0</v>
      </c>
      <c r="G1186" s="10">
        <f t="shared" si="239"/>
        <v>0</v>
      </c>
      <c r="H1186" s="10">
        <f t="shared" si="240"/>
        <v>0</v>
      </c>
      <c r="I1186" s="10">
        <f t="shared" si="241"/>
        <v>0</v>
      </c>
      <c r="J1186" s="10">
        <f t="shared" si="242"/>
        <v>0</v>
      </c>
      <c r="K1186" s="10">
        <f t="shared" si="243"/>
        <v>0</v>
      </c>
      <c r="L1186" s="10">
        <f t="shared" si="244"/>
        <v>0</v>
      </c>
      <c r="M1186" s="10">
        <f t="shared" ca="1" si="249"/>
        <v>-1.6428652393274609E-2</v>
      </c>
      <c r="N1186" s="10">
        <f t="shared" ca="1" si="245"/>
        <v>0</v>
      </c>
      <c r="O1186" s="177">
        <f t="shared" ca="1" si="246"/>
        <v>0</v>
      </c>
      <c r="P1186" s="10">
        <f t="shared" ca="1" si="247"/>
        <v>0</v>
      </c>
      <c r="Q1186" s="10">
        <f t="shared" ca="1" si="248"/>
        <v>0</v>
      </c>
      <c r="R1186">
        <f t="shared" ca="1" si="250"/>
        <v>1.6428652393274609E-2</v>
      </c>
    </row>
    <row r="1187" spans="3:18" x14ac:dyDescent="0.2">
      <c r="C1187" s="174"/>
      <c r="D1187" s="176">
        <f t="shared" si="238"/>
        <v>0</v>
      </c>
      <c r="E1187" s="176">
        <f t="shared" si="238"/>
        <v>0</v>
      </c>
      <c r="F1187" s="10">
        <f t="shared" si="239"/>
        <v>0</v>
      </c>
      <c r="G1187" s="10">
        <f t="shared" si="239"/>
        <v>0</v>
      </c>
      <c r="H1187" s="10">
        <f t="shared" si="240"/>
        <v>0</v>
      </c>
      <c r="I1187" s="10">
        <f t="shared" si="241"/>
        <v>0</v>
      </c>
      <c r="J1187" s="10">
        <f t="shared" si="242"/>
        <v>0</v>
      </c>
      <c r="K1187" s="10">
        <f t="shared" si="243"/>
        <v>0</v>
      </c>
      <c r="L1187" s="10">
        <f t="shared" si="244"/>
        <v>0</v>
      </c>
      <c r="M1187" s="10">
        <f t="shared" ca="1" si="249"/>
        <v>-1.6428652393274609E-2</v>
      </c>
      <c r="N1187" s="10">
        <f t="shared" ca="1" si="245"/>
        <v>0</v>
      </c>
      <c r="O1187" s="177">
        <f t="shared" ca="1" si="246"/>
        <v>0</v>
      </c>
      <c r="P1187" s="10">
        <f t="shared" ca="1" si="247"/>
        <v>0</v>
      </c>
      <c r="Q1187" s="10">
        <f t="shared" ca="1" si="248"/>
        <v>0</v>
      </c>
      <c r="R1187">
        <f t="shared" ca="1" si="250"/>
        <v>1.6428652393274609E-2</v>
      </c>
    </row>
    <row r="1188" spans="3:18" x14ac:dyDescent="0.2">
      <c r="C1188" s="174"/>
      <c r="D1188" s="176">
        <f t="shared" si="238"/>
        <v>0</v>
      </c>
      <c r="E1188" s="176">
        <f t="shared" si="238"/>
        <v>0</v>
      </c>
      <c r="F1188" s="10">
        <f t="shared" si="239"/>
        <v>0</v>
      </c>
      <c r="G1188" s="10">
        <f t="shared" si="239"/>
        <v>0</v>
      </c>
      <c r="H1188" s="10">
        <f t="shared" si="240"/>
        <v>0</v>
      </c>
      <c r="I1188" s="10">
        <f t="shared" si="241"/>
        <v>0</v>
      </c>
      <c r="J1188" s="10">
        <f t="shared" si="242"/>
        <v>0</v>
      </c>
      <c r="K1188" s="10">
        <f t="shared" si="243"/>
        <v>0</v>
      </c>
      <c r="L1188" s="10">
        <f t="shared" si="244"/>
        <v>0</v>
      </c>
      <c r="M1188" s="10">
        <f t="shared" ca="1" si="249"/>
        <v>-1.6428652393274609E-2</v>
      </c>
      <c r="N1188" s="10">
        <f t="shared" ca="1" si="245"/>
        <v>0</v>
      </c>
      <c r="O1188" s="177">
        <f t="shared" ca="1" si="246"/>
        <v>0</v>
      </c>
      <c r="P1188" s="10">
        <f t="shared" ca="1" si="247"/>
        <v>0</v>
      </c>
      <c r="Q1188" s="10">
        <f t="shared" ca="1" si="248"/>
        <v>0</v>
      </c>
      <c r="R1188">
        <f t="shared" ca="1" si="250"/>
        <v>1.6428652393274609E-2</v>
      </c>
    </row>
    <row r="1189" spans="3:18" x14ac:dyDescent="0.2">
      <c r="C1189" s="174"/>
      <c r="D1189" s="176">
        <f t="shared" si="238"/>
        <v>0</v>
      </c>
      <c r="E1189" s="176">
        <f t="shared" si="238"/>
        <v>0</v>
      </c>
      <c r="F1189" s="10">
        <f t="shared" si="239"/>
        <v>0</v>
      </c>
      <c r="G1189" s="10">
        <f t="shared" si="239"/>
        <v>0</v>
      </c>
      <c r="H1189" s="10">
        <f t="shared" si="240"/>
        <v>0</v>
      </c>
      <c r="I1189" s="10">
        <f t="shared" si="241"/>
        <v>0</v>
      </c>
      <c r="J1189" s="10">
        <f t="shared" si="242"/>
        <v>0</v>
      </c>
      <c r="K1189" s="10">
        <f t="shared" si="243"/>
        <v>0</v>
      </c>
      <c r="L1189" s="10">
        <f t="shared" si="244"/>
        <v>0</v>
      </c>
      <c r="M1189" s="10">
        <f t="shared" ca="1" si="249"/>
        <v>-1.6428652393274609E-2</v>
      </c>
      <c r="N1189" s="10">
        <f t="shared" ca="1" si="245"/>
        <v>0</v>
      </c>
      <c r="O1189" s="177">
        <f t="shared" ca="1" si="246"/>
        <v>0</v>
      </c>
      <c r="P1189" s="10">
        <f t="shared" ca="1" si="247"/>
        <v>0</v>
      </c>
      <c r="Q1189" s="10">
        <f t="shared" ca="1" si="248"/>
        <v>0</v>
      </c>
      <c r="R1189">
        <f t="shared" ca="1" si="250"/>
        <v>1.6428652393274609E-2</v>
      </c>
    </row>
    <row r="1190" spans="3:18" x14ac:dyDescent="0.2">
      <c r="C1190" s="174"/>
      <c r="D1190" s="176">
        <f t="shared" si="238"/>
        <v>0</v>
      </c>
      <c r="E1190" s="176">
        <f t="shared" si="238"/>
        <v>0</v>
      </c>
      <c r="F1190" s="10">
        <f t="shared" si="239"/>
        <v>0</v>
      </c>
      <c r="G1190" s="10">
        <f t="shared" si="239"/>
        <v>0</v>
      </c>
      <c r="H1190" s="10">
        <f t="shared" si="240"/>
        <v>0</v>
      </c>
      <c r="I1190" s="10">
        <f t="shared" si="241"/>
        <v>0</v>
      </c>
      <c r="J1190" s="10">
        <f t="shared" si="242"/>
        <v>0</v>
      </c>
      <c r="K1190" s="10">
        <f t="shared" si="243"/>
        <v>0</v>
      </c>
      <c r="L1190" s="10">
        <f t="shared" si="244"/>
        <v>0</v>
      </c>
      <c r="M1190" s="10">
        <f t="shared" ca="1" si="249"/>
        <v>-1.6428652393274609E-2</v>
      </c>
      <c r="N1190" s="10">
        <f t="shared" ca="1" si="245"/>
        <v>0</v>
      </c>
      <c r="O1190" s="177">
        <f t="shared" ca="1" si="246"/>
        <v>0</v>
      </c>
      <c r="P1190" s="10">
        <f t="shared" ca="1" si="247"/>
        <v>0</v>
      </c>
      <c r="Q1190" s="10">
        <f t="shared" ca="1" si="248"/>
        <v>0</v>
      </c>
      <c r="R1190">
        <f t="shared" ca="1" si="250"/>
        <v>1.6428652393274609E-2</v>
      </c>
    </row>
    <row r="1191" spans="3:18" x14ac:dyDescent="0.2">
      <c r="C1191" s="174"/>
      <c r="D1191" s="176">
        <f t="shared" si="238"/>
        <v>0</v>
      </c>
      <c r="E1191" s="176">
        <f t="shared" si="238"/>
        <v>0</v>
      </c>
      <c r="F1191" s="10">
        <f t="shared" si="239"/>
        <v>0</v>
      </c>
      <c r="G1191" s="10">
        <f t="shared" si="239"/>
        <v>0</v>
      </c>
      <c r="H1191" s="10">
        <f t="shared" si="240"/>
        <v>0</v>
      </c>
      <c r="I1191" s="10">
        <f t="shared" si="241"/>
        <v>0</v>
      </c>
      <c r="J1191" s="10">
        <f t="shared" si="242"/>
        <v>0</v>
      </c>
      <c r="K1191" s="10">
        <f t="shared" si="243"/>
        <v>0</v>
      </c>
      <c r="L1191" s="10">
        <f t="shared" si="244"/>
        <v>0</v>
      </c>
      <c r="M1191" s="10">
        <f t="shared" ca="1" si="249"/>
        <v>-1.6428652393274609E-2</v>
      </c>
      <c r="N1191" s="10">
        <f t="shared" ca="1" si="245"/>
        <v>0</v>
      </c>
      <c r="O1191" s="177">
        <f t="shared" ca="1" si="246"/>
        <v>0</v>
      </c>
      <c r="P1191" s="10">
        <f t="shared" ca="1" si="247"/>
        <v>0</v>
      </c>
      <c r="Q1191" s="10">
        <f t="shared" ca="1" si="248"/>
        <v>0</v>
      </c>
      <c r="R1191">
        <f t="shared" ca="1" si="250"/>
        <v>1.6428652393274609E-2</v>
      </c>
    </row>
    <row r="1192" spans="3:18" x14ac:dyDescent="0.2">
      <c r="C1192" s="174"/>
      <c r="D1192" s="176">
        <f t="shared" si="238"/>
        <v>0</v>
      </c>
      <c r="E1192" s="176">
        <f t="shared" si="238"/>
        <v>0</v>
      </c>
      <c r="F1192" s="10">
        <f t="shared" si="239"/>
        <v>0</v>
      </c>
      <c r="G1192" s="10">
        <f t="shared" si="239"/>
        <v>0</v>
      </c>
      <c r="H1192" s="10">
        <f t="shared" si="240"/>
        <v>0</v>
      </c>
      <c r="I1192" s="10">
        <f t="shared" si="241"/>
        <v>0</v>
      </c>
      <c r="J1192" s="10">
        <f t="shared" si="242"/>
        <v>0</v>
      </c>
      <c r="K1192" s="10">
        <f t="shared" si="243"/>
        <v>0</v>
      </c>
      <c r="L1192" s="10">
        <f t="shared" si="244"/>
        <v>0</v>
      </c>
      <c r="M1192" s="10">
        <f t="shared" ca="1" si="249"/>
        <v>-1.6428652393274609E-2</v>
      </c>
      <c r="N1192" s="10">
        <f t="shared" ca="1" si="245"/>
        <v>0</v>
      </c>
      <c r="O1192" s="177">
        <f t="shared" ca="1" si="246"/>
        <v>0</v>
      </c>
      <c r="P1192" s="10">
        <f t="shared" ca="1" si="247"/>
        <v>0</v>
      </c>
      <c r="Q1192" s="10">
        <f t="shared" ca="1" si="248"/>
        <v>0</v>
      </c>
      <c r="R1192">
        <f t="shared" ca="1" si="250"/>
        <v>1.6428652393274609E-2</v>
      </c>
    </row>
    <row r="1193" spans="3:18" x14ac:dyDescent="0.2">
      <c r="C1193" s="174"/>
      <c r="D1193" s="176">
        <f t="shared" si="238"/>
        <v>0</v>
      </c>
      <c r="E1193" s="176">
        <f t="shared" si="238"/>
        <v>0</v>
      </c>
      <c r="F1193" s="10">
        <f t="shared" si="239"/>
        <v>0</v>
      </c>
      <c r="G1193" s="10">
        <f t="shared" si="239"/>
        <v>0</v>
      </c>
      <c r="H1193" s="10">
        <f t="shared" si="240"/>
        <v>0</v>
      </c>
      <c r="I1193" s="10">
        <f t="shared" si="241"/>
        <v>0</v>
      </c>
      <c r="J1193" s="10">
        <f t="shared" si="242"/>
        <v>0</v>
      </c>
      <c r="K1193" s="10">
        <f t="shared" si="243"/>
        <v>0</v>
      </c>
      <c r="L1193" s="10">
        <f t="shared" si="244"/>
        <v>0</v>
      </c>
      <c r="M1193" s="10">
        <f t="shared" ca="1" si="249"/>
        <v>-1.6428652393274609E-2</v>
      </c>
      <c r="N1193" s="10">
        <f t="shared" ca="1" si="245"/>
        <v>0</v>
      </c>
      <c r="O1193" s="177">
        <f t="shared" ca="1" si="246"/>
        <v>0</v>
      </c>
      <c r="P1193" s="10">
        <f t="shared" ca="1" si="247"/>
        <v>0</v>
      </c>
      <c r="Q1193" s="10">
        <f t="shared" ca="1" si="248"/>
        <v>0</v>
      </c>
      <c r="R1193">
        <f t="shared" ca="1" si="250"/>
        <v>1.6428652393274609E-2</v>
      </c>
    </row>
    <row r="1194" spans="3:18" x14ac:dyDescent="0.2">
      <c r="C1194" s="174"/>
      <c r="D1194" s="176">
        <f t="shared" si="238"/>
        <v>0</v>
      </c>
      <c r="E1194" s="176">
        <f t="shared" si="238"/>
        <v>0</v>
      </c>
      <c r="F1194" s="10">
        <f t="shared" si="239"/>
        <v>0</v>
      </c>
      <c r="G1194" s="10">
        <f t="shared" si="239"/>
        <v>0</v>
      </c>
      <c r="H1194" s="10">
        <f t="shared" si="240"/>
        <v>0</v>
      </c>
      <c r="I1194" s="10">
        <f t="shared" si="241"/>
        <v>0</v>
      </c>
      <c r="J1194" s="10">
        <f t="shared" si="242"/>
        <v>0</v>
      </c>
      <c r="K1194" s="10">
        <f t="shared" si="243"/>
        <v>0</v>
      </c>
      <c r="L1194" s="10">
        <f t="shared" si="244"/>
        <v>0</v>
      </c>
      <c r="M1194" s="10">
        <f t="shared" ca="1" si="249"/>
        <v>-1.6428652393274609E-2</v>
      </c>
      <c r="N1194" s="10">
        <f t="shared" ca="1" si="245"/>
        <v>0</v>
      </c>
      <c r="O1194" s="177">
        <f t="shared" ca="1" si="246"/>
        <v>0</v>
      </c>
      <c r="P1194" s="10">
        <f t="shared" ca="1" si="247"/>
        <v>0</v>
      </c>
      <c r="Q1194" s="10">
        <f t="shared" ca="1" si="248"/>
        <v>0</v>
      </c>
      <c r="R1194">
        <f t="shared" ca="1" si="250"/>
        <v>1.6428652393274609E-2</v>
      </c>
    </row>
    <row r="1195" spans="3:18" x14ac:dyDescent="0.2">
      <c r="C1195" s="174"/>
      <c r="D1195" s="176">
        <f t="shared" si="238"/>
        <v>0</v>
      </c>
      <c r="E1195" s="176">
        <f t="shared" si="238"/>
        <v>0</v>
      </c>
      <c r="F1195" s="10">
        <f t="shared" si="239"/>
        <v>0</v>
      </c>
      <c r="G1195" s="10">
        <f t="shared" si="239"/>
        <v>0</v>
      </c>
      <c r="H1195" s="10">
        <f t="shared" si="240"/>
        <v>0</v>
      </c>
      <c r="I1195" s="10">
        <f t="shared" si="241"/>
        <v>0</v>
      </c>
      <c r="J1195" s="10">
        <f t="shared" si="242"/>
        <v>0</v>
      </c>
      <c r="K1195" s="10">
        <f t="shared" si="243"/>
        <v>0</v>
      </c>
      <c r="L1195" s="10">
        <f t="shared" si="244"/>
        <v>0</v>
      </c>
      <c r="M1195" s="10">
        <f t="shared" ca="1" si="249"/>
        <v>-1.6428652393274609E-2</v>
      </c>
      <c r="N1195" s="10">
        <f t="shared" ca="1" si="245"/>
        <v>0</v>
      </c>
      <c r="O1195" s="177">
        <f t="shared" ca="1" si="246"/>
        <v>0</v>
      </c>
      <c r="P1195" s="10">
        <f t="shared" ca="1" si="247"/>
        <v>0</v>
      </c>
      <c r="Q1195" s="10">
        <f t="shared" ca="1" si="248"/>
        <v>0</v>
      </c>
      <c r="R1195">
        <f t="shared" ca="1" si="250"/>
        <v>1.6428652393274609E-2</v>
      </c>
    </row>
    <row r="1196" spans="3:18" x14ac:dyDescent="0.2">
      <c r="C1196" s="174"/>
      <c r="D1196" s="176">
        <f t="shared" si="238"/>
        <v>0</v>
      </c>
      <c r="E1196" s="176">
        <f t="shared" si="238"/>
        <v>0</v>
      </c>
      <c r="F1196" s="10">
        <f t="shared" si="239"/>
        <v>0</v>
      </c>
      <c r="G1196" s="10">
        <f t="shared" si="239"/>
        <v>0</v>
      </c>
      <c r="H1196" s="10">
        <f t="shared" si="240"/>
        <v>0</v>
      </c>
      <c r="I1196" s="10">
        <f t="shared" si="241"/>
        <v>0</v>
      </c>
      <c r="J1196" s="10">
        <f t="shared" si="242"/>
        <v>0</v>
      </c>
      <c r="K1196" s="10">
        <f t="shared" si="243"/>
        <v>0</v>
      </c>
      <c r="L1196" s="10">
        <f t="shared" si="244"/>
        <v>0</v>
      </c>
      <c r="M1196" s="10">
        <f t="shared" ca="1" si="249"/>
        <v>-1.6428652393274609E-2</v>
      </c>
      <c r="N1196" s="10">
        <f t="shared" ca="1" si="245"/>
        <v>0</v>
      </c>
      <c r="O1196" s="177">
        <f t="shared" ca="1" si="246"/>
        <v>0</v>
      </c>
      <c r="P1196" s="10">
        <f t="shared" ca="1" si="247"/>
        <v>0</v>
      </c>
      <c r="Q1196" s="10">
        <f t="shared" ca="1" si="248"/>
        <v>0</v>
      </c>
      <c r="R1196">
        <f t="shared" ca="1" si="250"/>
        <v>1.6428652393274609E-2</v>
      </c>
    </row>
    <row r="1197" spans="3:18" x14ac:dyDescent="0.2">
      <c r="C1197" s="174"/>
      <c r="D1197" s="176">
        <f t="shared" si="238"/>
        <v>0</v>
      </c>
      <c r="E1197" s="176">
        <f t="shared" si="238"/>
        <v>0</v>
      </c>
      <c r="F1197" s="10">
        <f t="shared" si="239"/>
        <v>0</v>
      </c>
      <c r="G1197" s="10">
        <f t="shared" si="239"/>
        <v>0</v>
      </c>
      <c r="H1197" s="10">
        <f t="shared" si="240"/>
        <v>0</v>
      </c>
      <c r="I1197" s="10">
        <f t="shared" si="241"/>
        <v>0</v>
      </c>
      <c r="J1197" s="10">
        <f t="shared" si="242"/>
        <v>0</v>
      </c>
      <c r="K1197" s="10">
        <f t="shared" si="243"/>
        <v>0</v>
      </c>
      <c r="L1197" s="10">
        <f t="shared" si="244"/>
        <v>0</v>
      </c>
      <c r="M1197" s="10">
        <f t="shared" ca="1" si="249"/>
        <v>-1.6428652393274609E-2</v>
      </c>
      <c r="N1197" s="10">
        <f t="shared" ca="1" si="245"/>
        <v>0</v>
      </c>
      <c r="O1197" s="177">
        <f t="shared" ca="1" si="246"/>
        <v>0</v>
      </c>
      <c r="P1197" s="10">
        <f t="shared" ca="1" si="247"/>
        <v>0</v>
      </c>
      <c r="Q1197" s="10">
        <f t="shared" ca="1" si="248"/>
        <v>0</v>
      </c>
      <c r="R1197">
        <f t="shared" ca="1" si="250"/>
        <v>1.6428652393274609E-2</v>
      </c>
    </row>
    <row r="1198" spans="3:18" x14ac:dyDescent="0.2">
      <c r="C1198" s="174"/>
      <c r="D1198" s="176">
        <f t="shared" si="238"/>
        <v>0</v>
      </c>
      <c r="E1198" s="176">
        <f t="shared" si="238"/>
        <v>0</v>
      </c>
      <c r="F1198" s="10">
        <f t="shared" si="239"/>
        <v>0</v>
      </c>
      <c r="G1198" s="10">
        <f t="shared" si="239"/>
        <v>0</v>
      </c>
      <c r="H1198" s="10">
        <f t="shared" si="240"/>
        <v>0</v>
      </c>
      <c r="I1198" s="10">
        <f t="shared" si="241"/>
        <v>0</v>
      </c>
      <c r="J1198" s="10">
        <f t="shared" si="242"/>
        <v>0</v>
      </c>
      <c r="K1198" s="10">
        <f t="shared" si="243"/>
        <v>0</v>
      </c>
      <c r="L1198" s="10">
        <f t="shared" si="244"/>
        <v>0</v>
      </c>
      <c r="M1198" s="10">
        <f t="shared" ca="1" si="249"/>
        <v>-1.6428652393274609E-2</v>
      </c>
      <c r="N1198" s="10">
        <f t="shared" ca="1" si="245"/>
        <v>0</v>
      </c>
      <c r="O1198" s="177">
        <f t="shared" ca="1" si="246"/>
        <v>0</v>
      </c>
      <c r="P1198" s="10">
        <f t="shared" ca="1" si="247"/>
        <v>0</v>
      </c>
      <c r="Q1198" s="10">
        <f t="shared" ca="1" si="248"/>
        <v>0</v>
      </c>
      <c r="R1198">
        <f t="shared" ca="1" si="250"/>
        <v>1.6428652393274609E-2</v>
      </c>
    </row>
    <row r="1199" spans="3:18" x14ac:dyDescent="0.2">
      <c r="C1199" s="174"/>
      <c r="D1199" s="176">
        <f t="shared" si="238"/>
        <v>0</v>
      </c>
      <c r="E1199" s="176">
        <f t="shared" si="238"/>
        <v>0</v>
      </c>
      <c r="F1199" s="10">
        <f t="shared" si="239"/>
        <v>0</v>
      </c>
      <c r="G1199" s="10">
        <f t="shared" si="239"/>
        <v>0</v>
      </c>
      <c r="H1199" s="10">
        <f t="shared" si="240"/>
        <v>0</v>
      </c>
      <c r="I1199" s="10">
        <f t="shared" si="241"/>
        <v>0</v>
      </c>
      <c r="J1199" s="10">
        <f t="shared" si="242"/>
        <v>0</v>
      </c>
      <c r="K1199" s="10">
        <f t="shared" si="243"/>
        <v>0</v>
      </c>
      <c r="L1199" s="10">
        <f t="shared" si="244"/>
        <v>0</v>
      </c>
      <c r="M1199" s="10">
        <f t="shared" ca="1" si="249"/>
        <v>-1.6428652393274609E-2</v>
      </c>
      <c r="N1199" s="10">
        <f t="shared" ca="1" si="245"/>
        <v>0</v>
      </c>
      <c r="O1199" s="177">
        <f t="shared" ca="1" si="246"/>
        <v>0</v>
      </c>
      <c r="P1199" s="10">
        <f t="shared" ca="1" si="247"/>
        <v>0</v>
      </c>
      <c r="Q1199" s="10">
        <f t="shared" ca="1" si="248"/>
        <v>0</v>
      </c>
      <c r="R1199">
        <f t="shared" ca="1" si="250"/>
        <v>1.6428652393274609E-2</v>
      </c>
    </row>
    <row r="1200" spans="3:18" x14ac:dyDescent="0.2">
      <c r="C1200" s="174"/>
      <c r="D1200" s="176">
        <f t="shared" si="238"/>
        <v>0</v>
      </c>
      <c r="E1200" s="176">
        <f t="shared" si="238"/>
        <v>0</v>
      </c>
      <c r="F1200" s="10">
        <f t="shared" si="239"/>
        <v>0</v>
      </c>
      <c r="G1200" s="10">
        <f t="shared" si="239"/>
        <v>0</v>
      </c>
      <c r="H1200" s="10">
        <f t="shared" si="240"/>
        <v>0</v>
      </c>
      <c r="I1200" s="10">
        <f t="shared" si="241"/>
        <v>0</v>
      </c>
      <c r="J1200" s="10">
        <f t="shared" si="242"/>
        <v>0</v>
      </c>
      <c r="K1200" s="10">
        <f t="shared" si="243"/>
        <v>0</v>
      </c>
      <c r="L1200" s="10">
        <f t="shared" si="244"/>
        <v>0</v>
      </c>
      <c r="M1200" s="10">
        <f t="shared" ca="1" si="249"/>
        <v>-1.6428652393274609E-2</v>
      </c>
      <c r="N1200" s="10">
        <f t="shared" ca="1" si="245"/>
        <v>0</v>
      </c>
      <c r="O1200" s="177">
        <f t="shared" ca="1" si="246"/>
        <v>0</v>
      </c>
      <c r="P1200" s="10">
        <f t="shared" ca="1" si="247"/>
        <v>0</v>
      </c>
      <c r="Q1200" s="10">
        <f t="shared" ca="1" si="248"/>
        <v>0</v>
      </c>
      <c r="R1200">
        <f t="shared" ca="1" si="250"/>
        <v>1.6428652393274609E-2</v>
      </c>
    </row>
    <row r="1201" spans="3:18" x14ac:dyDescent="0.2">
      <c r="C1201" s="174"/>
      <c r="D1201" s="176">
        <f t="shared" si="238"/>
        <v>0</v>
      </c>
      <c r="E1201" s="176">
        <f t="shared" si="238"/>
        <v>0</v>
      </c>
      <c r="F1201" s="10">
        <f t="shared" si="239"/>
        <v>0</v>
      </c>
      <c r="G1201" s="10">
        <f t="shared" si="239"/>
        <v>0</v>
      </c>
      <c r="H1201" s="10">
        <f t="shared" si="240"/>
        <v>0</v>
      </c>
      <c r="I1201" s="10">
        <f t="shared" si="241"/>
        <v>0</v>
      </c>
      <c r="J1201" s="10">
        <f t="shared" si="242"/>
        <v>0</v>
      </c>
      <c r="K1201" s="10">
        <f t="shared" si="243"/>
        <v>0</v>
      </c>
      <c r="L1201" s="10">
        <f t="shared" si="244"/>
        <v>0</v>
      </c>
      <c r="M1201" s="10">
        <f t="shared" ca="1" si="249"/>
        <v>-1.6428652393274609E-2</v>
      </c>
      <c r="N1201" s="10">
        <f t="shared" ca="1" si="245"/>
        <v>0</v>
      </c>
      <c r="O1201" s="177">
        <f t="shared" ca="1" si="246"/>
        <v>0</v>
      </c>
      <c r="P1201" s="10">
        <f t="shared" ca="1" si="247"/>
        <v>0</v>
      </c>
      <c r="Q1201" s="10">
        <f t="shared" ca="1" si="248"/>
        <v>0</v>
      </c>
      <c r="R1201">
        <f t="shared" ca="1" si="250"/>
        <v>1.6428652393274609E-2</v>
      </c>
    </row>
    <row r="1202" spans="3:18" x14ac:dyDescent="0.2">
      <c r="C1202" s="174"/>
      <c r="D1202" s="176">
        <f t="shared" si="238"/>
        <v>0</v>
      </c>
      <c r="E1202" s="176">
        <f t="shared" si="238"/>
        <v>0</v>
      </c>
      <c r="F1202" s="10">
        <f t="shared" si="239"/>
        <v>0</v>
      </c>
      <c r="G1202" s="10">
        <f t="shared" si="239"/>
        <v>0</v>
      </c>
      <c r="H1202" s="10">
        <f t="shared" si="240"/>
        <v>0</v>
      </c>
      <c r="I1202" s="10">
        <f t="shared" si="241"/>
        <v>0</v>
      </c>
      <c r="J1202" s="10">
        <f t="shared" si="242"/>
        <v>0</v>
      </c>
      <c r="K1202" s="10">
        <f t="shared" si="243"/>
        <v>0</v>
      </c>
      <c r="L1202" s="10">
        <f t="shared" si="244"/>
        <v>0</v>
      </c>
      <c r="M1202" s="10">
        <f t="shared" ca="1" si="249"/>
        <v>-1.6428652393274609E-2</v>
      </c>
      <c r="N1202" s="10">
        <f t="shared" ca="1" si="245"/>
        <v>0</v>
      </c>
      <c r="O1202" s="177">
        <f t="shared" ca="1" si="246"/>
        <v>0</v>
      </c>
      <c r="P1202" s="10">
        <f t="shared" ca="1" si="247"/>
        <v>0</v>
      </c>
      <c r="Q1202" s="10">
        <f t="shared" ca="1" si="248"/>
        <v>0</v>
      </c>
      <c r="R1202">
        <f t="shared" ca="1" si="250"/>
        <v>1.6428652393274609E-2</v>
      </c>
    </row>
    <row r="1203" spans="3:18" x14ac:dyDescent="0.2">
      <c r="C1203" s="174"/>
      <c r="D1203" s="176">
        <f t="shared" si="238"/>
        <v>0</v>
      </c>
      <c r="E1203" s="176">
        <f t="shared" si="238"/>
        <v>0</v>
      </c>
      <c r="F1203" s="10">
        <f t="shared" si="239"/>
        <v>0</v>
      </c>
      <c r="G1203" s="10">
        <f t="shared" si="239"/>
        <v>0</v>
      </c>
      <c r="H1203" s="10">
        <f t="shared" si="240"/>
        <v>0</v>
      </c>
      <c r="I1203" s="10">
        <f t="shared" si="241"/>
        <v>0</v>
      </c>
      <c r="J1203" s="10">
        <f t="shared" si="242"/>
        <v>0</v>
      </c>
      <c r="K1203" s="10">
        <f t="shared" si="243"/>
        <v>0</v>
      </c>
      <c r="L1203" s="10">
        <f t="shared" si="244"/>
        <v>0</v>
      </c>
      <c r="M1203" s="10">
        <f t="shared" ca="1" si="249"/>
        <v>-1.6428652393274609E-2</v>
      </c>
      <c r="N1203" s="10">
        <f t="shared" ca="1" si="245"/>
        <v>0</v>
      </c>
      <c r="O1203" s="177">
        <f t="shared" ca="1" si="246"/>
        <v>0</v>
      </c>
      <c r="P1203" s="10">
        <f t="shared" ca="1" si="247"/>
        <v>0</v>
      </c>
      <c r="Q1203" s="10">
        <f t="shared" ca="1" si="248"/>
        <v>0</v>
      </c>
      <c r="R1203">
        <f t="shared" ca="1" si="250"/>
        <v>1.6428652393274609E-2</v>
      </c>
    </row>
    <row r="1204" spans="3:18" x14ac:dyDescent="0.2">
      <c r="C1204" s="174"/>
      <c r="D1204" s="176">
        <f t="shared" si="238"/>
        <v>0</v>
      </c>
      <c r="E1204" s="176">
        <f t="shared" si="238"/>
        <v>0</v>
      </c>
      <c r="F1204" s="10">
        <f t="shared" si="239"/>
        <v>0</v>
      </c>
      <c r="G1204" s="10">
        <f t="shared" si="239"/>
        <v>0</v>
      </c>
      <c r="H1204" s="10">
        <f t="shared" si="240"/>
        <v>0</v>
      </c>
      <c r="I1204" s="10">
        <f t="shared" si="241"/>
        <v>0</v>
      </c>
      <c r="J1204" s="10">
        <f t="shared" si="242"/>
        <v>0</v>
      </c>
      <c r="K1204" s="10">
        <f t="shared" si="243"/>
        <v>0</v>
      </c>
      <c r="L1204" s="10">
        <f t="shared" si="244"/>
        <v>0</v>
      </c>
      <c r="M1204" s="10">
        <f t="shared" ca="1" si="249"/>
        <v>-1.6428652393274609E-2</v>
      </c>
      <c r="N1204" s="10">
        <f t="shared" ca="1" si="245"/>
        <v>0</v>
      </c>
      <c r="O1204" s="177">
        <f t="shared" ca="1" si="246"/>
        <v>0</v>
      </c>
      <c r="P1204" s="10">
        <f t="shared" ca="1" si="247"/>
        <v>0</v>
      </c>
      <c r="Q1204" s="10">
        <f t="shared" ca="1" si="248"/>
        <v>0</v>
      </c>
      <c r="R1204">
        <f t="shared" ca="1" si="250"/>
        <v>1.6428652393274609E-2</v>
      </c>
    </row>
    <row r="1205" spans="3:18" x14ac:dyDescent="0.2">
      <c r="C1205" s="174"/>
      <c r="D1205" s="176">
        <f t="shared" si="238"/>
        <v>0</v>
      </c>
      <c r="E1205" s="176">
        <f t="shared" si="238"/>
        <v>0</v>
      </c>
      <c r="F1205" s="10">
        <f t="shared" si="239"/>
        <v>0</v>
      </c>
      <c r="G1205" s="10">
        <f t="shared" si="239"/>
        <v>0</v>
      </c>
      <c r="H1205" s="10">
        <f t="shared" si="240"/>
        <v>0</v>
      </c>
      <c r="I1205" s="10">
        <f t="shared" si="241"/>
        <v>0</v>
      </c>
      <c r="J1205" s="10">
        <f t="shared" si="242"/>
        <v>0</v>
      </c>
      <c r="K1205" s="10">
        <f t="shared" si="243"/>
        <v>0</v>
      </c>
      <c r="L1205" s="10">
        <f t="shared" si="244"/>
        <v>0</v>
      </c>
      <c r="M1205" s="10">
        <f t="shared" ca="1" si="249"/>
        <v>-1.6428652393274609E-2</v>
      </c>
      <c r="N1205" s="10">
        <f t="shared" ca="1" si="245"/>
        <v>0</v>
      </c>
      <c r="O1205" s="177">
        <f t="shared" ca="1" si="246"/>
        <v>0</v>
      </c>
      <c r="P1205" s="10">
        <f t="shared" ca="1" si="247"/>
        <v>0</v>
      </c>
      <c r="Q1205" s="10">
        <f t="shared" ca="1" si="248"/>
        <v>0</v>
      </c>
      <c r="R1205">
        <f t="shared" ca="1" si="250"/>
        <v>1.6428652393274609E-2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1"/>
  <sheetViews>
    <sheetView workbookViewId="0"/>
  </sheetViews>
  <sheetFormatPr defaultRowHeight="12.75" x14ac:dyDescent="0.2"/>
  <cols>
    <col min="1" max="1" width="23.85546875" style="1" customWidth="1"/>
    <col min="2" max="2" width="5.42578125" style="1" customWidth="1"/>
    <col min="3" max="3" width="13.42578125" style="1" customWidth="1"/>
    <col min="4" max="4" width="8.140625" style="1" customWidth="1"/>
    <col min="5" max="5" width="17.140625" style="1" customWidth="1"/>
    <col min="6" max="9" width="23.85546875" style="1" customWidth="1"/>
    <col min="11" max="12" width="23.85546875" style="1" customWidth="1"/>
    <col min="13" max="13" width="17.85546875" style="1" customWidth="1"/>
  </cols>
  <sheetData>
    <row r="1" spans="1:12" ht="15.75" x14ac:dyDescent="0.25">
      <c r="A1" s="178" t="s">
        <v>358</v>
      </c>
    </row>
    <row r="3" spans="1:12" x14ac:dyDescent="0.2">
      <c r="A3" s="179" t="s">
        <v>359</v>
      </c>
    </row>
    <row r="11" spans="1:12" ht="12.75" customHeight="1" x14ac:dyDescent="0.2">
      <c r="A11" s="180" t="s">
        <v>360</v>
      </c>
      <c r="B11" s="181" t="s">
        <v>49</v>
      </c>
      <c r="C11" s="182">
        <v>26734.358</v>
      </c>
      <c r="D11" s="181" t="s">
        <v>361</v>
      </c>
      <c r="E11" s="181">
        <f>VLOOKUP(C11,'Active 2'!C$21:E$37,3,FALSE)</f>
        <v>-43226.698844411279</v>
      </c>
      <c r="F11" s="181" t="s">
        <v>362</v>
      </c>
      <c r="G11" s="182">
        <v>-43227</v>
      </c>
      <c r="H11" s="182"/>
      <c r="I11" s="182" t="s">
        <v>363</v>
      </c>
      <c r="K11" s="181"/>
      <c r="L11" s="183" t="s">
        <v>364</v>
      </c>
    </row>
    <row r="12" spans="1:12" ht="12.75" customHeight="1" x14ac:dyDescent="0.2">
      <c r="A12" s="180" t="s">
        <v>360</v>
      </c>
      <c r="B12" s="181" t="s">
        <v>49</v>
      </c>
      <c r="C12" s="182">
        <v>27098.37</v>
      </c>
      <c r="D12" s="181" t="s">
        <v>361</v>
      </c>
      <c r="E12" s="181">
        <f>VLOOKUP(C12,'Active 2'!C$21:E$37,3,FALSE)</f>
        <v>-42316.638357384967</v>
      </c>
      <c r="F12" s="181" t="s">
        <v>365</v>
      </c>
      <c r="G12" s="182">
        <v>-42317</v>
      </c>
      <c r="H12" s="182"/>
      <c r="I12" s="182" t="s">
        <v>366</v>
      </c>
      <c r="K12" s="181"/>
      <c r="L12" s="183" t="s">
        <v>364</v>
      </c>
    </row>
    <row r="13" spans="1:12" ht="12.75" customHeight="1" x14ac:dyDescent="0.2">
      <c r="A13" s="180" t="s">
        <v>360</v>
      </c>
      <c r="B13" s="181" t="s">
        <v>51</v>
      </c>
      <c r="C13" s="182">
        <v>27398.538</v>
      </c>
      <c r="D13" s="181" t="s">
        <v>361</v>
      </c>
      <c r="E13" s="181">
        <f>VLOOKUP(C13,'Active 2'!C$21:E$37,3,FALSE)</f>
        <v>-41566.193217472777</v>
      </c>
      <c r="F13" s="181" t="s">
        <v>367</v>
      </c>
      <c r="G13" s="182">
        <v>-41566.5</v>
      </c>
      <c r="H13" s="182"/>
      <c r="I13" s="182" t="s">
        <v>368</v>
      </c>
      <c r="K13" s="181"/>
      <c r="L13" s="183" t="s">
        <v>364</v>
      </c>
    </row>
    <row r="14" spans="1:12" ht="12.75" customHeight="1" x14ac:dyDescent="0.2">
      <c r="A14" s="180" t="s">
        <v>369</v>
      </c>
      <c r="B14" s="181" t="s">
        <v>51</v>
      </c>
      <c r="C14" s="182">
        <v>31137.18</v>
      </c>
      <c r="D14" s="181" t="s">
        <v>163</v>
      </c>
      <c r="E14" s="181">
        <f>VLOOKUP(C14,'Active 2'!C$21:E$37,3,FALSE)</f>
        <v>-32219.2750957157</v>
      </c>
      <c r="F14" s="181" t="s">
        <v>370</v>
      </c>
      <c r="G14" s="182">
        <v>-32219.5</v>
      </c>
      <c r="H14" s="182"/>
      <c r="I14" s="182" t="s">
        <v>371</v>
      </c>
      <c r="K14" s="181"/>
      <c r="L14" s="183" t="s">
        <v>372</v>
      </c>
    </row>
    <row r="15" spans="1:12" ht="12.75" customHeight="1" x14ac:dyDescent="0.2">
      <c r="A15" s="180" t="s">
        <v>369</v>
      </c>
      <c r="B15" s="181" t="s">
        <v>49</v>
      </c>
      <c r="C15" s="182">
        <v>31138.16</v>
      </c>
      <c r="D15" s="181" t="s">
        <v>163</v>
      </c>
      <c r="E15" s="181">
        <f>VLOOKUP(C15,'Active 2'!C$21:E$37,3,FALSE)</f>
        <v>-32216.82501363795</v>
      </c>
      <c r="F15" s="181" t="s">
        <v>373</v>
      </c>
      <c r="G15" s="182">
        <v>-32217</v>
      </c>
      <c r="H15" s="182"/>
      <c r="I15" s="182" t="s">
        <v>374</v>
      </c>
      <c r="K15" s="181"/>
      <c r="L15" s="183" t="s">
        <v>372</v>
      </c>
    </row>
    <row r="16" spans="1:12" ht="12.75" customHeight="1" x14ac:dyDescent="0.2">
      <c r="A16" s="180" t="s">
        <v>369</v>
      </c>
      <c r="B16" s="181" t="s">
        <v>51</v>
      </c>
      <c r="C16" s="182">
        <v>31143.16</v>
      </c>
      <c r="D16" s="181" t="s">
        <v>163</v>
      </c>
      <c r="E16" s="181">
        <f>VLOOKUP(C16,'Active 2'!C$21:E$37,3,FALSE)</f>
        <v>-32204.324594873924</v>
      </c>
      <c r="F16" s="181" t="s">
        <v>375</v>
      </c>
      <c r="G16" s="182">
        <v>-32204.5</v>
      </c>
      <c r="H16" s="182"/>
      <c r="I16" s="182" t="s">
        <v>374</v>
      </c>
      <c r="K16" s="181"/>
      <c r="L16" s="183" t="s">
        <v>372</v>
      </c>
    </row>
    <row r="17" spans="1:12" ht="12.75" customHeight="1" x14ac:dyDescent="0.2">
      <c r="A17" s="180" t="s">
        <v>369</v>
      </c>
      <c r="B17" s="181" t="s">
        <v>49</v>
      </c>
      <c r="C17" s="182">
        <v>31150.17</v>
      </c>
      <c r="D17" s="181" t="s">
        <v>163</v>
      </c>
      <c r="E17" s="181">
        <f>VLOOKUP(C17,'Active 2'!C$21:E$37,3,FALSE)</f>
        <v>-32186.79900776676</v>
      </c>
      <c r="F17" s="181" t="s">
        <v>376</v>
      </c>
      <c r="G17" s="182">
        <v>-32187</v>
      </c>
      <c r="H17" s="182"/>
      <c r="I17" s="182" t="s">
        <v>377</v>
      </c>
      <c r="K17" s="181"/>
      <c r="L17" s="183" t="s">
        <v>372</v>
      </c>
    </row>
    <row r="18" spans="1:12" ht="12.75" customHeight="1" x14ac:dyDescent="0.2">
      <c r="A18" s="180" t="s">
        <v>369</v>
      </c>
      <c r="B18" s="181" t="s">
        <v>51</v>
      </c>
      <c r="C18" s="182">
        <v>31157.18</v>
      </c>
      <c r="D18" s="181" t="s">
        <v>163</v>
      </c>
      <c r="E18" s="181">
        <f>VLOOKUP(C18,'Active 2'!C$21:E$37,3,FALSE)</f>
        <v>-32169.273420659585</v>
      </c>
      <c r="F18" s="181" t="s">
        <v>378</v>
      </c>
      <c r="G18" s="182">
        <v>-32169.5</v>
      </c>
      <c r="H18" s="182"/>
      <c r="I18" s="182" t="s">
        <v>371</v>
      </c>
      <c r="K18" s="181"/>
      <c r="L18" s="183" t="s">
        <v>372</v>
      </c>
    </row>
    <row r="19" spans="1:12" ht="12.75" customHeight="1" x14ac:dyDescent="0.2">
      <c r="A19" s="180" t="s">
        <v>369</v>
      </c>
      <c r="B19" s="181" t="s">
        <v>49</v>
      </c>
      <c r="C19" s="182">
        <v>31158.18</v>
      </c>
      <c r="D19" s="181" t="s">
        <v>163</v>
      </c>
      <c r="E19" s="181">
        <f>VLOOKUP(C19,'Active 2'!C$21:E$37,3,FALSE)</f>
        <v>-32166.773336906779</v>
      </c>
      <c r="F19" s="181" t="s">
        <v>379</v>
      </c>
      <c r="G19" s="182">
        <v>-32167</v>
      </c>
      <c r="H19" s="182"/>
      <c r="I19" s="182" t="s">
        <v>371</v>
      </c>
      <c r="K19" s="181"/>
      <c r="L19" s="183" t="s">
        <v>372</v>
      </c>
    </row>
    <row r="20" spans="1:12" ht="12.75" customHeight="1" x14ac:dyDescent="0.2">
      <c r="A20" s="180" t="s">
        <v>369</v>
      </c>
      <c r="B20" s="181" t="s">
        <v>49</v>
      </c>
      <c r="C20" s="182">
        <v>31162.19</v>
      </c>
      <c r="D20" s="181" t="s">
        <v>163</v>
      </c>
      <c r="E20" s="181">
        <f>VLOOKUP(C20,'Active 2'!C$21:E$37,3,FALSE)</f>
        <v>-32156.748001058033</v>
      </c>
      <c r="F20" s="181" t="s">
        <v>380</v>
      </c>
      <c r="G20" s="182">
        <v>-32157</v>
      </c>
      <c r="H20" s="182"/>
      <c r="I20" s="182" t="s">
        <v>381</v>
      </c>
      <c r="K20" s="181"/>
      <c r="L20" s="183" t="s">
        <v>372</v>
      </c>
    </row>
    <row r="21" spans="1:12" ht="12.75" customHeight="1" x14ac:dyDescent="0.2">
      <c r="A21" s="180" t="s">
        <v>382</v>
      </c>
      <c r="B21" s="181" t="s">
        <v>49</v>
      </c>
      <c r="C21" s="182">
        <v>36226.317999999999</v>
      </c>
      <c r="D21" s="181" t="s">
        <v>383</v>
      </c>
      <c r="E21" s="181">
        <f>VLOOKUP(C21,'Active 2'!C$21:E$37,3,FALSE)</f>
        <v>-19496.003866129511</v>
      </c>
      <c r="F21" s="181" t="s">
        <v>384</v>
      </c>
      <c r="G21" s="182">
        <v>-19496</v>
      </c>
      <c r="H21" s="182"/>
      <c r="I21" s="182" t="s">
        <v>385</v>
      </c>
      <c r="K21" s="181"/>
      <c r="L21" s="183" t="s">
        <v>386</v>
      </c>
    </row>
    <row r="22" spans="1:12" ht="12.75" customHeight="1" x14ac:dyDescent="0.2">
      <c r="A22" s="180" t="s">
        <v>387</v>
      </c>
      <c r="B22" s="181" t="s">
        <v>49</v>
      </c>
      <c r="C22" s="182">
        <v>36899.523999999998</v>
      </c>
      <c r="D22" s="181" t="s">
        <v>383</v>
      </c>
      <c r="E22" s="181">
        <f>VLOOKUP(C22,'Active 2'!C$21:E$37,3,FALSE)</f>
        <v>-17812.93248323819</v>
      </c>
      <c r="F22" s="181" t="s">
        <v>388</v>
      </c>
      <c r="G22" s="182">
        <v>-17813</v>
      </c>
      <c r="H22" s="182"/>
      <c r="I22" s="182" t="s">
        <v>389</v>
      </c>
      <c r="K22" s="181"/>
      <c r="L22" s="183" t="s">
        <v>390</v>
      </c>
    </row>
    <row r="23" spans="1:12" ht="12.75" customHeight="1" x14ac:dyDescent="0.2">
      <c r="A23" s="180" t="s">
        <v>387</v>
      </c>
      <c r="B23" s="181" t="s">
        <v>49</v>
      </c>
      <c r="C23" s="182">
        <v>39551.402999999998</v>
      </c>
      <c r="D23" s="181" t="s">
        <v>383</v>
      </c>
      <c r="E23" s="181">
        <f>VLOOKUP(C23,'Active 2'!C$21:E$37,3,FALSE)</f>
        <v>-11183.01288093151</v>
      </c>
      <c r="F23" s="181" t="s">
        <v>391</v>
      </c>
      <c r="G23" s="182">
        <v>-11183</v>
      </c>
      <c r="H23" s="182"/>
      <c r="I23" s="182" t="s">
        <v>392</v>
      </c>
      <c r="K23" s="181"/>
      <c r="L23" s="183" t="s">
        <v>390</v>
      </c>
    </row>
    <row r="24" spans="1:12" ht="12.75" customHeight="1" x14ac:dyDescent="0.2">
      <c r="A24" s="180" t="s">
        <v>387</v>
      </c>
      <c r="B24" s="181" t="s">
        <v>49</v>
      </c>
      <c r="C24" s="182">
        <v>41331.334000000003</v>
      </c>
      <c r="D24" s="181" t="s">
        <v>383</v>
      </c>
      <c r="E24" s="181">
        <f>VLOOKUP(C24,'Active 2'!C$21:E$37,3,FALSE)</f>
        <v>-6733.0363067162643</v>
      </c>
      <c r="F24" s="181" t="s">
        <v>393</v>
      </c>
      <c r="G24" s="182">
        <v>-6733</v>
      </c>
      <c r="H24" s="182"/>
      <c r="I24" s="182" t="s">
        <v>394</v>
      </c>
      <c r="K24" s="181"/>
      <c r="L24" s="183" t="s">
        <v>390</v>
      </c>
    </row>
    <row r="25" spans="1:12" ht="12.75" customHeight="1" x14ac:dyDescent="0.2">
      <c r="A25" s="180" t="s">
        <v>387</v>
      </c>
      <c r="B25" s="181" t="s">
        <v>49</v>
      </c>
      <c r="C25" s="182">
        <v>41765.324000000001</v>
      </c>
      <c r="D25" s="181" t="s">
        <v>383</v>
      </c>
      <c r="E25" s="181">
        <f>VLOOKUP(C25,'Active 2'!C$21:E$37,3,FALSE)</f>
        <v>-5648.0249588361157</v>
      </c>
      <c r="F25" s="181" t="s">
        <v>395</v>
      </c>
      <c r="G25" s="182">
        <v>-5648</v>
      </c>
      <c r="H25" s="182"/>
      <c r="I25" s="182" t="s">
        <v>396</v>
      </c>
      <c r="K25" s="181"/>
      <c r="L25" s="183" t="s">
        <v>390</v>
      </c>
    </row>
    <row r="26" spans="1:12" ht="12.75" customHeight="1" x14ac:dyDescent="0.2">
      <c r="A26" s="180" t="s">
        <v>387</v>
      </c>
      <c r="B26" s="181" t="s">
        <v>49</v>
      </c>
      <c r="C26" s="182">
        <v>42756.489000000001</v>
      </c>
      <c r="D26" s="181" t="s">
        <v>383</v>
      </c>
      <c r="E26" s="181" t="e">
        <f>VLOOKUP(C26,'Active 2'!C$21:E$37,3,FALSE)</f>
        <v>#N/A</v>
      </c>
      <c r="F26" s="181" t="s">
        <v>397</v>
      </c>
      <c r="G26" s="182">
        <v>-3170</v>
      </c>
      <c r="H26" s="182"/>
      <c r="I26" s="182" t="s">
        <v>398</v>
      </c>
      <c r="K26" s="181"/>
      <c r="L26" s="183" t="s">
        <v>390</v>
      </c>
    </row>
    <row r="27" spans="1:12" ht="12.75" customHeight="1" x14ac:dyDescent="0.2">
      <c r="A27" s="180" t="s">
        <v>399</v>
      </c>
      <c r="B27" s="181" t="s">
        <v>51</v>
      </c>
      <c r="C27" s="182">
        <v>43167.487000000001</v>
      </c>
      <c r="D27" s="181" t="s">
        <v>163</v>
      </c>
      <c r="E27" s="181" t="e">
        <f>VLOOKUP(C27,'Active 2'!C$21:E$37,3,FALSE)</f>
        <v>#N/A</v>
      </c>
      <c r="F27" s="181" t="s">
        <v>400</v>
      </c>
      <c r="G27" s="182">
        <v>-2142.5</v>
      </c>
      <c r="H27" s="182"/>
      <c r="I27" s="182" t="s">
        <v>401</v>
      </c>
      <c r="K27" s="181"/>
      <c r="L27" s="183" t="s">
        <v>402</v>
      </c>
    </row>
    <row r="28" spans="1:12" ht="12.75" customHeight="1" x14ac:dyDescent="0.2">
      <c r="A28" s="180" t="s">
        <v>399</v>
      </c>
      <c r="B28" s="181" t="s">
        <v>49</v>
      </c>
      <c r="C28" s="182">
        <v>43171.292000000001</v>
      </c>
      <c r="D28" s="181" t="s">
        <v>163</v>
      </c>
      <c r="E28" s="181" t="e">
        <f>VLOOKUP(C28,'Active 2'!C$21:E$37,3,FALSE)</f>
        <v>#N/A</v>
      </c>
      <c r="F28" s="181" t="s">
        <v>403</v>
      </c>
      <c r="G28" s="182">
        <v>-2133</v>
      </c>
      <c r="H28" s="182"/>
      <c r="I28" s="182" t="s">
        <v>404</v>
      </c>
      <c r="K28" s="181"/>
      <c r="L28" s="183" t="s">
        <v>402</v>
      </c>
    </row>
    <row r="29" spans="1:12" ht="12.75" customHeight="1" x14ac:dyDescent="0.2">
      <c r="A29" s="180" t="s">
        <v>399</v>
      </c>
      <c r="B29" s="181" t="s">
        <v>51</v>
      </c>
      <c r="C29" s="182">
        <v>43171.491000000002</v>
      </c>
      <c r="D29" s="181" t="s">
        <v>163</v>
      </c>
      <c r="E29" s="181" t="e">
        <f>VLOOKUP(C29,'Active 2'!C$21:E$37,3,FALSE)</f>
        <v>#N/A</v>
      </c>
      <c r="F29" s="181" t="s">
        <v>405</v>
      </c>
      <c r="G29" s="182">
        <v>-2132.5</v>
      </c>
      <c r="H29" s="182"/>
      <c r="I29" s="182" t="s">
        <v>406</v>
      </c>
      <c r="K29" s="181"/>
      <c r="L29" s="183" t="s">
        <v>402</v>
      </c>
    </row>
    <row r="30" spans="1:12" ht="12.75" customHeight="1" x14ac:dyDescent="0.2">
      <c r="A30" s="180" t="s">
        <v>399</v>
      </c>
      <c r="B30" s="181" t="s">
        <v>51</v>
      </c>
      <c r="C30" s="182">
        <v>43173.464999999997</v>
      </c>
      <c r="D30" s="181" t="s">
        <v>163</v>
      </c>
      <c r="E30" s="181" t="e">
        <f>VLOOKUP(C30,'Active 2'!C$21:E$37,3,FALSE)</f>
        <v>#N/A</v>
      </c>
      <c r="F30" s="181" t="s">
        <v>407</v>
      </c>
      <c r="G30" s="182">
        <v>-2127.5</v>
      </c>
      <c r="H30" s="182"/>
      <c r="I30" s="182" t="s">
        <v>408</v>
      </c>
      <c r="K30" s="181"/>
      <c r="L30" s="183" t="s">
        <v>402</v>
      </c>
    </row>
    <row r="31" spans="1:12" ht="12.75" customHeight="1" x14ac:dyDescent="0.2">
      <c r="A31" s="180" t="s">
        <v>399</v>
      </c>
      <c r="B31" s="181" t="s">
        <v>49</v>
      </c>
      <c r="C31" s="182">
        <v>43174.474999999999</v>
      </c>
      <c r="D31" s="181" t="s">
        <v>163</v>
      </c>
      <c r="E31" s="181" t="e">
        <f>VLOOKUP(C31,'Active 2'!C$21:E$37,3,FALSE)</f>
        <v>#N/A</v>
      </c>
      <c r="F31" s="181" t="s">
        <v>409</v>
      </c>
      <c r="G31" s="182">
        <v>-2125</v>
      </c>
      <c r="H31" s="182"/>
      <c r="I31" s="182" t="s">
        <v>398</v>
      </c>
      <c r="K31" s="181"/>
      <c r="L31" s="183" t="s">
        <v>402</v>
      </c>
    </row>
    <row r="32" spans="1:12" ht="12.75" customHeight="1" x14ac:dyDescent="0.2">
      <c r="A32" s="180" t="s">
        <v>399</v>
      </c>
      <c r="B32" s="181" t="s">
        <v>49</v>
      </c>
      <c r="C32" s="182">
        <v>43175.281000000003</v>
      </c>
      <c r="D32" s="181" t="s">
        <v>163</v>
      </c>
      <c r="E32" s="181" t="e">
        <f>VLOOKUP(C32,'Active 2'!C$21:E$37,3,FALSE)</f>
        <v>#N/A</v>
      </c>
      <c r="F32" s="181" t="s">
        <v>410</v>
      </c>
      <c r="G32" s="182">
        <v>-2123</v>
      </c>
      <c r="H32" s="182"/>
      <c r="I32" s="182" t="s">
        <v>411</v>
      </c>
      <c r="K32" s="181"/>
      <c r="L32" s="183" t="s">
        <v>402</v>
      </c>
    </row>
    <row r="33" spans="1:12" ht="12.75" customHeight="1" x14ac:dyDescent="0.2">
      <c r="A33" s="180" t="s">
        <v>399</v>
      </c>
      <c r="B33" s="181" t="s">
        <v>49</v>
      </c>
      <c r="C33" s="182">
        <v>43203.29</v>
      </c>
      <c r="D33" s="181" t="s">
        <v>163</v>
      </c>
      <c r="E33" s="181" t="e">
        <f>VLOOKUP(C33,'Active 2'!C$21:E$37,3,FALSE)</f>
        <v>#N/A</v>
      </c>
      <c r="F33" s="181" t="s">
        <v>412</v>
      </c>
      <c r="G33" s="182">
        <v>-2053</v>
      </c>
      <c r="H33" s="182"/>
      <c r="I33" s="182" t="s">
        <v>406</v>
      </c>
      <c r="K33" s="181"/>
      <c r="L33" s="183" t="s">
        <v>402</v>
      </c>
    </row>
    <row r="34" spans="1:12" ht="12.75" customHeight="1" x14ac:dyDescent="0.2">
      <c r="A34" s="180" t="s">
        <v>399</v>
      </c>
      <c r="B34" s="181" t="s">
        <v>49</v>
      </c>
      <c r="C34" s="182">
        <v>43397.68</v>
      </c>
      <c r="D34" s="181" t="s">
        <v>163</v>
      </c>
      <c r="E34" s="181" t="e">
        <f>VLOOKUP(C34,'Active 2'!C$21:E$37,3,FALSE)</f>
        <v>#N/A</v>
      </c>
      <c r="F34" s="181" t="s">
        <v>413</v>
      </c>
      <c r="G34" s="182">
        <v>-1567</v>
      </c>
      <c r="H34" s="182"/>
      <c r="I34" s="182" t="s">
        <v>414</v>
      </c>
      <c r="K34" s="181"/>
      <c r="L34" s="183" t="s">
        <v>402</v>
      </c>
    </row>
    <row r="35" spans="1:12" ht="12.75" customHeight="1" x14ac:dyDescent="0.2">
      <c r="A35" s="180" t="s">
        <v>399</v>
      </c>
      <c r="B35" s="181" t="s">
        <v>51</v>
      </c>
      <c r="C35" s="182">
        <v>43481.483999999997</v>
      </c>
      <c r="D35" s="181" t="s">
        <v>163</v>
      </c>
      <c r="E35" s="181" t="e">
        <f>VLOOKUP(C35,'Active 2'!C$21:E$37,3,FALSE)</f>
        <v>#N/A</v>
      </c>
      <c r="F35" s="181" t="s">
        <v>415</v>
      </c>
      <c r="G35" s="182">
        <v>-1357.5</v>
      </c>
      <c r="H35" s="182"/>
      <c r="I35" s="182" t="s">
        <v>416</v>
      </c>
      <c r="K35" s="181"/>
      <c r="L35" s="183" t="s">
        <v>402</v>
      </c>
    </row>
    <row r="36" spans="1:12" ht="12.75" customHeight="1" x14ac:dyDescent="0.2">
      <c r="A36" s="180" t="s">
        <v>387</v>
      </c>
      <c r="B36" s="181" t="s">
        <v>49</v>
      </c>
      <c r="C36" s="182">
        <v>43482.468000000001</v>
      </c>
      <c r="D36" s="181" t="s">
        <v>383</v>
      </c>
      <c r="E36" s="181" t="e">
        <f>VLOOKUP(C36,'Active 2'!C$21:E$37,3,FALSE)</f>
        <v>#N/A</v>
      </c>
      <c r="F36" s="181" t="s">
        <v>417</v>
      </c>
      <c r="G36" s="182">
        <v>-1355</v>
      </c>
      <c r="H36" s="182"/>
      <c r="I36" s="182" t="s">
        <v>418</v>
      </c>
      <c r="K36" s="181"/>
      <c r="L36" s="183" t="s">
        <v>390</v>
      </c>
    </row>
    <row r="37" spans="1:12" ht="12.75" customHeight="1" x14ac:dyDescent="0.2">
      <c r="A37" s="180" t="s">
        <v>399</v>
      </c>
      <c r="B37" s="181" t="s">
        <v>51</v>
      </c>
      <c r="C37" s="182">
        <v>43495.499000000003</v>
      </c>
      <c r="D37" s="181" t="s">
        <v>163</v>
      </c>
      <c r="E37" s="181" t="e">
        <f>VLOOKUP(C37,'Active 2'!C$21:E$37,3,FALSE)</f>
        <v>#N/A</v>
      </c>
      <c r="F37" s="181" t="s">
        <v>419</v>
      </c>
      <c r="G37" s="182">
        <v>-1322.5</v>
      </c>
      <c r="H37" s="182"/>
      <c r="I37" s="182" t="s">
        <v>420</v>
      </c>
      <c r="K37" s="181"/>
      <c r="L37" s="183" t="s">
        <v>402</v>
      </c>
    </row>
    <row r="38" spans="1:12" ht="12.75" customHeight="1" x14ac:dyDescent="0.2">
      <c r="A38" s="180" t="s">
        <v>399</v>
      </c>
      <c r="B38" s="181" t="s">
        <v>49</v>
      </c>
      <c r="C38" s="182">
        <v>43496.487000000001</v>
      </c>
      <c r="D38" s="181" t="s">
        <v>163</v>
      </c>
      <c r="E38" s="181" t="e">
        <f>VLOOKUP(C38,'Active 2'!C$21:E$37,3,FALSE)</f>
        <v>#N/A</v>
      </c>
      <c r="F38" s="181" t="s">
        <v>421</v>
      </c>
      <c r="G38" s="182">
        <v>-1320</v>
      </c>
      <c r="H38" s="182"/>
      <c r="I38" s="182" t="s">
        <v>422</v>
      </c>
      <c r="K38" s="181"/>
      <c r="L38" s="183" t="s">
        <v>402</v>
      </c>
    </row>
    <row r="39" spans="1:12" ht="12.75" customHeight="1" x14ac:dyDescent="0.2">
      <c r="A39" s="180" t="s">
        <v>399</v>
      </c>
      <c r="B39" s="181" t="s">
        <v>49</v>
      </c>
      <c r="C39" s="182">
        <v>43512.478000000003</v>
      </c>
      <c r="D39" s="181" t="s">
        <v>163</v>
      </c>
      <c r="E39" s="181" t="e">
        <f>VLOOKUP(C39,'Active 2'!C$21:E$37,3,FALSE)</f>
        <v>#N/A</v>
      </c>
      <c r="F39" s="181" t="s">
        <v>423</v>
      </c>
      <c r="G39" s="182">
        <v>-1280</v>
      </c>
      <c r="H39" s="182"/>
      <c r="I39" s="182" t="s">
        <v>424</v>
      </c>
      <c r="K39" s="181"/>
      <c r="L39" s="183" t="s">
        <v>402</v>
      </c>
    </row>
    <row r="40" spans="1:12" ht="12.75" customHeight="1" x14ac:dyDescent="0.2">
      <c r="A40" s="180" t="s">
        <v>399</v>
      </c>
      <c r="B40" s="181" t="s">
        <v>49</v>
      </c>
      <c r="C40" s="182">
        <v>43535.271999999997</v>
      </c>
      <c r="D40" s="181" t="s">
        <v>163</v>
      </c>
      <c r="E40" s="181" t="e">
        <f>VLOOKUP(C40,'Active 2'!C$21:E$37,3,FALSE)</f>
        <v>#N/A</v>
      </c>
      <c r="F40" s="181" t="s">
        <v>425</v>
      </c>
      <c r="G40" s="182">
        <v>-1223</v>
      </c>
      <c r="H40" s="182"/>
      <c r="I40" s="182" t="s">
        <v>426</v>
      </c>
      <c r="K40" s="181"/>
      <c r="L40" s="183" t="s">
        <v>402</v>
      </c>
    </row>
    <row r="41" spans="1:12" ht="12.75" customHeight="1" x14ac:dyDescent="0.2">
      <c r="A41" s="180" t="s">
        <v>399</v>
      </c>
      <c r="B41" s="181" t="s">
        <v>51</v>
      </c>
      <c r="C41" s="182">
        <v>43535.472000000002</v>
      </c>
      <c r="D41" s="181" t="s">
        <v>163</v>
      </c>
      <c r="E41" s="181" t="e">
        <f>VLOOKUP(C41,'Active 2'!C$21:E$37,3,FALSE)</f>
        <v>#N/A</v>
      </c>
      <c r="F41" s="181" t="s">
        <v>427</v>
      </c>
      <c r="G41" s="182">
        <v>-1222.5</v>
      </c>
      <c r="H41" s="182"/>
      <c r="I41" s="182" t="s">
        <v>426</v>
      </c>
      <c r="K41" s="181"/>
      <c r="L41" s="183" t="s">
        <v>402</v>
      </c>
    </row>
    <row r="42" spans="1:12" ht="12.75" customHeight="1" x14ac:dyDescent="0.2">
      <c r="A42" s="180" t="s">
        <v>399</v>
      </c>
      <c r="B42" s="181" t="s">
        <v>51</v>
      </c>
      <c r="C42" s="182">
        <v>43537.482000000004</v>
      </c>
      <c r="D42" s="181" t="s">
        <v>163</v>
      </c>
      <c r="E42" s="181" t="e">
        <f>VLOOKUP(C42,'Active 2'!C$21:E$37,3,FALSE)</f>
        <v>#N/A</v>
      </c>
      <c r="F42" s="181" t="s">
        <v>428</v>
      </c>
      <c r="G42" s="182">
        <v>-1217.5</v>
      </c>
      <c r="H42" s="182"/>
      <c r="I42" s="182" t="s">
        <v>429</v>
      </c>
      <c r="K42" s="181"/>
      <c r="L42" s="183" t="s">
        <v>402</v>
      </c>
    </row>
    <row r="43" spans="1:12" ht="12.75" customHeight="1" x14ac:dyDescent="0.2">
      <c r="A43" s="180" t="s">
        <v>399</v>
      </c>
      <c r="B43" s="181" t="s">
        <v>51</v>
      </c>
      <c r="C43" s="182">
        <v>43568.285000000003</v>
      </c>
      <c r="D43" s="181" t="s">
        <v>163</v>
      </c>
      <c r="E43" s="181" t="e">
        <f>VLOOKUP(C43,'Active 2'!C$21:E$37,3,FALSE)</f>
        <v>#N/A</v>
      </c>
      <c r="F43" s="181" t="s">
        <v>430</v>
      </c>
      <c r="G43" s="182">
        <v>-1140.5</v>
      </c>
      <c r="H43" s="182"/>
      <c r="I43" s="182" t="s">
        <v>422</v>
      </c>
      <c r="K43" s="181"/>
      <c r="L43" s="183" t="s">
        <v>402</v>
      </c>
    </row>
    <row r="44" spans="1:12" ht="12.75" customHeight="1" x14ac:dyDescent="0.2">
      <c r="A44" s="180" t="s">
        <v>399</v>
      </c>
      <c r="B44" s="181" t="s">
        <v>49</v>
      </c>
      <c r="C44" s="182">
        <v>43573.286</v>
      </c>
      <c r="D44" s="181" t="s">
        <v>163</v>
      </c>
      <c r="E44" s="181" t="e">
        <f>VLOOKUP(C44,'Active 2'!C$21:E$37,3,FALSE)</f>
        <v>#N/A</v>
      </c>
      <c r="F44" s="181" t="s">
        <v>431</v>
      </c>
      <c r="G44" s="182">
        <v>-1128</v>
      </c>
      <c r="H44" s="182"/>
      <c r="I44" s="182" t="s">
        <v>432</v>
      </c>
      <c r="K44" s="181"/>
      <c r="L44" s="183" t="s">
        <v>402</v>
      </c>
    </row>
    <row r="45" spans="1:12" ht="12.75" customHeight="1" x14ac:dyDescent="0.2">
      <c r="A45" s="180" t="s">
        <v>399</v>
      </c>
      <c r="B45" s="181" t="s">
        <v>51</v>
      </c>
      <c r="C45" s="182">
        <v>43574.28</v>
      </c>
      <c r="D45" s="181" t="s">
        <v>163</v>
      </c>
      <c r="E45" s="181" t="e">
        <f>VLOOKUP(C45,'Active 2'!C$21:E$37,3,FALSE)</f>
        <v>#N/A</v>
      </c>
      <c r="F45" s="181" t="s">
        <v>433</v>
      </c>
      <c r="G45" s="182">
        <v>-1125.5</v>
      </c>
      <c r="H45" s="182"/>
      <c r="I45" s="182" t="s">
        <v>429</v>
      </c>
      <c r="K45" s="181"/>
      <c r="L45" s="183" t="s">
        <v>402</v>
      </c>
    </row>
    <row r="46" spans="1:12" ht="12.75" customHeight="1" x14ac:dyDescent="0.2">
      <c r="A46" s="180" t="s">
        <v>399</v>
      </c>
      <c r="B46" s="181" t="s">
        <v>49</v>
      </c>
      <c r="C46" s="182">
        <v>43575.277000000002</v>
      </c>
      <c r="D46" s="181" t="s">
        <v>163</v>
      </c>
      <c r="E46" s="181" t="e">
        <f>VLOOKUP(C46,'Active 2'!C$21:E$37,3,FALSE)</f>
        <v>#N/A</v>
      </c>
      <c r="F46" s="181" t="s">
        <v>434</v>
      </c>
      <c r="G46" s="182">
        <v>-1123</v>
      </c>
      <c r="H46" s="182"/>
      <c r="I46" s="182" t="s">
        <v>406</v>
      </c>
      <c r="K46" s="181"/>
      <c r="L46" s="183" t="s">
        <v>402</v>
      </c>
    </row>
    <row r="47" spans="1:12" ht="12.75" customHeight="1" x14ac:dyDescent="0.2">
      <c r="A47" s="180" t="s">
        <v>399</v>
      </c>
      <c r="B47" s="181" t="s">
        <v>51</v>
      </c>
      <c r="C47" s="182">
        <v>43833.457000000002</v>
      </c>
      <c r="D47" s="181" t="s">
        <v>163</v>
      </c>
      <c r="E47" s="181" t="e">
        <f>VLOOKUP(C47,'Active 2'!C$21:E$37,3,FALSE)</f>
        <v>#N/A</v>
      </c>
      <c r="F47" s="181" t="s">
        <v>435</v>
      </c>
      <c r="G47" s="182">
        <v>-477.5</v>
      </c>
      <c r="H47" s="182"/>
      <c r="I47" s="182" t="s">
        <v>418</v>
      </c>
      <c r="K47" s="181"/>
      <c r="L47" s="183" t="s">
        <v>402</v>
      </c>
    </row>
    <row r="48" spans="1:12" ht="12.75" customHeight="1" x14ac:dyDescent="0.2">
      <c r="A48" s="180" t="s">
        <v>399</v>
      </c>
      <c r="B48" s="181" t="s">
        <v>49</v>
      </c>
      <c r="C48" s="182">
        <v>43880.449000000001</v>
      </c>
      <c r="D48" s="181" t="s">
        <v>163</v>
      </c>
      <c r="E48" s="181" t="e">
        <f>VLOOKUP(C48,'Active 2'!C$21:E$37,3,FALSE)</f>
        <v>#N/A</v>
      </c>
      <c r="F48" s="181" t="s">
        <v>436</v>
      </c>
      <c r="G48" s="182">
        <v>-360</v>
      </c>
      <c r="H48" s="182"/>
      <c r="I48" s="182" t="s">
        <v>437</v>
      </c>
      <c r="K48" s="181"/>
      <c r="L48" s="183" t="s">
        <v>402</v>
      </c>
    </row>
    <row r="49" spans="1:12" ht="12.75" customHeight="1" x14ac:dyDescent="0.2">
      <c r="A49" s="180" t="s">
        <v>399</v>
      </c>
      <c r="B49" s="181" t="s">
        <v>49</v>
      </c>
      <c r="C49" s="182">
        <v>43887.258000000002</v>
      </c>
      <c r="D49" s="181" t="s">
        <v>163</v>
      </c>
      <c r="E49" s="181" t="e">
        <f>VLOOKUP(C49,'Active 2'!C$21:E$37,3,FALSE)</f>
        <v>#N/A</v>
      </c>
      <c r="F49" s="181" t="s">
        <v>438</v>
      </c>
      <c r="G49" s="182">
        <v>-343</v>
      </c>
      <c r="H49" s="182"/>
      <c r="I49" s="182" t="s">
        <v>392</v>
      </c>
      <c r="K49" s="181"/>
      <c r="L49" s="183" t="s">
        <v>402</v>
      </c>
    </row>
    <row r="50" spans="1:12" ht="12.75" customHeight="1" x14ac:dyDescent="0.2">
      <c r="A50" s="180" t="s">
        <v>399</v>
      </c>
      <c r="B50" s="181" t="s">
        <v>51</v>
      </c>
      <c r="C50" s="182">
        <v>43887.45</v>
      </c>
      <c r="D50" s="181" t="s">
        <v>163</v>
      </c>
      <c r="E50" s="181" t="e">
        <f>VLOOKUP(C50,'Active 2'!C$21:E$37,3,FALSE)</f>
        <v>#N/A</v>
      </c>
      <c r="F50" s="181" t="s">
        <v>439</v>
      </c>
      <c r="G50" s="182">
        <v>-342.5</v>
      </c>
      <c r="H50" s="182"/>
      <c r="I50" s="182" t="s">
        <v>440</v>
      </c>
      <c r="K50" s="181"/>
      <c r="L50" s="183" t="s">
        <v>402</v>
      </c>
    </row>
    <row r="51" spans="1:12" ht="12.75" customHeight="1" x14ac:dyDescent="0.2">
      <c r="A51" s="180" t="s">
        <v>399</v>
      </c>
      <c r="B51" s="181" t="s">
        <v>49</v>
      </c>
      <c r="C51" s="182">
        <v>44236.440999999999</v>
      </c>
      <c r="D51" s="181" t="s">
        <v>163</v>
      </c>
      <c r="E51" s="181" t="e">
        <f>VLOOKUP(C51,'Active 2'!C$21:E$37,3,FALSE)</f>
        <v>#N/A</v>
      </c>
      <c r="F51" s="181" t="s">
        <v>441</v>
      </c>
      <c r="G51" s="182">
        <v>530</v>
      </c>
      <c r="H51" s="182"/>
      <c r="I51" s="182" t="s">
        <v>396</v>
      </c>
      <c r="K51" s="181"/>
      <c r="L51" s="183" t="s">
        <v>402</v>
      </c>
    </row>
    <row r="52" spans="1:12" ht="12.75" customHeight="1" x14ac:dyDescent="0.2">
      <c r="A52" s="180" t="s">
        <v>399</v>
      </c>
      <c r="B52" s="181" t="s">
        <v>51</v>
      </c>
      <c r="C52" s="182">
        <v>44241.436999999998</v>
      </c>
      <c r="D52" s="181" t="s">
        <v>163</v>
      </c>
      <c r="E52" s="181" t="e">
        <f>VLOOKUP(C52,'Active 2'!C$21:E$37,3,FALSE)</f>
        <v>#N/A</v>
      </c>
      <c r="F52" s="181" t="s">
        <v>442</v>
      </c>
      <c r="G52" s="182">
        <v>542.5</v>
      </c>
      <c r="H52" s="182"/>
      <c r="I52" s="182" t="s">
        <v>437</v>
      </c>
      <c r="K52" s="181"/>
      <c r="L52" s="183" t="s">
        <v>402</v>
      </c>
    </row>
    <row r="53" spans="1:12" ht="12.75" customHeight="1" x14ac:dyDescent="0.2">
      <c r="A53" s="180" t="s">
        <v>399</v>
      </c>
      <c r="B53" s="181" t="s">
        <v>51</v>
      </c>
      <c r="C53" s="182">
        <v>44267.447999999997</v>
      </c>
      <c r="D53" s="181" t="s">
        <v>163</v>
      </c>
      <c r="E53" s="181" t="e">
        <f>VLOOKUP(C53,'Active 2'!C$21:E$37,3,FALSE)</f>
        <v>#N/A</v>
      </c>
      <c r="F53" s="181" t="s">
        <v>443</v>
      </c>
      <c r="G53" s="182">
        <v>607.5</v>
      </c>
      <c r="H53" s="182"/>
      <c r="I53" s="182" t="s">
        <v>385</v>
      </c>
      <c r="K53" s="181"/>
      <c r="L53" s="183" t="s">
        <v>402</v>
      </c>
    </row>
    <row r="54" spans="1:12" ht="12.75" customHeight="1" x14ac:dyDescent="0.2">
      <c r="A54" s="180" t="s">
        <v>399</v>
      </c>
      <c r="B54" s="181" t="s">
        <v>49</v>
      </c>
      <c r="C54" s="182">
        <v>44280.447999999997</v>
      </c>
      <c r="D54" s="181" t="s">
        <v>163</v>
      </c>
      <c r="E54" s="181" t="e">
        <f>VLOOKUP(C54,'Active 2'!C$21:E$37,3,FALSE)</f>
        <v>#N/A</v>
      </c>
      <c r="F54" s="181" t="s">
        <v>444</v>
      </c>
      <c r="G54" s="182">
        <v>640</v>
      </c>
      <c r="H54" s="182"/>
      <c r="I54" s="182" t="s">
        <v>385</v>
      </c>
      <c r="K54" s="181"/>
      <c r="L54" s="183" t="s">
        <v>402</v>
      </c>
    </row>
    <row r="55" spans="1:12" ht="12.75" customHeight="1" x14ac:dyDescent="0.2">
      <c r="A55" s="180" t="s">
        <v>399</v>
      </c>
      <c r="B55" s="181" t="s">
        <v>49</v>
      </c>
      <c r="C55" s="182">
        <v>44288.432999999997</v>
      </c>
      <c r="D55" s="181" t="s">
        <v>163</v>
      </c>
      <c r="E55" s="181" t="e">
        <f>VLOOKUP(C55,'Active 2'!C$21:E$37,3,FALSE)</f>
        <v>#N/A</v>
      </c>
      <c r="F55" s="181" t="s">
        <v>445</v>
      </c>
      <c r="G55" s="182">
        <v>660</v>
      </c>
      <c r="H55" s="182"/>
      <c r="I55" s="182" t="s">
        <v>446</v>
      </c>
      <c r="K55" s="181"/>
      <c r="L55" s="183" t="s">
        <v>402</v>
      </c>
    </row>
    <row r="56" spans="1:12" ht="12.75" customHeight="1" x14ac:dyDescent="0.2">
      <c r="A56" s="180" t="s">
        <v>399</v>
      </c>
      <c r="B56" s="181" t="s">
        <v>51</v>
      </c>
      <c r="C56" s="182">
        <v>44522.642</v>
      </c>
      <c r="D56" s="181" t="s">
        <v>163</v>
      </c>
      <c r="E56" s="181" t="e">
        <f>VLOOKUP(C56,'Active 2'!C$21:E$37,3,FALSE)</f>
        <v>#N/A</v>
      </c>
      <c r="F56" s="181" t="s">
        <v>447</v>
      </c>
      <c r="G56" s="182">
        <v>1245.5</v>
      </c>
      <c r="H56" s="182"/>
      <c r="I56" s="182" t="s">
        <v>448</v>
      </c>
      <c r="K56" s="181"/>
      <c r="L56" s="183" t="s">
        <v>402</v>
      </c>
    </row>
    <row r="57" spans="1:12" ht="12.75" customHeight="1" x14ac:dyDescent="0.2">
      <c r="A57" s="180" t="s">
        <v>399</v>
      </c>
      <c r="B57" s="181" t="s">
        <v>51</v>
      </c>
      <c r="C57" s="182">
        <v>44581.446000000004</v>
      </c>
      <c r="D57" s="181" t="s">
        <v>163</v>
      </c>
      <c r="E57" s="181" t="e">
        <f>VLOOKUP(C57,'Active 2'!C$21:E$37,3,FALSE)</f>
        <v>#N/A</v>
      </c>
      <c r="F57" s="181" t="s">
        <v>449</v>
      </c>
      <c r="G57" s="182">
        <v>1392.5</v>
      </c>
      <c r="H57" s="182"/>
      <c r="I57" s="182" t="s">
        <v>450</v>
      </c>
      <c r="K57" s="181"/>
      <c r="L57" s="183" t="s">
        <v>402</v>
      </c>
    </row>
    <row r="58" spans="1:12" ht="12.75" customHeight="1" x14ac:dyDescent="0.2">
      <c r="A58" s="180" t="s">
        <v>399</v>
      </c>
      <c r="B58" s="181" t="s">
        <v>51</v>
      </c>
      <c r="C58" s="182">
        <v>44599.447999999997</v>
      </c>
      <c r="D58" s="181" t="s">
        <v>163</v>
      </c>
      <c r="E58" s="181" t="e">
        <f>VLOOKUP(C58,'Active 2'!C$21:E$37,3,FALSE)</f>
        <v>#N/A</v>
      </c>
      <c r="F58" s="181" t="s">
        <v>451</v>
      </c>
      <c r="G58" s="182">
        <v>1437.5</v>
      </c>
      <c r="H58" s="182"/>
      <c r="I58" s="182" t="s">
        <v>452</v>
      </c>
      <c r="K58" s="181"/>
      <c r="L58" s="183" t="s">
        <v>402</v>
      </c>
    </row>
    <row r="59" spans="1:12" ht="12.75" customHeight="1" x14ac:dyDescent="0.2">
      <c r="A59" s="180" t="s">
        <v>399</v>
      </c>
      <c r="B59" s="181" t="s">
        <v>49</v>
      </c>
      <c r="C59" s="182">
        <v>44616.432999999997</v>
      </c>
      <c r="D59" s="181" t="s">
        <v>163</v>
      </c>
      <c r="E59" s="181" t="e">
        <f>VLOOKUP(C59,'Active 2'!C$21:E$37,3,FALSE)</f>
        <v>#N/A</v>
      </c>
      <c r="F59" s="181" t="s">
        <v>453</v>
      </c>
      <c r="G59" s="182">
        <v>1480</v>
      </c>
      <c r="H59" s="182"/>
      <c r="I59" s="182" t="s">
        <v>392</v>
      </c>
      <c r="K59" s="181"/>
      <c r="L59" s="183" t="s">
        <v>402</v>
      </c>
    </row>
    <row r="60" spans="1:12" ht="12.75" customHeight="1" x14ac:dyDescent="0.2">
      <c r="A60" s="180" t="s">
        <v>399</v>
      </c>
      <c r="B60" s="181" t="s">
        <v>49</v>
      </c>
      <c r="C60" s="182">
        <v>44620.423000000003</v>
      </c>
      <c r="D60" s="181" t="s">
        <v>163</v>
      </c>
      <c r="E60" s="181" t="e">
        <f>VLOOKUP(C60,'Active 2'!C$21:E$37,3,FALSE)</f>
        <v>#N/A</v>
      </c>
      <c r="F60" s="181" t="s">
        <v>454</v>
      </c>
      <c r="G60" s="182">
        <v>1490</v>
      </c>
      <c r="H60" s="182"/>
      <c r="I60" s="182" t="s">
        <v>394</v>
      </c>
      <c r="K60" s="181"/>
      <c r="L60" s="183" t="s">
        <v>402</v>
      </c>
    </row>
    <row r="61" spans="1:12" ht="12.75" customHeight="1" x14ac:dyDescent="0.2">
      <c r="A61" s="180" t="s">
        <v>399</v>
      </c>
      <c r="B61" s="181" t="s">
        <v>49</v>
      </c>
      <c r="C61" s="182">
        <v>44630.447</v>
      </c>
      <c r="D61" s="181" t="s">
        <v>163</v>
      </c>
      <c r="E61" s="181" t="e">
        <f>VLOOKUP(C61,'Active 2'!C$21:E$37,3,FALSE)</f>
        <v>#N/A</v>
      </c>
      <c r="F61" s="181" t="s">
        <v>455</v>
      </c>
      <c r="G61" s="182">
        <v>1515</v>
      </c>
      <c r="H61" s="182"/>
      <c r="I61" s="182" t="s">
        <v>452</v>
      </c>
      <c r="K61" s="181"/>
      <c r="L61" s="183" t="s">
        <v>402</v>
      </c>
    </row>
    <row r="62" spans="1:12" ht="12.75" customHeight="1" x14ac:dyDescent="0.2">
      <c r="A62" s="180" t="s">
        <v>399</v>
      </c>
      <c r="B62" s="181" t="s">
        <v>51</v>
      </c>
      <c r="C62" s="182">
        <v>44633.449000000001</v>
      </c>
      <c r="D62" s="181" t="s">
        <v>163</v>
      </c>
      <c r="E62" s="181" t="e">
        <f>VLOOKUP(C62,'Active 2'!C$21:E$37,3,FALSE)</f>
        <v>#N/A</v>
      </c>
      <c r="F62" s="181" t="s">
        <v>456</v>
      </c>
      <c r="G62" s="182">
        <v>1522.5</v>
      </c>
      <c r="H62" s="182"/>
      <c r="I62" s="182" t="s">
        <v>422</v>
      </c>
      <c r="K62" s="181"/>
      <c r="L62" s="183" t="s">
        <v>402</v>
      </c>
    </row>
    <row r="63" spans="1:12" ht="12.75" customHeight="1" x14ac:dyDescent="0.2">
      <c r="A63" s="180" t="s">
        <v>399</v>
      </c>
      <c r="B63" s="181" t="s">
        <v>51</v>
      </c>
      <c r="C63" s="182">
        <v>44635.442999999999</v>
      </c>
      <c r="D63" s="181" t="s">
        <v>163</v>
      </c>
      <c r="E63" s="181" t="e">
        <f>VLOOKUP(C63,'Active 2'!C$21:E$37,3,FALSE)</f>
        <v>#N/A</v>
      </c>
      <c r="F63" s="181" t="s">
        <v>457</v>
      </c>
      <c r="G63" s="182">
        <v>1527.5</v>
      </c>
      <c r="H63" s="182"/>
      <c r="I63" s="182" t="s">
        <v>404</v>
      </c>
      <c r="K63" s="181"/>
      <c r="L63" s="183" t="s">
        <v>402</v>
      </c>
    </row>
    <row r="64" spans="1:12" ht="12.75" customHeight="1" x14ac:dyDescent="0.2">
      <c r="A64" s="180" t="s">
        <v>399</v>
      </c>
      <c r="B64" s="181" t="s">
        <v>49</v>
      </c>
      <c r="C64" s="182">
        <v>44636.436000000002</v>
      </c>
      <c r="D64" s="181" t="s">
        <v>163</v>
      </c>
      <c r="E64" s="181" t="e">
        <f>VLOOKUP(C64,'Active 2'!C$21:E$37,3,FALSE)</f>
        <v>#N/A</v>
      </c>
      <c r="F64" s="181" t="s">
        <v>458</v>
      </c>
      <c r="G64" s="182">
        <v>1530</v>
      </c>
      <c r="H64" s="182"/>
      <c r="I64" s="182" t="s">
        <v>385</v>
      </c>
      <c r="K64" s="181"/>
      <c r="L64" s="183" t="s">
        <v>402</v>
      </c>
    </row>
    <row r="65" spans="1:12" ht="12.75" customHeight="1" x14ac:dyDescent="0.2">
      <c r="A65" s="180" t="s">
        <v>399</v>
      </c>
      <c r="B65" s="181" t="s">
        <v>51</v>
      </c>
      <c r="C65" s="182">
        <v>44637.432000000001</v>
      </c>
      <c r="D65" s="181" t="s">
        <v>163</v>
      </c>
      <c r="E65" s="181" t="e">
        <f>VLOOKUP(C65,'Active 2'!C$21:E$37,3,FALSE)</f>
        <v>#N/A</v>
      </c>
      <c r="F65" s="181" t="s">
        <v>459</v>
      </c>
      <c r="G65" s="182">
        <v>1532.5</v>
      </c>
      <c r="H65" s="182"/>
      <c r="I65" s="182" t="s">
        <v>411</v>
      </c>
      <c r="K65" s="181"/>
      <c r="L65" s="183" t="s">
        <v>402</v>
      </c>
    </row>
    <row r="66" spans="1:12" ht="12.75" customHeight="1" x14ac:dyDescent="0.2">
      <c r="A66" s="180" t="s">
        <v>399</v>
      </c>
      <c r="B66" s="181" t="s">
        <v>49</v>
      </c>
      <c r="C66" s="182">
        <v>44650.446000000004</v>
      </c>
      <c r="D66" s="181" t="s">
        <v>163</v>
      </c>
      <c r="E66" s="181" t="e">
        <f>VLOOKUP(C66,'Active 2'!C$21:E$37,3,FALSE)</f>
        <v>#N/A</v>
      </c>
      <c r="F66" s="181" t="s">
        <v>460</v>
      </c>
      <c r="G66" s="182">
        <v>1565</v>
      </c>
      <c r="H66" s="182"/>
      <c r="I66" s="182" t="s">
        <v>452</v>
      </c>
      <c r="K66" s="181"/>
      <c r="L66" s="183" t="s">
        <v>402</v>
      </c>
    </row>
    <row r="67" spans="1:12" ht="12.75" customHeight="1" x14ac:dyDescent="0.2">
      <c r="A67" s="180" t="s">
        <v>399</v>
      </c>
      <c r="B67" s="181" t="s">
        <v>49</v>
      </c>
      <c r="C67" s="182">
        <v>44958.438000000002</v>
      </c>
      <c r="D67" s="181" t="s">
        <v>163</v>
      </c>
      <c r="E67" s="181" t="e">
        <f>VLOOKUP(C67,'Active 2'!C$21:E$37,3,FALSE)</f>
        <v>#N/A</v>
      </c>
      <c r="F67" s="181" t="s">
        <v>461</v>
      </c>
      <c r="G67" s="182">
        <v>2335</v>
      </c>
      <c r="H67" s="182"/>
      <c r="I67" s="182" t="s">
        <v>422</v>
      </c>
      <c r="K67" s="181"/>
      <c r="L67" s="183" t="s">
        <v>402</v>
      </c>
    </row>
    <row r="68" spans="1:12" ht="12.75" customHeight="1" x14ac:dyDescent="0.2">
      <c r="A68" s="180" t="s">
        <v>399</v>
      </c>
      <c r="B68" s="181" t="s">
        <v>49</v>
      </c>
      <c r="C68" s="182">
        <v>44982.427000000003</v>
      </c>
      <c r="D68" s="181" t="s">
        <v>163</v>
      </c>
      <c r="E68" s="181" t="e">
        <f>VLOOKUP(C68,'Active 2'!C$21:E$37,3,FALSE)</f>
        <v>#N/A</v>
      </c>
      <c r="F68" s="181" t="s">
        <v>462</v>
      </c>
      <c r="G68" s="182">
        <v>2395</v>
      </c>
      <c r="H68" s="182"/>
      <c r="I68" s="182" t="s">
        <v>414</v>
      </c>
      <c r="K68" s="181"/>
      <c r="L68" s="183" t="s">
        <v>402</v>
      </c>
    </row>
    <row r="69" spans="1:12" ht="12.75" customHeight="1" x14ac:dyDescent="0.2">
      <c r="A69" s="180" t="s">
        <v>399</v>
      </c>
      <c r="B69" s="181" t="s">
        <v>49</v>
      </c>
      <c r="C69" s="182">
        <v>44986.421999999999</v>
      </c>
      <c r="D69" s="181" t="s">
        <v>163</v>
      </c>
      <c r="E69" s="181" t="e">
        <f>VLOOKUP(C69,'Active 2'!C$21:E$37,3,FALSE)</f>
        <v>#N/A</v>
      </c>
      <c r="F69" s="181" t="s">
        <v>463</v>
      </c>
      <c r="G69" s="182">
        <v>2405</v>
      </c>
      <c r="H69" s="182"/>
      <c r="I69" s="182" t="s">
        <v>464</v>
      </c>
      <c r="K69" s="181"/>
      <c r="L69" s="183" t="s">
        <v>402</v>
      </c>
    </row>
    <row r="70" spans="1:12" ht="12.75" customHeight="1" x14ac:dyDescent="0.2">
      <c r="A70" s="180" t="s">
        <v>387</v>
      </c>
      <c r="B70" s="181" t="s">
        <v>49</v>
      </c>
      <c r="C70" s="182">
        <v>45022.415000000001</v>
      </c>
      <c r="D70" s="181" t="s">
        <v>383</v>
      </c>
      <c r="E70" s="181" t="e">
        <f>VLOOKUP(C70,'Active 2'!C$21:E$37,3,FALSE)</f>
        <v>#N/A</v>
      </c>
      <c r="F70" s="181" t="s">
        <v>465</v>
      </c>
      <c r="G70" s="182">
        <v>2495</v>
      </c>
      <c r="H70" s="182"/>
      <c r="I70" s="182" t="s">
        <v>396</v>
      </c>
      <c r="K70" s="181"/>
      <c r="L70" s="183" t="s">
        <v>390</v>
      </c>
    </row>
    <row r="71" spans="1:12" ht="12.75" customHeight="1" x14ac:dyDescent="0.2">
      <c r="A71" s="180" t="s">
        <v>399</v>
      </c>
      <c r="B71" s="181" t="s">
        <v>49</v>
      </c>
      <c r="C71" s="182">
        <v>45022.427000000003</v>
      </c>
      <c r="D71" s="181" t="s">
        <v>163</v>
      </c>
      <c r="E71" s="181" t="e">
        <f>VLOOKUP(C71,'Active 2'!C$21:E$37,3,FALSE)</f>
        <v>#N/A</v>
      </c>
      <c r="F71" s="181" t="s">
        <v>466</v>
      </c>
      <c r="G71" s="182">
        <v>2495</v>
      </c>
      <c r="H71" s="182"/>
      <c r="I71" s="182" t="s">
        <v>467</v>
      </c>
      <c r="K71" s="181"/>
      <c r="L71" s="183" t="s">
        <v>402</v>
      </c>
    </row>
    <row r="72" spans="1:12" ht="12.75" customHeight="1" x14ac:dyDescent="0.2">
      <c r="A72" s="180" t="s">
        <v>399</v>
      </c>
      <c r="B72" s="181" t="s">
        <v>49</v>
      </c>
      <c r="C72" s="182">
        <v>45042.423999999999</v>
      </c>
      <c r="D72" s="181" t="s">
        <v>163</v>
      </c>
      <c r="E72" s="181" t="e">
        <f>VLOOKUP(C72,'Active 2'!C$21:E$37,3,FALSE)</f>
        <v>#N/A</v>
      </c>
      <c r="F72" s="181" t="s">
        <v>468</v>
      </c>
      <c r="G72" s="182">
        <v>2545</v>
      </c>
      <c r="H72" s="182"/>
      <c r="I72" s="182" t="s">
        <v>401</v>
      </c>
      <c r="K72" s="181"/>
      <c r="L72" s="183" t="s">
        <v>402</v>
      </c>
    </row>
    <row r="73" spans="1:12" ht="12.75" customHeight="1" x14ac:dyDescent="0.2">
      <c r="A73" s="184" t="s">
        <v>469</v>
      </c>
      <c r="B73" s="181" t="s">
        <v>49</v>
      </c>
      <c r="C73" s="182">
        <v>45673.597999999998</v>
      </c>
      <c r="D73" s="181" t="s">
        <v>140</v>
      </c>
      <c r="E73" s="181" t="e">
        <f>VLOOKUP(C73,'Active 2'!C$21:E$37,3,FALSE)</f>
        <v>#N/A</v>
      </c>
      <c r="F73" s="181" t="s">
        <v>470</v>
      </c>
      <c r="G73" s="182">
        <v>4123</v>
      </c>
      <c r="H73" s="182"/>
      <c r="I73" s="182" t="s">
        <v>392</v>
      </c>
      <c r="K73" s="181" t="s">
        <v>471</v>
      </c>
      <c r="L73" s="183" t="s">
        <v>472</v>
      </c>
    </row>
    <row r="74" spans="1:12" ht="12.75" customHeight="1" x14ac:dyDescent="0.2">
      <c r="A74" s="184" t="s">
        <v>469</v>
      </c>
      <c r="B74" s="181" t="s">
        <v>51</v>
      </c>
      <c r="C74" s="182">
        <v>45674.597999999998</v>
      </c>
      <c r="D74" s="181" t="s">
        <v>140</v>
      </c>
      <c r="E74" s="181" t="e">
        <f>VLOOKUP(C74,'Active 2'!C$21:E$37,3,FALSE)</f>
        <v>#N/A</v>
      </c>
      <c r="F74" s="181" t="s">
        <v>473</v>
      </c>
      <c r="G74" s="182">
        <v>4125.5</v>
      </c>
      <c r="H74" s="182"/>
      <c r="I74" s="182" t="s">
        <v>392</v>
      </c>
      <c r="K74" s="181" t="s">
        <v>471</v>
      </c>
      <c r="L74" s="183" t="s">
        <v>472</v>
      </c>
    </row>
    <row r="75" spans="1:12" ht="12.75" customHeight="1" x14ac:dyDescent="0.2">
      <c r="A75" s="184" t="s">
        <v>469</v>
      </c>
      <c r="B75" s="181" t="s">
        <v>49</v>
      </c>
      <c r="C75" s="182">
        <v>45676.398000000001</v>
      </c>
      <c r="D75" s="181" t="s">
        <v>140</v>
      </c>
      <c r="E75" s="181" t="e">
        <f>VLOOKUP(C75,'Active 2'!C$21:E$37,3,FALSE)</f>
        <v>#N/A</v>
      </c>
      <c r="F75" s="181" t="s">
        <v>474</v>
      </c>
      <c r="G75" s="182">
        <v>4130</v>
      </c>
      <c r="H75" s="182"/>
      <c r="I75" s="182" t="s">
        <v>392</v>
      </c>
      <c r="K75" s="181" t="s">
        <v>471</v>
      </c>
      <c r="L75" s="183" t="s">
        <v>472</v>
      </c>
    </row>
    <row r="76" spans="1:12" ht="12.75" customHeight="1" x14ac:dyDescent="0.2">
      <c r="A76" s="180" t="s">
        <v>475</v>
      </c>
      <c r="B76" s="181" t="s">
        <v>51</v>
      </c>
      <c r="C76" s="182">
        <v>45681.411999999997</v>
      </c>
      <c r="D76" s="181" t="s">
        <v>163</v>
      </c>
      <c r="E76" s="181" t="e">
        <f>VLOOKUP(C76,'Active 2'!C$21:E$37,3,FALSE)</f>
        <v>#N/A</v>
      </c>
      <c r="F76" s="181" t="s">
        <v>476</v>
      </c>
      <c r="G76" s="182">
        <v>4142.5</v>
      </c>
      <c r="H76" s="182"/>
      <c r="I76" s="182" t="s">
        <v>452</v>
      </c>
      <c r="K76" s="181"/>
      <c r="L76" s="183" t="s">
        <v>477</v>
      </c>
    </row>
    <row r="77" spans="1:12" ht="12.75" customHeight="1" x14ac:dyDescent="0.2">
      <c r="A77" s="180" t="s">
        <v>478</v>
      </c>
      <c r="B77" s="181" t="s">
        <v>49</v>
      </c>
      <c r="C77" s="182">
        <v>46114.377999999997</v>
      </c>
      <c r="D77" s="181" t="s">
        <v>163</v>
      </c>
      <c r="E77" s="181" t="e">
        <f>VLOOKUP(C77,'Active 2'!C$21:E$37,3,FALSE)</f>
        <v>#N/A</v>
      </c>
      <c r="F77" s="181" t="s">
        <v>479</v>
      </c>
      <c r="G77" s="182">
        <v>5225</v>
      </c>
      <c r="H77" s="182"/>
      <c r="I77" s="182" t="s">
        <v>396</v>
      </c>
      <c r="K77" s="181"/>
      <c r="L77" s="183" t="s">
        <v>477</v>
      </c>
    </row>
    <row r="78" spans="1:12" ht="12.75" customHeight="1" x14ac:dyDescent="0.2">
      <c r="A78" s="180" t="s">
        <v>478</v>
      </c>
      <c r="B78" s="181" t="s">
        <v>49</v>
      </c>
      <c r="C78" s="182">
        <v>46136.372000000003</v>
      </c>
      <c r="D78" s="181" t="s">
        <v>163</v>
      </c>
      <c r="E78" s="181" t="e">
        <f>VLOOKUP(C78,'Active 2'!C$21:E$37,3,FALSE)</f>
        <v>#N/A</v>
      </c>
      <c r="F78" s="181" t="s">
        <v>480</v>
      </c>
      <c r="G78" s="182">
        <v>5280</v>
      </c>
      <c r="H78" s="182"/>
      <c r="I78" s="182" t="s">
        <v>446</v>
      </c>
      <c r="K78" s="181"/>
      <c r="L78" s="183" t="s">
        <v>477</v>
      </c>
    </row>
    <row r="79" spans="1:12" ht="12.75" customHeight="1" x14ac:dyDescent="0.2">
      <c r="A79" s="180" t="s">
        <v>481</v>
      </c>
      <c r="B79" s="181" t="s">
        <v>51</v>
      </c>
      <c r="C79" s="182">
        <v>46795.362999999998</v>
      </c>
      <c r="D79" s="181" t="s">
        <v>163</v>
      </c>
      <c r="E79" s="181" t="e">
        <f>VLOOKUP(C79,'Active 2'!C$21:E$37,3,FALSE)</f>
        <v>#N/A</v>
      </c>
      <c r="F79" s="181" t="s">
        <v>482</v>
      </c>
      <c r="G79" s="182">
        <v>6927.5</v>
      </c>
      <c r="H79" s="182"/>
      <c r="I79" s="182" t="s">
        <v>385</v>
      </c>
      <c r="K79" s="181"/>
      <c r="L79" s="183" t="s">
        <v>483</v>
      </c>
    </row>
    <row r="80" spans="1:12" ht="12.75" customHeight="1" x14ac:dyDescent="0.2">
      <c r="A80" s="180" t="s">
        <v>481</v>
      </c>
      <c r="B80" s="181" t="s">
        <v>51</v>
      </c>
      <c r="C80" s="182">
        <v>46799.366999999998</v>
      </c>
      <c r="D80" s="181" t="s">
        <v>163</v>
      </c>
      <c r="E80" s="181" t="e">
        <f>VLOOKUP(C80,'Active 2'!C$21:E$37,3,FALSE)</f>
        <v>#N/A</v>
      </c>
      <c r="F80" s="181" t="s">
        <v>484</v>
      </c>
      <c r="G80" s="182">
        <v>6937.5</v>
      </c>
      <c r="H80" s="182"/>
      <c r="I80" s="182" t="s">
        <v>467</v>
      </c>
      <c r="K80" s="181"/>
      <c r="L80" s="183" t="s">
        <v>483</v>
      </c>
    </row>
    <row r="81" spans="1:12" ht="12.75" customHeight="1" x14ac:dyDescent="0.2">
      <c r="A81" s="180" t="s">
        <v>485</v>
      </c>
      <c r="B81" s="181" t="s">
        <v>49</v>
      </c>
      <c r="C81" s="182">
        <v>46804.355000000003</v>
      </c>
      <c r="D81" s="181" t="s">
        <v>163</v>
      </c>
      <c r="E81" s="181" t="e">
        <f>VLOOKUP(C81,'Active 2'!C$21:E$37,3,FALSE)</f>
        <v>#N/A</v>
      </c>
      <c r="F81" s="181" t="s">
        <v>486</v>
      </c>
      <c r="G81" s="182">
        <v>6950</v>
      </c>
      <c r="H81" s="182"/>
      <c r="I81" s="182" t="s">
        <v>396</v>
      </c>
      <c r="K81" s="181"/>
      <c r="L81" s="183" t="s">
        <v>487</v>
      </c>
    </row>
    <row r="82" spans="1:12" ht="12.75" customHeight="1" x14ac:dyDescent="0.2">
      <c r="A82" s="180" t="s">
        <v>485</v>
      </c>
      <c r="B82" s="181" t="s">
        <v>51</v>
      </c>
      <c r="C82" s="182">
        <v>46821.37</v>
      </c>
      <c r="D82" s="181" t="s">
        <v>163</v>
      </c>
      <c r="E82" s="181" t="e">
        <f>VLOOKUP(C82,'Active 2'!C$21:E$37,3,FALSE)</f>
        <v>#N/A</v>
      </c>
      <c r="F82" s="181" t="s">
        <v>488</v>
      </c>
      <c r="G82" s="182">
        <v>6992.5</v>
      </c>
      <c r="H82" s="182"/>
      <c r="I82" s="182" t="s">
        <v>404</v>
      </c>
      <c r="K82" s="181"/>
      <c r="L82" s="183" t="s">
        <v>487</v>
      </c>
    </row>
    <row r="83" spans="1:12" ht="12.75" customHeight="1" x14ac:dyDescent="0.2">
      <c r="A83" s="180" t="s">
        <v>489</v>
      </c>
      <c r="B83" s="181" t="s">
        <v>51</v>
      </c>
      <c r="C83" s="182">
        <v>47116.550999999999</v>
      </c>
      <c r="D83" s="181" t="s">
        <v>163</v>
      </c>
      <c r="E83" s="181" t="e">
        <f>VLOOKUP(C83,'Active 2'!C$21:E$37,3,FALSE)</f>
        <v>#N/A</v>
      </c>
      <c r="F83" s="181" t="s">
        <v>490</v>
      </c>
      <c r="G83" s="182">
        <v>7730.5</v>
      </c>
      <c r="H83" s="182"/>
      <c r="I83" s="182" t="s">
        <v>464</v>
      </c>
      <c r="K83" s="181"/>
      <c r="L83" s="183" t="s">
        <v>491</v>
      </c>
    </row>
    <row r="84" spans="1:12" ht="12.75" customHeight="1" x14ac:dyDescent="0.2">
      <c r="A84" s="180" t="s">
        <v>489</v>
      </c>
      <c r="B84" s="181" t="s">
        <v>51</v>
      </c>
      <c r="C84" s="182">
        <v>47157.345999999998</v>
      </c>
      <c r="D84" s="181" t="s">
        <v>163</v>
      </c>
      <c r="E84" s="181" t="e">
        <f>VLOOKUP(C84,'Active 2'!C$21:E$37,3,FALSE)</f>
        <v>#N/A</v>
      </c>
      <c r="F84" s="181" t="s">
        <v>492</v>
      </c>
      <c r="G84" s="182">
        <v>7832.5</v>
      </c>
      <c r="H84" s="182"/>
      <c r="I84" s="182" t="s">
        <v>493</v>
      </c>
      <c r="K84" s="181"/>
      <c r="L84" s="183" t="s">
        <v>487</v>
      </c>
    </row>
    <row r="85" spans="1:12" ht="12.75" customHeight="1" x14ac:dyDescent="0.2">
      <c r="A85" s="180" t="s">
        <v>494</v>
      </c>
      <c r="B85" s="181" t="s">
        <v>49</v>
      </c>
      <c r="C85" s="182">
        <v>47170.37</v>
      </c>
      <c r="D85" s="181" t="s">
        <v>163</v>
      </c>
      <c r="E85" s="181" t="e">
        <f>VLOOKUP(C85,'Active 2'!C$21:E$37,3,FALSE)</f>
        <v>#N/A</v>
      </c>
      <c r="F85" s="181" t="s">
        <v>495</v>
      </c>
      <c r="G85" s="182">
        <v>7865</v>
      </c>
      <c r="H85" s="182"/>
      <c r="I85" s="182" t="s">
        <v>496</v>
      </c>
      <c r="K85" s="181"/>
      <c r="L85" s="183" t="s">
        <v>491</v>
      </c>
    </row>
    <row r="86" spans="1:12" ht="12.75" customHeight="1" x14ac:dyDescent="0.2">
      <c r="A86" s="180" t="s">
        <v>494</v>
      </c>
      <c r="B86" s="181" t="s">
        <v>49</v>
      </c>
      <c r="C86" s="182">
        <v>47206.347000000002</v>
      </c>
      <c r="D86" s="181" t="s">
        <v>163</v>
      </c>
      <c r="E86" s="181" t="e">
        <f>VLOOKUP(C86,'Active 2'!C$21:E$37,3,FALSE)</f>
        <v>#N/A</v>
      </c>
      <c r="F86" s="181" t="s">
        <v>497</v>
      </c>
      <c r="G86" s="182">
        <v>7955</v>
      </c>
      <c r="H86" s="182"/>
      <c r="I86" s="182" t="s">
        <v>392</v>
      </c>
      <c r="K86" s="181"/>
      <c r="L86" s="183" t="s">
        <v>491</v>
      </c>
    </row>
    <row r="87" spans="1:12" ht="12.75" customHeight="1" x14ac:dyDescent="0.2">
      <c r="A87" s="180" t="s">
        <v>494</v>
      </c>
      <c r="B87" s="181" t="s">
        <v>49</v>
      </c>
      <c r="C87" s="182">
        <v>47212.351999999999</v>
      </c>
      <c r="D87" s="181" t="s">
        <v>163</v>
      </c>
      <c r="E87" s="181" t="e">
        <f>VLOOKUP(C87,'Active 2'!C$21:E$37,3,FALSE)</f>
        <v>#N/A</v>
      </c>
      <c r="F87" s="181" t="s">
        <v>498</v>
      </c>
      <c r="G87" s="182">
        <v>7970</v>
      </c>
      <c r="H87" s="182"/>
      <c r="I87" s="182" t="s">
        <v>448</v>
      </c>
      <c r="K87" s="181"/>
      <c r="L87" s="183" t="s">
        <v>491</v>
      </c>
    </row>
    <row r="88" spans="1:12" ht="12.75" customHeight="1" x14ac:dyDescent="0.2">
      <c r="A88" s="180" t="s">
        <v>499</v>
      </c>
      <c r="B88" s="181" t="s">
        <v>49</v>
      </c>
      <c r="C88" s="182">
        <v>47230.339</v>
      </c>
      <c r="D88" s="181" t="s">
        <v>163</v>
      </c>
      <c r="E88" s="181" t="e">
        <f>VLOOKUP(C88,'Active 2'!C$21:E$37,3,FALSE)</f>
        <v>#N/A</v>
      </c>
      <c r="F88" s="181" t="s">
        <v>500</v>
      </c>
      <c r="G88" s="182">
        <v>8015</v>
      </c>
      <c r="H88" s="182"/>
      <c r="I88" s="182" t="s">
        <v>398</v>
      </c>
      <c r="K88" s="181"/>
      <c r="L88" s="183" t="s">
        <v>487</v>
      </c>
    </row>
    <row r="89" spans="1:12" ht="12.75" customHeight="1" x14ac:dyDescent="0.2">
      <c r="A89" s="180" t="s">
        <v>499</v>
      </c>
      <c r="B89" s="181" t="s">
        <v>51</v>
      </c>
      <c r="C89" s="182">
        <v>47233.326000000001</v>
      </c>
      <c r="D89" s="181" t="s">
        <v>163</v>
      </c>
      <c r="E89" s="181" t="e">
        <f>VLOOKUP(C89,'Active 2'!C$21:E$37,3,FALSE)</f>
        <v>#N/A</v>
      </c>
      <c r="F89" s="181" t="s">
        <v>501</v>
      </c>
      <c r="G89" s="182">
        <v>8022.5</v>
      </c>
      <c r="H89" s="182"/>
      <c r="I89" s="182" t="s">
        <v>502</v>
      </c>
      <c r="K89" s="181"/>
      <c r="L89" s="183" t="s">
        <v>491</v>
      </c>
    </row>
    <row r="90" spans="1:12" ht="12.75" customHeight="1" x14ac:dyDescent="0.2">
      <c r="A90" s="180" t="s">
        <v>503</v>
      </c>
      <c r="B90" s="181" t="s">
        <v>51</v>
      </c>
      <c r="C90" s="182">
        <v>47528.521999999997</v>
      </c>
      <c r="D90" s="181" t="s">
        <v>163</v>
      </c>
      <c r="E90" s="181" t="e">
        <f>VLOOKUP(C90,'Active 2'!C$21:E$37,3,FALSE)</f>
        <v>#N/A</v>
      </c>
      <c r="F90" s="181" t="s">
        <v>504</v>
      </c>
      <c r="G90" s="182">
        <v>8760.5</v>
      </c>
      <c r="H90" s="182"/>
      <c r="I90" s="182" t="s">
        <v>505</v>
      </c>
      <c r="K90" s="181"/>
      <c r="L90" s="183" t="s">
        <v>491</v>
      </c>
    </row>
    <row r="91" spans="1:12" ht="12.75" customHeight="1" x14ac:dyDescent="0.2">
      <c r="A91" s="180" t="s">
        <v>503</v>
      </c>
      <c r="B91" s="181" t="s">
        <v>49</v>
      </c>
      <c r="C91" s="182">
        <v>47540.317000000003</v>
      </c>
      <c r="D91" s="181" t="s">
        <v>163</v>
      </c>
      <c r="E91" s="181" t="e">
        <f>VLOOKUP(C91,'Active 2'!C$21:E$37,3,FALSE)</f>
        <v>#N/A</v>
      </c>
      <c r="F91" s="181" t="s">
        <v>506</v>
      </c>
      <c r="G91" s="182">
        <v>8790</v>
      </c>
      <c r="H91" s="182"/>
      <c r="I91" s="182" t="s">
        <v>507</v>
      </c>
      <c r="K91" s="181"/>
      <c r="L91" s="183" t="s">
        <v>491</v>
      </c>
    </row>
    <row r="92" spans="1:12" ht="12.75" customHeight="1" x14ac:dyDescent="0.2">
      <c r="A92" s="180" t="s">
        <v>503</v>
      </c>
      <c r="B92" s="181" t="s">
        <v>49</v>
      </c>
      <c r="C92" s="182">
        <v>47554.332000000002</v>
      </c>
      <c r="D92" s="181" t="s">
        <v>163</v>
      </c>
      <c r="E92" s="181" t="e">
        <f>VLOOKUP(C92,'Active 2'!C$21:E$37,3,FALSE)</f>
        <v>#N/A</v>
      </c>
      <c r="F92" s="181" t="s">
        <v>508</v>
      </c>
      <c r="G92" s="182">
        <v>8825</v>
      </c>
      <c r="H92" s="182"/>
      <c r="I92" s="182" t="s">
        <v>418</v>
      </c>
      <c r="K92" s="181"/>
      <c r="L92" s="183" t="s">
        <v>491</v>
      </c>
    </row>
    <row r="93" spans="1:12" ht="12.75" customHeight="1" x14ac:dyDescent="0.2">
      <c r="A93" s="180" t="s">
        <v>509</v>
      </c>
      <c r="B93" s="181" t="s">
        <v>49</v>
      </c>
      <c r="C93" s="182">
        <v>47560.326000000001</v>
      </c>
      <c r="D93" s="181" t="s">
        <v>163</v>
      </c>
      <c r="E93" s="181" t="e">
        <f>VLOOKUP(C93,'Active 2'!C$21:E$37,3,FALSE)</f>
        <v>#N/A</v>
      </c>
      <c r="F93" s="181" t="s">
        <v>510</v>
      </c>
      <c r="G93" s="182">
        <v>8840</v>
      </c>
      <c r="H93" s="182"/>
      <c r="I93" s="182" t="s">
        <v>437</v>
      </c>
      <c r="K93" s="181"/>
      <c r="L93" s="183" t="s">
        <v>511</v>
      </c>
    </row>
    <row r="94" spans="1:12" ht="12.75" customHeight="1" x14ac:dyDescent="0.2">
      <c r="A94" s="180" t="s">
        <v>503</v>
      </c>
      <c r="B94" s="181" t="s">
        <v>51</v>
      </c>
      <c r="C94" s="182">
        <v>47587.315999999999</v>
      </c>
      <c r="D94" s="181" t="s">
        <v>163</v>
      </c>
      <c r="E94" s="181" t="e">
        <f>VLOOKUP(C94,'Active 2'!C$21:E$37,3,FALSE)</f>
        <v>#N/A</v>
      </c>
      <c r="F94" s="181" t="s">
        <v>512</v>
      </c>
      <c r="G94" s="182">
        <v>8907.5</v>
      </c>
      <c r="H94" s="182"/>
      <c r="I94" s="182" t="s">
        <v>513</v>
      </c>
      <c r="K94" s="181"/>
      <c r="L94" s="183" t="s">
        <v>491</v>
      </c>
    </row>
    <row r="95" spans="1:12" ht="12.75" customHeight="1" x14ac:dyDescent="0.2">
      <c r="A95" s="180" t="s">
        <v>514</v>
      </c>
      <c r="B95" s="181" t="s">
        <v>49</v>
      </c>
      <c r="C95" s="182">
        <v>47908.336000000003</v>
      </c>
      <c r="D95" s="181" t="s">
        <v>163</v>
      </c>
      <c r="E95" s="181" t="e">
        <f>VLOOKUP(C95,'Active 2'!C$21:E$37,3,FALSE)</f>
        <v>#N/A</v>
      </c>
      <c r="F95" s="181" t="s">
        <v>515</v>
      </c>
      <c r="G95" s="182">
        <v>9710</v>
      </c>
      <c r="H95" s="182"/>
      <c r="I95" s="182" t="s">
        <v>416</v>
      </c>
      <c r="K95" s="181"/>
      <c r="L95" s="183" t="s">
        <v>511</v>
      </c>
    </row>
    <row r="96" spans="1:12" ht="12.75" customHeight="1" x14ac:dyDescent="0.2">
      <c r="A96" s="180" t="s">
        <v>516</v>
      </c>
      <c r="B96" s="181" t="s">
        <v>49</v>
      </c>
      <c r="C96" s="182">
        <v>47912.305</v>
      </c>
      <c r="D96" s="181" t="s">
        <v>163</v>
      </c>
      <c r="E96" s="181" t="e">
        <f>VLOOKUP(C96,'Active 2'!C$21:E$37,3,FALSE)</f>
        <v>#N/A</v>
      </c>
      <c r="F96" s="181" t="s">
        <v>517</v>
      </c>
      <c r="G96" s="182">
        <v>9720</v>
      </c>
      <c r="H96" s="182"/>
      <c r="I96" s="182" t="s">
        <v>513</v>
      </c>
      <c r="K96" s="181"/>
      <c r="L96" s="183" t="s">
        <v>491</v>
      </c>
    </row>
    <row r="97" spans="1:12" ht="12.75" customHeight="1" x14ac:dyDescent="0.2">
      <c r="A97" s="180" t="s">
        <v>516</v>
      </c>
      <c r="B97" s="181" t="s">
        <v>49</v>
      </c>
      <c r="C97" s="182">
        <v>47924.322999999997</v>
      </c>
      <c r="D97" s="181" t="s">
        <v>163</v>
      </c>
      <c r="E97" s="181" t="e">
        <f>VLOOKUP(C97,'Active 2'!C$21:E$37,3,FALSE)</f>
        <v>#N/A</v>
      </c>
      <c r="F97" s="181" t="s">
        <v>518</v>
      </c>
      <c r="G97" s="182">
        <v>9750</v>
      </c>
      <c r="H97" s="182"/>
      <c r="I97" s="182" t="s">
        <v>392</v>
      </c>
      <c r="K97" s="181"/>
      <c r="L97" s="183" t="s">
        <v>491</v>
      </c>
    </row>
    <row r="98" spans="1:12" ht="12.75" customHeight="1" x14ac:dyDescent="0.2">
      <c r="A98" s="180" t="s">
        <v>514</v>
      </c>
      <c r="B98" s="181" t="s">
        <v>51</v>
      </c>
      <c r="C98" s="182">
        <v>47951.313999999998</v>
      </c>
      <c r="D98" s="181" t="s">
        <v>163</v>
      </c>
      <c r="E98" s="181" t="e">
        <f>VLOOKUP(C98,'Active 2'!C$21:E$37,3,FALSE)</f>
        <v>#N/A</v>
      </c>
      <c r="F98" s="181" t="s">
        <v>519</v>
      </c>
      <c r="G98" s="182">
        <v>9817.5</v>
      </c>
      <c r="H98" s="182"/>
      <c r="I98" s="182" t="s">
        <v>440</v>
      </c>
      <c r="K98" s="181"/>
      <c r="L98" s="183" t="s">
        <v>511</v>
      </c>
    </row>
    <row r="99" spans="1:12" ht="12.75" customHeight="1" x14ac:dyDescent="0.2">
      <c r="A99" s="180" t="s">
        <v>516</v>
      </c>
      <c r="B99" s="181" t="s">
        <v>49</v>
      </c>
      <c r="C99" s="182">
        <v>47958.313000000002</v>
      </c>
      <c r="D99" s="181" t="s">
        <v>163</v>
      </c>
      <c r="E99" s="181" t="e">
        <f>VLOOKUP(C99,'Active 2'!C$21:E$37,3,FALSE)</f>
        <v>#N/A</v>
      </c>
      <c r="F99" s="181" t="s">
        <v>520</v>
      </c>
      <c r="G99" s="182">
        <v>9835</v>
      </c>
      <c r="H99" s="182"/>
      <c r="I99" s="182" t="s">
        <v>437</v>
      </c>
      <c r="K99" s="181"/>
      <c r="L99" s="183" t="s">
        <v>491</v>
      </c>
    </row>
    <row r="100" spans="1:12" ht="12.75" customHeight="1" x14ac:dyDescent="0.2">
      <c r="A100" s="180" t="s">
        <v>516</v>
      </c>
      <c r="B100" s="181" t="s">
        <v>51</v>
      </c>
      <c r="C100" s="182">
        <v>47969.322999999997</v>
      </c>
      <c r="D100" s="181" t="s">
        <v>163</v>
      </c>
      <c r="E100" s="181" t="e">
        <f>VLOOKUP(C100,'Active 2'!C$21:E$37,3,FALSE)</f>
        <v>#N/A</v>
      </c>
      <c r="F100" s="181" t="s">
        <v>521</v>
      </c>
      <c r="G100" s="182">
        <v>9862.5</v>
      </c>
      <c r="H100" s="182"/>
      <c r="I100" s="182" t="s">
        <v>426</v>
      </c>
      <c r="K100" s="181"/>
      <c r="L100" s="183" t="s">
        <v>491</v>
      </c>
    </row>
    <row r="101" spans="1:12" ht="12.75" customHeight="1" x14ac:dyDescent="0.2">
      <c r="A101" s="180" t="s">
        <v>522</v>
      </c>
      <c r="B101" s="181" t="s">
        <v>49</v>
      </c>
      <c r="C101" s="182">
        <v>48270.307999999997</v>
      </c>
      <c r="D101" s="181" t="s">
        <v>163</v>
      </c>
      <c r="E101" s="181" t="e">
        <f>VLOOKUP(C101,'Active 2'!C$21:E$37,3,FALSE)</f>
        <v>#N/A</v>
      </c>
      <c r="F101" s="181" t="s">
        <v>523</v>
      </c>
      <c r="G101" s="182">
        <v>10615</v>
      </c>
      <c r="H101" s="182"/>
      <c r="I101" s="182" t="s">
        <v>418</v>
      </c>
      <c r="K101" s="181"/>
      <c r="L101" s="183" t="s">
        <v>524</v>
      </c>
    </row>
    <row r="102" spans="1:12" ht="12.75" customHeight="1" x14ac:dyDescent="0.2">
      <c r="A102" s="180" t="s">
        <v>522</v>
      </c>
      <c r="B102" s="181" t="s">
        <v>51</v>
      </c>
      <c r="C102" s="182">
        <v>48270.504000000001</v>
      </c>
      <c r="D102" s="181" t="s">
        <v>163</v>
      </c>
      <c r="E102" s="181" t="e">
        <f>VLOOKUP(C102,'Active 2'!C$21:E$37,3,FALSE)</f>
        <v>#N/A</v>
      </c>
      <c r="F102" s="181" t="s">
        <v>525</v>
      </c>
      <c r="G102" s="182">
        <v>10615.5</v>
      </c>
      <c r="H102" s="182"/>
      <c r="I102" s="182" t="s">
        <v>398</v>
      </c>
      <c r="K102" s="181"/>
      <c r="L102" s="183" t="s">
        <v>524</v>
      </c>
    </row>
    <row r="103" spans="1:12" ht="12.75" customHeight="1" x14ac:dyDescent="0.2">
      <c r="A103" s="180" t="s">
        <v>526</v>
      </c>
      <c r="B103" s="181" t="s">
        <v>49</v>
      </c>
      <c r="C103" s="182">
        <v>48290.29</v>
      </c>
      <c r="D103" s="181" t="s">
        <v>163</v>
      </c>
      <c r="E103" s="181" t="e">
        <f>VLOOKUP(C103,'Active 2'!C$21:E$37,3,FALSE)</f>
        <v>#N/A</v>
      </c>
      <c r="F103" s="181" t="s">
        <v>527</v>
      </c>
      <c r="G103" s="182">
        <v>10665</v>
      </c>
      <c r="H103" s="182"/>
      <c r="I103" s="182" t="s">
        <v>502</v>
      </c>
      <c r="K103" s="181"/>
      <c r="L103" s="183" t="s">
        <v>491</v>
      </c>
    </row>
    <row r="104" spans="1:12" ht="12.75" customHeight="1" x14ac:dyDescent="0.2">
      <c r="A104" s="180" t="s">
        <v>526</v>
      </c>
      <c r="B104" s="181" t="s">
        <v>51</v>
      </c>
      <c r="C104" s="182">
        <v>48329.303999999996</v>
      </c>
      <c r="D104" s="181" t="s">
        <v>163</v>
      </c>
      <c r="E104" s="181" t="e">
        <f>VLOOKUP(C104,'Active 2'!C$21:E$37,3,FALSE)</f>
        <v>#N/A</v>
      </c>
      <c r="F104" s="181" t="s">
        <v>528</v>
      </c>
      <c r="G104" s="182">
        <v>10762.5</v>
      </c>
      <c r="H104" s="182"/>
      <c r="I104" s="182" t="s">
        <v>396</v>
      </c>
      <c r="K104" s="181"/>
      <c r="L104" s="183" t="s">
        <v>491</v>
      </c>
    </row>
    <row r="105" spans="1:12" ht="12.75" customHeight="1" x14ac:dyDescent="0.2">
      <c r="A105" s="180" t="s">
        <v>529</v>
      </c>
      <c r="B105" s="181" t="s">
        <v>51</v>
      </c>
      <c r="C105" s="182">
        <v>48651.294999999998</v>
      </c>
      <c r="D105" s="181" t="s">
        <v>163</v>
      </c>
      <c r="E105" s="181" t="e">
        <f>VLOOKUP(C105,'Active 2'!C$21:E$37,3,FALSE)</f>
        <v>#N/A</v>
      </c>
      <c r="F105" s="181" t="s">
        <v>530</v>
      </c>
      <c r="G105" s="182">
        <v>11567.5</v>
      </c>
      <c r="H105" s="182"/>
      <c r="I105" s="182" t="s">
        <v>418</v>
      </c>
      <c r="K105" s="181"/>
      <c r="L105" s="183" t="s">
        <v>491</v>
      </c>
    </row>
    <row r="106" spans="1:12" ht="12.75" customHeight="1" x14ac:dyDescent="0.2">
      <c r="A106" s="180" t="s">
        <v>531</v>
      </c>
      <c r="B106" s="181" t="s">
        <v>51</v>
      </c>
      <c r="C106" s="182">
        <v>48689.29</v>
      </c>
      <c r="D106" s="181" t="s">
        <v>163</v>
      </c>
      <c r="E106" s="181" t="e">
        <f>VLOOKUP(C106,'Active 2'!C$21:E$37,3,FALSE)</f>
        <v>#N/A</v>
      </c>
      <c r="F106" s="181" t="s">
        <v>532</v>
      </c>
      <c r="G106" s="182">
        <v>11662.5</v>
      </c>
      <c r="H106" s="182"/>
      <c r="I106" s="182" t="s">
        <v>398</v>
      </c>
      <c r="K106" s="181"/>
      <c r="L106" s="183" t="s">
        <v>491</v>
      </c>
    </row>
    <row r="107" spans="1:12" ht="12.75" customHeight="1" x14ac:dyDescent="0.2">
      <c r="A107" s="180" t="s">
        <v>533</v>
      </c>
      <c r="B107" s="181" t="s">
        <v>51</v>
      </c>
      <c r="C107" s="182">
        <v>49005.279000000002</v>
      </c>
      <c r="D107" s="181" t="s">
        <v>163</v>
      </c>
      <c r="E107" s="181" t="e">
        <f>VLOOKUP(C107,'Active 2'!C$21:E$37,3,FALSE)</f>
        <v>#N/A</v>
      </c>
      <c r="F107" s="181" t="s">
        <v>534</v>
      </c>
      <c r="G107" s="182">
        <v>12452.5</v>
      </c>
      <c r="H107" s="182"/>
      <c r="I107" s="182" t="s">
        <v>398</v>
      </c>
      <c r="K107" s="181"/>
      <c r="L107" s="183" t="s">
        <v>491</v>
      </c>
    </row>
    <row r="108" spans="1:12" ht="12.75" customHeight="1" x14ac:dyDescent="0.2">
      <c r="A108" s="180" t="s">
        <v>535</v>
      </c>
      <c r="B108" s="181" t="s">
        <v>49</v>
      </c>
      <c r="C108" s="182">
        <v>49395.466</v>
      </c>
      <c r="D108" s="181" t="s">
        <v>163</v>
      </c>
      <c r="E108" s="181" t="e">
        <f>VLOOKUP(C108,'Active 2'!C$21:E$37,3,FALSE)</f>
        <v>#N/A</v>
      </c>
      <c r="F108" s="181" t="s">
        <v>536</v>
      </c>
      <c r="G108" s="182">
        <v>13428</v>
      </c>
      <c r="H108" s="182"/>
      <c r="I108" s="182" t="s">
        <v>398</v>
      </c>
      <c r="K108" s="181"/>
      <c r="L108" s="183" t="s">
        <v>511</v>
      </c>
    </row>
    <row r="109" spans="1:12" ht="12.75" customHeight="1" x14ac:dyDescent="0.2">
      <c r="A109" s="180" t="s">
        <v>537</v>
      </c>
      <c r="B109" s="181" t="s">
        <v>49</v>
      </c>
      <c r="C109" s="182">
        <v>50479.394999999997</v>
      </c>
      <c r="D109" s="181" t="s">
        <v>140</v>
      </c>
      <c r="E109" s="181" t="e">
        <f>VLOOKUP(C109,'Active 2'!C$21:E$37,3,FALSE)</f>
        <v>#N/A</v>
      </c>
      <c r="F109" s="181" t="s">
        <v>538</v>
      </c>
      <c r="G109" s="182">
        <v>16138</v>
      </c>
      <c r="H109" s="182"/>
      <c r="I109" s="182" t="s">
        <v>539</v>
      </c>
      <c r="K109" s="181" t="s">
        <v>471</v>
      </c>
      <c r="L109" s="183" t="s">
        <v>511</v>
      </c>
    </row>
    <row r="110" spans="1:12" ht="12.75" customHeight="1" x14ac:dyDescent="0.2">
      <c r="A110" s="184" t="s">
        <v>540</v>
      </c>
      <c r="B110" s="181" t="s">
        <v>51</v>
      </c>
      <c r="C110" s="182">
        <v>51178.364600000001</v>
      </c>
      <c r="D110" s="181" t="s">
        <v>140</v>
      </c>
      <c r="E110" s="181" t="e">
        <f>VLOOKUP(C110,'Active 2'!C$21:E$37,3,FALSE)</f>
        <v>#N/A</v>
      </c>
      <c r="F110" s="181" t="s">
        <v>541</v>
      </c>
      <c r="G110" s="182">
        <v>17885.5</v>
      </c>
      <c r="H110" s="182"/>
      <c r="I110" s="182" t="s">
        <v>542</v>
      </c>
      <c r="K110" s="181" t="s">
        <v>543</v>
      </c>
      <c r="L110" s="183" t="s">
        <v>544</v>
      </c>
    </row>
    <row r="111" spans="1:12" ht="12.75" customHeight="1" x14ac:dyDescent="0.2">
      <c r="A111" s="180" t="s">
        <v>545</v>
      </c>
      <c r="B111" s="181" t="s">
        <v>51</v>
      </c>
      <c r="C111" s="182">
        <v>51602.339200000002</v>
      </c>
      <c r="D111" s="181" t="s">
        <v>163</v>
      </c>
      <c r="E111" s="181" t="e">
        <f>VLOOKUP(C111,'Active 2'!C$21:E$37,3,FALSE)</f>
        <v>#N/A</v>
      </c>
      <c r="F111" s="181" t="s">
        <v>546</v>
      </c>
      <c r="G111" s="182">
        <v>18945.5</v>
      </c>
      <c r="H111" s="182"/>
      <c r="I111" s="182" t="s">
        <v>547</v>
      </c>
      <c r="K111" s="181"/>
      <c r="L111" s="183" t="s">
        <v>548</v>
      </c>
    </row>
    <row r="112" spans="1:12" ht="12.75" customHeight="1" x14ac:dyDescent="0.2">
      <c r="A112" s="180" t="s">
        <v>545</v>
      </c>
      <c r="B112" s="181" t="s">
        <v>49</v>
      </c>
      <c r="C112" s="182">
        <v>51603.355000000003</v>
      </c>
      <c r="D112" s="181" t="s">
        <v>163</v>
      </c>
      <c r="E112" s="181" t="e">
        <f>VLOOKUP(C112,'Active 2'!C$21:E$37,3,FALSE)</f>
        <v>#N/A</v>
      </c>
      <c r="F112" s="181" t="s">
        <v>549</v>
      </c>
      <c r="G112" s="182">
        <v>18948</v>
      </c>
      <c r="H112" s="182"/>
      <c r="I112" s="182" t="s">
        <v>550</v>
      </c>
      <c r="K112" s="181"/>
      <c r="L112" s="183" t="s">
        <v>548</v>
      </c>
    </row>
    <row r="113" spans="1:12" ht="12.75" customHeight="1" x14ac:dyDescent="0.2">
      <c r="A113" s="184" t="s">
        <v>551</v>
      </c>
      <c r="B113" s="181" t="s">
        <v>51</v>
      </c>
      <c r="C113" s="182">
        <v>51954.330999999998</v>
      </c>
      <c r="D113" s="181" t="s">
        <v>140</v>
      </c>
      <c r="E113" s="181" t="e">
        <f>VLOOKUP(C113,'Active 2'!C$21:E$37,3,FALSE)</f>
        <v>#N/A</v>
      </c>
      <c r="F113" s="181" t="s">
        <v>552</v>
      </c>
      <c r="G113" s="182">
        <v>19825.5</v>
      </c>
      <c r="H113" s="182"/>
      <c r="I113" s="182" t="s">
        <v>553</v>
      </c>
      <c r="K113" s="181" t="s">
        <v>543</v>
      </c>
      <c r="L113" s="183" t="s">
        <v>544</v>
      </c>
    </row>
    <row r="114" spans="1:12" ht="12.75" customHeight="1" x14ac:dyDescent="0.2">
      <c r="A114" s="184" t="s">
        <v>551</v>
      </c>
      <c r="B114" s="181" t="s">
        <v>49</v>
      </c>
      <c r="C114" s="182">
        <v>51965.333700000003</v>
      </c>
      <c r="D114" s="181" t="s">
        <v>140</v>
      </c>
      <c r="E114" s="181" t="e">
        <f>VLOOKUP(C114,'Active 2'!C$21:E$37,3,FALSE)</f>
        <v>#N/A</v>
      </c>
      <c r="F114" s="181" t="s">
        <v>554</v>
      </c>
      <c r="G114" s="182">
        <v>19853</v>
      </c>
      <c r="H114" s="182"/>
      <c r="I114" s="182" t="s">
        <v>555</v>
      </c>
      <c r="K114" s="181" t="s">
        <v>543</v>
      </c>
      <c r="L114" s="183" t="s">
        <v>556</v>
      </c>
    </row>
    <row r="115" spans="1:12" ht="12.75" customHeight="1" x14ac:dyDescent="0.2">
      <c r="A115" s="180" t="s">
        <v>557</v>
      </c>
      <c r="B115" s="181" t="s">
        <v>49</v>
      </c>
      <c r="C115" s="182">
        <v>51967.330999999998</v>
      </c>
      <c r="D115" s="181" t="s">
        <v>140</v>
      </c>
      <c r="E115" s="181" t="e">
        <f>VLOOKUP(C115,'Active 2'!C$21:E$37,3,FALSE)</f>
        <v>#N/A</v>
      </c>
      <c r="F115" s="181" t="s">
        <v>558</v>
      </c>
      <c r="G115" s="182">
        <v>19858</v>
      </c>
      <c r="H115" s="182"/>
      <c r="I115" s="182" t="s">
        <v>559</v>
      </c>
      <c r="K115" s="181" t="s">
        <v>471</v>
      </c>
      <c r="L115" s="183" t="s">
        <v>560</v>
      </c>
    </row>
    <row r="116" spans="1:12" ht="12.75" customHeight="1" x14ac:dyDescent="0.2">
      <c r="A116" s="184" t="s">
        <v>561</v>
      </c>
      <c r="B116" s="181" t="s">
        <v>51</v>
      </c>
      <c r="C116" s="182">
        <v>52213.520199999999</v>
      </c>
      <c r="D116" s="181" t="s">
        <v>140</v>
      </c>
      <c r="E116" s="181" t="e">
        <f>VLOOKUP(C116,'Active 2'!C$21:E$37,3,FALSE)</f>
        <v>#N/A</v>
      </c>
      <c r="F116" s="181" t="s">
        <v>562</v>
      </c>
      <c r="G116" s="182">
        <v>20473.5</v>
      </c>
      <c r="H116" s="182"/>
      <c r="I116" s="182" t="s">
        <v>563</v>
      </c>
      <c r="K116" s="181" t="s">
        <v>329</v>
      </c>
      <c r="L116" s="183" t="s">
        <v>564</v>
      </c>
    </row>
    <row r="117" spans="1:12" ht="12.75" customHeight="1" x14ac:dyDescent="0.2">
      <c r="A117" s="180" t="s">
        <v>565</v>
      </c>
      <c r="B117" s="181" t="s">
        <v>51</v>
      </c>
      <c r="C117" s="182">
        <v>52310.317900000002</v>
      </c>
      <c r="D117" s="181" t="s">
        <v>140</v>
      </c>
      <c r="E117" s="181" t="e">
        <f>VLOOKUP(C117,'Active 2'!C$21:E$37,3,FALSE)</f>
        <v>#N/A</v>
      </c>
      <c r="F117" s="181" t="s">
        <v>566</v>
      </c>
      <c r="G117" s="182">
        <v>20715.5</v>
      </c>
      <c r="H117" s="182"/>
      <c r="I117" s="182" t="s">
        <v>567</v>
      </c>
      <c r="K117" s="181" t="s">
        <v>471</v>
      </c>
      <c r="L117" s="183" t="s">
        <v>568</v>
      </c>
    </row>
    <row r="118" spans="1:12" ht="12.75" customHeight="1" x14ac:dyDescent="0.2">
      <c r="A118" s="184" t="s">
        <v>569</v>
      </c>
      <c r="B118" s="181" t="s">
        <v>49</v>
      </c>
      <c r="C118" s="182">
        <v>52725.310100000002</v>
      </c>
      <c r="D118" s="181" t="s">
        <v>140</v>
      </c>
      <c r="E118" s="181" t="e">
        <f>VLOOKUP(C118,'Active 2'!C$21:E$37,3,FALSE)</f>
        <v>#N/A</v>
      </c>
      <c r="F118" s="181" t="s">
        <v>570</v>
      </c>
      <c r="G118" s="182">
        <v>21753</v>
      </c>
      <c r="H118" s="182"/>
      <c r="I118" s="182" t="s">
        <v>571</v>
      </c>
      <c r="K118" s="181" t="s">
        <v>471</v>
      </c>
      <c r="L118" s="183" t="s">
        <v>572</v>
      </c>
    </row>
    <row r="119" spans="1:12" ht="12.75" customHeight="1" x14ac:dyDescent="0.2">
      <c r="A119" s="184" t="s">
        <v>573</v>
      </c>
      <c r="B119" s="181" t="s">
        <v>51</v>
      </c>
      <c r="C119" s="182">
        <v>52921.494200000001</v>
      </c>
      <c r="D119" s="181" t="s">
        <v>140</v>
      </c>
      <c r="E119" s="181" t="e">
        <f>VLOOKUP(C119,'Active 2'!C$21:E$37,3,FALSE)</f>
        <v>#N/A</v>
      </c>
      <c r="F119" s="181" t="s">
        <v>574</v>
      </c>
      <c r="G119" s="182">
        <v>22243.5</v>
      </c>
      <c r="H119" s="182"/>
      <c r="I119" s="182" t="s">
        <v>575</v>
      </c>
      <c r="K119" s="181" t="s">
        <v>471</v>
      </c>
      <c r="L119" s="183" t="s">
        <v>576</v>
      </c>
    </row>
    <row r="120" spans="1:12" ht="12.75" customHeight="1" x14ac:dyDescent="0.2">
      <c r="A120" s="184" t="s">
        <v>577</v>
      </c>
      <c r="B120" s="181" t="s">
        <v>51</v>
      </c>
      <c r="C120" s="182">
        <v>52949.893300000003</v>
      </c>
      <c r="D120" s="181" t="s">
        <v>140</v>
      </c>
      <c r="E120" s="181" t="e">
        <f>VLOOKUP(C120,'Active 2'!C$21:E$37,3,FALSE)</f>
        <v>#N/A</v>
      </c>
      <c r="F120" s="181" t="s">
        <v>578</v>
      </c>
      <c r="G120" s="182">
        <v>22314.5</v>
      </c>
      <c r="H120" s="182"/>
      <c r="I120" s="182" t="s">
        <v>575</v>
      </c>
      <c r="K120" s="181" t="s">
        <v>471</v>
      </c>
      <c r="L120" s="183" t="s">
        <v>579</v>
      </c>
    </row>
    <row r="121" spans="1:12" ht="12.75" customHeight="1" x14ac:dyDescent="0.2">
      <c r="A121" s="184" t="s">
        <v>580</v>
      </c>
      <c r="B121" s="181" t="s">
        <v>49</v>
      </c>
      <c r="C121" s="182">
        <v>52956.493900000001</v>
      </c>
      <c r="D121" s="181" t="s">
        <v>140</v>
      </c>
      <c r="E121" s="181" t="e">
        <f>VLOOKUP(C121,'Active 2'!C$21:E$37,3,FALSE)</f>
        <v>#N/A</v>
      </c>
      <c r="F121" s="181" t="s">
        <v>581</v>
      </c>
      <c r="G121" s="182">
        <v>22331</v>
      </c>
      <c r="H121" s="182"/>
      <c r="I121" s="182" t="s">
        <v>547</v>
      </c>
      <c r="K121" s="181" t="s">
        <v>471</v>
      </c>
      <c r="L121" s="183" t="s">
        <v>582</v>
      </c>
    </row>
    <row r="122" spans="1:12" ht="12.75" customHeight="1" x14ac:dyDescent="0.2">
      <c r="A122" s="184" t="s">
        <v>583</v>
      </c>
      <c r="B122" s="181" t="s">
        <v>49</v>
      </c>
      <c r="C122" s="182">
        <v>52957.293799999999</v>
      </c>
      <c r="D122" s="181" t="s">
        <v>140</v>
      </c>
      <c r="E122" s="181" t="e">
        <f>VLOOKUP(C122,'Active 2'!C$21:E$37,3,FALSE)</f>
        <v>#N/A</v>
      </c>
      <c r="F122" s="181" t="s">
        <v>584</v>
      </c>
      <c r="G122" s="182">
        <v>22333</v>
      </c>
      <c r="H122" s="182"/>
      <c r="I122" s="182" t="s">
        <v>547</v>
      </c>
      <c r="K122" s="181" t="s">
        <v>471</v>
      </c>
      <c r="L122" s="183" t="s">
        <v>585</v>
      </c>
    </row>
    <row r="123" spans="1:12" ht="12.75" customHeight="1" x14ac:dyDescent="0.2">
      <c r="A123" s="184" t="s">
        <v>586</v>
      </c>
      <c r="B123" s="181" t="s">
        <v>51</v>
      </c>
      <c r="C123" s="182">
        <v>52994.686800000003</v>
      </c>
      <c r="D123" s="181" t="s">
        <v>140</v>
      </c>
      <c r="E123" s="181" t="e">
        <f>VLOOKUP(C123,'Active 2'!C$21:E$37,3,FALSE)</f>
        <v>#N/A</v>
      </c>
      <c r="F123" s="181" t="s">
        <v>587</v>
      </c>
      <c r="G123" s="182">
        <v>22426.5</v>
      </c>
      <c r="H123" s="182"/>
      <c r="I123" s="182" t="s">
        <v>588</v>
      </c>
      <c r="K123" s="181" t="s">
        <v>471</v>
      </c>
      <c r="L123" s="183" t="s">
        <v>589</v>
      </c>
    </row>
    <row r="124" spans="1:12" ht="12.75" customHeight="1" x14ac:dyDescent="0.2">
      <c r="A124" s="184" t="s">
        <v>586</v>
      </c>
      <c r="B124" s="181" t="s">
        <v>49</v>
      </c>
      <c r="C124" s="182">
        <v>52995.686300000001</v>
      </c>
      <c r="D124" s="181" t="s">
        <v>140</v>
      </c>
      <c r="E124" s="181" t="e">
        <f>VLOOKUP(C124,'Active 2'!C$21:E$37,3,FALSE)</f>
        <v>#N/A</v>
      </c>
      <c r="F124" s="181" t="s">
        <v>590</v>
      </c>
      <c r="G124" s="182">
        <v>22429</v>
      </c>
      <c r="H124" s="182"/>
      <c r="I124" s="182" t="s">
        <v>591</v>
      </c>
      <c r="K124" s="181" t="s">
        <v>471</v>
      </c>
      <c r="L124" s="183" t="s">
        <v>589</v>
      </c>
    </row>
    <row r="125" spans="1:12" ht="12.75" customHeight="1" x14ac:dyDescent="0.2">
      <c r="A125" s="184" t="s">
        <v>586</v>
      </c>
      <c r="B125" s="181" t="s">
        <v>51</v>
      </c>
      <c r="C125" s="182">
        <v>52995.886500000001</v>
      </c>
      <c r="D125" s="181" t="s">
        <v>140</v>
      </c>
      <c r="E125" s="181" t="e">
        <f>VLOOKUP(C125,'Active 2'!C$21:E$37,3,FALSE)</f>
        <v>#N/A</v>
      </c>
      <c r="F125" s="181" t="s">
        <v>592</v>
      </c>
      <c r="G125" s="182">
        <v>22429.5</v>
      </c>
      <c r="H125" s="182"/>
      <c r="I125" s="182" t="s">
        <v>593</v>
      </c>
      <c r="K125" s="181" t="s">
        <v>471</v>
      </c>
      <c r="L125" s="183" t="s">
        <v>594</v>
      </c>
    </row>
    <row r="126" spans="1:12" ht="12.75" customHeight="1" x14ac:dyDescent="0.2">
      <c r="A126" s="184" t="s">
        <v>561</v>
      </c>
      <c r="B126" s="181" t="s">
        <v>51</v>
      </c>
      <c r="C126" s="182">
        <v>53028.290699999998</v>
      </c>
      <c r="D126" s="181" t="s">
        <v>140</v>
      </c>
      <c r="E126" s="181" t="e">
        <f>VLOOKUP(C126,'Active 2'!C$21:E$37,3,FALSE)</f>
        <v>#N/A</v>
      </c>
      <c r="F126" s="181" t="s">
        <v>595</v>
      </c>
      <c r="G126" s="182">
        <v>22510.5</v>
      </c>
      <c r="H126" s="182"/>
      <c r="I126" s="182" t="s">
        <v>575</v>
      </c>
      <c r="K126" s="181" t="s">
        <v>471</v>
      </c>
      <c r="L126" s="183" t="s">
        <v>564</v>
      </c>
    </row>
    <row r="127" spans="1:12" ht="12.75" customHeight="1" x14ac:dyDescent="0.2">
      <c r="A127" s="184" t="s">
        <v>596</v>
      </c>
      <c r="B127" s="181" t="s">
        <v>49</v>
      </c>
      <c r="C127" s="182">
        <v>53302.480900000002</v>
      </c>
      <c r="D127" s="181" t="s">
        <v>140</v>
      </c>
      <c r="E127" s="181" t="e">
        <f>VLOOKUP(C127,'Active 2'!C$21:E$37,3,FALSE)</f>
        <v>#N/A</v>
      </c>
      <c r="F127" s="181" t="s">
        <v>597</v>
      </c>
      <c r="G127" s="182">
        <v>23196</v>
      </c>
      <c r="H127" s="182"/>
      <c r="I127" s="182" t="s">
        <v>598</v>
      </c>
      <c r="K127" s="181" t="s">
        <v>599</v>
      </c>
      <c r="L127" s="183" t="s">
        <v>600</v>
      </c>
    </row>
    <row r="128" spans="1:12" ht="12.75" customHeight="1" x14ac:dyDescent="0.2">
      <c r="A128" s="184" t="s">
        <v>601</v>
      </c>
      <c r="B128" s="181" t="s">
        <v>49</v>
      </c>
      <c r="C128" s="182">
        <v>53771.267999999996</v>
      </c>
      <c r="D128" s="181" t="s">
        <v>140</v>
      </c>
      <c r="E128" s="181" t="e">
        <f>VLOOKUP(C128,'Active 2'!C$21:E$37,3,FALSE)</f>
        <v>#N/A</v>
      </c>
      <c r="F128" s="181" t="s">
        <v>602</v>
      </c>
      <c r="G128" s="182">
        <v>24368</v>
      </c>
      <c r="H128" s="182"/>
      <c r="I128" s="182" t="s">
        <v>563</v>
      </c>
      <c r="K128" s="181" t="s">
        <v>471</v>
      </c>
      <c r="L128" s="183" t="s">
        <v>603</v>
      </c>
    </row>
    <row r="129" spans="1:12" ht="12.75" customHeight="1" x14ac:dyDescent="0.2">
      <c r="A129" s="184" t="s">
        <v>604</v>
      </c>
      <c r="B129" s="181" t="s">
        <v>51</v>
      </c>
      <c r="C129" s="182">
        <v>54097.45811</v>
      </c>
      <c r="D129" s="181" t="s">
        <v>143</v>
      </c>
      <c r="E129" s="181" t="e">
        <f>VLOOKUP(C129,'Active 2'!C$21:E$37,3,FALSE)</f>
        <v>#N/A</v>
      </c>
      <c r="F129" s="181" t="s">
        <v>605</v>
      </c>
      <c r="G129" s="182">
        <v>25183.5</v>
      </c>
      <c r="H129" s="182"/>
      <c r="I129" s="182" t="s">
        <v>606</v>
      </c>
      <c r="K129" s="181" t="s">
        <v>329</v>
      </c>
      <c r="L129" s="183" t="s">
        <v>607</v>
      </c>
    </row>
    <row r="130" spans="1:12" ht="12.75" customHeight="1" x14ac:dyDescent="0.2">
      <c r="A130" s="184" t="s">
        <v>608</v>
      </c>
      <c r="B130" s="181" t="s">
        <v>49</v>
      </c>
      <c r="C130" s="182">
        <v>54114.457399999999</v>
      </c>
      <c r="D130" s="181" t="s">
        <v>143</v>
      </c>
      <c r="E130" s="181" t="e">
        <f>VLOOKUP(C130,'Active 2'!C$21:E$37,3,FALSE)</f>
        <v>#N/A</v>
      </c>
      <c r="F130" s="181" t="s">
        <v>609</v>
      </c>
      <c r="G130" s="182">
        <v>25226</v>
      </c>
      <c r="H130" s="182"/>
      <c r="I130" s="182" t="s">
        <v>610</v>
      </c>
      <c r="K130" s="181" t="s">
        <v>543</v>
      </c>
      <c r="L130" s="183" t="s">
        <v>611</v>
      </c>
    </row>
    <row r="131" spans="1:12" ht="12.75" customHeight="1" x14ac:dyDescent="0.2">
      <c r="A131" s="184" t="s">
        <v>612</v>
      </c>
      <c r="B131" s="181" t="s">
        <v>49</v>
      </c>
      <c r="C131" s="182">
        <v>54117.257100000003</v>
      </c>
      <c r="D131" s="181" t="s">
        <v>143</v>
      </c>
      <c r="E131" s="181" t="e">
        <f>VLOOKUP(C131,'Active 2'!C$21:E$37,3,FALSE)</f>
        <v>#N/A</v>
      </c>
      <c r="F131" s="181" t="s">
        <v>613</v>
      </c>
      <c r="G131" s="182">
        <v>25233</v>
      </c>
      <c r="H131" s="182"/>
      <c r="I131" s="182" t="s">
        <v>614</v>
      </c>
      <c r="K131" s="181" t="s">
        <v>599</v>
      </c>
      <c r="L131" s="183" t="s">
        <v>603</v>
      </c>
    </row>
    <row r="132" spans="1:12" ht="12.75" customHeight="1" x14ac:dyDescent="0.2">
      <c r="A132" s="184" t="s">
        <v>615</v>
      </c>
      <c r="B132" s="181" t="s">
        <v>49</v>
      </c>
      <c r="C132" s="182">
        <v>54495.646800000002</v>
      </c>
      <c r="D132" s="181" t="s">
        <v>143</v>
      </c>
      <c r="E132" s="181" t="e">
        <f>VLOOKUP(C132,'Active 2'!C$21:E$37,3,FALSE)</f>
        <v>#N/A</v>
      </c>
      <c r="F132" s="181" t="s">
        <v>616</v>
      </c>
      <c r="G132" s="182">
        <v>26179</v>
      </c>
      <c r="H132" s="182"/>
      <c r="I132" s="182" t="s">
        <v>617</v>
      </c>
      <c r="K132" s="181" t="s">
        <v>618</v>
      </c>
      <c r="L132" s="183" t="s">
        <v>619</v>
      </c>
    </row>
    <row r="133" spans="1:12" ht="12.75" customHeight="1" x14ac:dyDescent="0.2">
      <c r="A133" s="184" t="s">
        <v>620</v>
      </c>
      <c r="B133" s="181" t="s">
        <v>51</v>
      </c>
      <c r="C133" s="182">
        <v>54506.246599999999</v>
      </c>
      <c r="D133" s="181" t="s">
        <v>143</v>
      </c>
      <c r="E133" s="181" t="e">
        <f>VLOOKUP(C133,'Active 2'!C$21:E$37,3,FALSE)</f>
        <v>#N/A</v>
      </c>
      <c r="F133" s="181" t="s">
        <v>621</v>
      </c>
      <c r="G133" s="182">
        <v>26205.5</v>
      </c>
      <c r="H133" s="182"/>
      <c r="I133" s="182" t="s">
        <v>622</v>
      </c>
      <c r="K133" s="181" t="s">
        <v>175</v>
      </c>
      <c r="L133" s="183" t="s">
        <v>623</v>
      </c>
    </row>
    <row r="134" spans="1:12" ht="12.75" customHeight="1" x14ac:dyDescent="0.2">
      <c r="A134" s="184" t="s">
        <v>620</v>
      </c>
      <c r="B134" s="181" t="s">
        <v>49</v>
      </c>
      <c r="C134" s="182">
        <v>54507.246200000001</v>
      </c>
      <c r="D134" s="181" t="s">
        <v>143</v>
      </c>
      <c r="E134" s="181" t="e">
        <f>VLOOKUP(C134,'Active 2'!C$21:E$37,3,FALSE)</f>
        <v>#N/A</v>
      </c>
      <c r="F134" s="181" t="s">
        <v>624</v>
      </c>
      <c r="G134" s="182">
        <v>26208</v>
      </c>
      <c r="H134" s="182"/>
      <c r="I134" s="182" t="s">
        <v>625</v>
      </c>
      <c r="K134" s="181" t="s">
        <v>56</v>
      </c>
      <c r="L134" s="183" t="s">
        <v>623</v>
      </c>
    </row>
    <row r="135" spans="1:12" ht="12.75" customHeight="1" x14ac:dyDescent="0.2">
      <c r="A135" s="184" t="s">
        <v>626</v>
      </c>
      <c r="B135" s="181" t="s">
        <v>49</v>
      </c>
      <c r="C135" s="182">
        <v>54531.646000000001</v>
      </c>
      <c r="D135" s="181" t="s">
        <v>143</v>
      </c>
      <c r="E135" s="181" t="e">
        <f>VLOOKUP(C135,'Active 2'!C$21:E$37,3,FALSE)</f>
        <v>#N/A</v>
      </c>
      <c r="F135" s="181" t="s">
        <v>627</v>
      </c>
      <c r="G135" s="182">
        <v>26269</v>
      </c>
      <c r="H135" s="182"/>
      <c r="I135" s="182" t="s">
        <v>628</v>
      </c>
      <c r="K135" s="181" t="s">
        <v>599</v>
      </c>
      <c r="L135" s="183" t="s">
        <v>629</v>
      </c>
    </row>
    <row r="136" spans="1:12" ht="12.75" customHeight="1" x14ac:dyDescent="0.2">
      <c r="A136" s="184" t="s">
        <v>630</v>
      </c>
      <c r="B136" s="181" t="s">
        <v>49</v>
      </c>
      <c r="C136" s="182">
        <v>54794.838400000001</v>
      </c>
      <c r="D136" s="181" t="s">
        <v>143</v>
      </c>
      <c r="E136" s="181" t="e">
        <f>VLOOKUP(C136,'Active 2'!C$21:E$37,3,FALSE)</f>
        <v>#N/A</v>
      </c>
      <c r="F136" s="181" t="s">
        <v>631</v>
      </c>
      <c r="G136" s="182">
        <v>26927</v>
      </c>
      <c r="H136" s="182"/>
      <c r="I136" s="182" t="s">
        <v>632</v>
      </c>
      <c r="K136" s="181" t="s">
        <v>175</v>
      </c>
      <c r="L136" s="183" t="s">
        <v>560</v>
      </c>
    </row>
    <row r="137" spans="1:12" ht="12.75" customHeight="1" x14ac:dyDescent="0.2">
      <c r="A137" s="184" t="s">
        <v>633</v>
      </c>
      <c r="B137" s="181" t="s">
        <v>49</v>
      </c>
      <c r="C137" s="182">
        <v>54842.4372</v>
      </c>
      <c r="D137" s="181" t="s">
        <v>143</v>
      </c>
      <c r="E137" s="181" t="e">
        <f>VLOOKUP(C137,'Active 2'!C$21:E$37,3,FALSE)</f>
        <v>#N/A</v>
      </c>
      <c r="F137" s="181" t="s">
        <v>634</v>
      </c>
      <c r="G137" s="182">
        <v>27046</v>
      </c>
      <c r="H137" s="182"/>
      <c r="I137" s="182" t="s">
        <v>635</v>
      </c>
      <c r="K137" s="181" t="s">
        <v>543</v>
      </c>
      <c r="L137" s="183" t="s">
        <v>611</v>
      </c>
    </row>
    <row r="138" spans="1:12" ht="12.75" customHeight="1" x14ac:dyDescent="0.2">
      <c r="A138" s="184" t="s">
        <v>636</v>
      </c>
      <c r="B138" s="181" t="s">
        <v>49</v>
      </c>
      <c r="C138" s="182">
        <v>54865.632799999999</v>
      </c>
      <c r="D138" s="181" t="s">
        <v>143</v>
      </c>
      <c r="E138" s="181" t="e">
        <f>VLOOKUP(C138,'Active 2'!C$21:E$37,3,FALSE)</f>
        <v>#N/A</v>
      </c>
      <c r="F138" s="181" t="s">
        <v>637</v>
      </c>
      <c r="G138" s="182">
        <v>27104</v>
      </c>
      <c r="H138" s="182"/>
      <c r="I138" s="182" t="s">
        <v>638</v>
      </c>
      <c r="K138" s="181" t="s">
        <v>175</v>
      </c>
      <c r="L138" s="183" t="s">
        <v>560</v>
      </c>
    </row>
    <row r="139" spans="1:12" ht="12.75" customHeight="1" x14ac:dyDescent="0.2">
      <c r="A139" s="184" t="s">
        <v>639</v>
      </c>
      <c r="B139" s="181" t="s">
        <v>49</v>
      </c>
      <c r="C139" s="182">
        <v>54877.633300000001</v>
      </c>
      <c r="D139" s="181" t="s">
        <v>143</v>
      </c>
      <c r="E139" s="181" t="e">
        <f>VLOOKUP(C139,'Active 2'!C$21:E$37,3,FALSE)</f>
        <v>#N/A</v>
      </c>
      <c r="F139" s="181" t="s">
        <v>640</v>
      </c>
      <c r="G139" s="182">
        <v>27134</v>
      </c>
      <c r="H139" s="182"/>
      <c r="I139" s="182" t="s">
        <v>641</v>
      </c>
      <c r="K139" s="181" t="s">
        <v>618</v>
      </c>
      <c r="L139" s="183" t="s">
        <v>642</v>
      </c>
    </row>
    <row r="140" spans="1:12" ht="12.75" customHeight="1" x14ac:dyDescent="0.2">
      <c r="A140" s="180" t="s">
        <v>643</v>
      </c>
      <c r="B140" s="181" t="s">
        <v>49</v>
      </c>
      <c r="C140" s="182">
        <v>54891.636400000003</v>
      </c>
      <c r="D140" s="181" t="s">
        <v>143</v>
      </c>
      <c r="E140" s="181" t="e">
        <f>VLOOKUP(C140,'Active 2'!C$21:E$37,3,FALSE)</f>
        <v>#N/A</v>
      </c>
      <c r="F140" s="181" t="s">
        <v>644</v>
      </c>
      <c r="G140" s="182">
        <v>27169</v>
      </c>
      <c r="H140" s="182"/>
      <c r="I140" s="182" t="s">
        <v>645</v>
      </c>
      <c r="K140" s="181" t="s">
        <v>618</v>
      </c>
      <c r="L140" s="183" t="s">
        <v>646</v>
      </c>
    </row>
    <row r="141" spans="1:12" ht="12.75" customHeight="1" x14ac:dyDescent="0.2">
      <c r="A141" s="180" t="s">
        <v>643</v>
      </c>
      <c r="B141" s="181" t="s">
        <v>51</v>
      </c>
      <c r="C141" s="182">
        <v>54912.6342</v>
      </c>
      <c r="D141" s="181" t="s">
        <v>143</v>
      </c>
      <c r="E141" s="181" t="e">
        <f>VLOOKUP(C141,'Active 2'!C$21:E$37,3,FALSE)</f>
        <v>#N/A</v>
      </c>
      <c r="F141" s="181" t="s">
        <v>647</v>
      </c>
      <c r="G141" s="182">
        <v>27221.5</v>
      </c>
      <c r="H141" s="182"/>
      <c r="I141" s="182" t="s">
        <v>648</v>
      </c>
      <c r="K141" s="181" t="s">
        <v>618</v>
      </c>
      <c r="L141" s="183" t="s">
        <v>642</v>
      </c>
    </row>
    <row r="142" spans="1:12" ht="12.75" customHeight="1" x14ac:dyDescent="0.2">
      <c r="A142" s="180" t="s">
        <v>649</v>
      </c>
      <c r="B142" s="181" t="s">
        <v>49</v>
      </c>
      <c r="C142" s="182">
        <v>55136.827299999997</v>
      </c>
      <c r="D142" s="181" t="s">
        <v>143</v>
      </c>
      <c r="E142" s="181" t="e">
        <f>VLOOKUP(C142,'Active 2'!C$21:E$37,3,FALSE)</f>
        <v>#N/A</v>
      </c>
      <c r="F142" s="181" t="s">
        <v>650</v>
      </c>
      <c r="G142" s="182">
        <v>27782</v>
      </c>
      <c r="H142" s="182"/>
      <c r="I142" s="182" t="s">
        <v>635</v>
      </c>
      <c r="K142" s="181" t="s">
        <v>618</v>
      </c>
      <c r="L142" s="183" t="s">
        <v>642</v>
      </c>
    </row>
    <row r="143" spans="1:12" ht="12.75" customHeight="1" x14ac:dyDescent="0.2">
      <c r="A143" s="180" t="s">
        <v>649</v>
      </c>
      <c r="B143" s="181" t="s">
        <v>51</v>
      </c>
      <c r="C143" s="182">
        <v>55147.831599999998</v>
      </c>
      <c r="D143" s="181" t="s">
        <v>143</v>
      </c>
      <c r="E143" s="181" t="e">
        <f>VLOOKUP(C143,'Active 2'!C$21:E$37,3,FALSE)</f>
        <v>#N/A</v>
      </c>
      <c r="F143" s="181" t="s">
        <v>651</v>
      </c>
      <c r="G143" s="182">
        <v>27809.5</v>
      </c>
      <c r="H143" s="182"/>
      <c r="I143" s="182" t="s">
        <v>652</v>
      </c>
      <c r="K143" s="181" t="s">
        <v>618</v>
      </c>
      <c r="L143" s="183" t="s">
        <v>642</v>
      </c>
    </row>
    <row r="144" spans="1:12" ht="12.75" customHeight="1" x14ac:dyDescent="0.2">
      <c r="A144" s="180" t="s">
        <v>649</v>
      </c>
      <c r="B144" s="181" t="s">
        <v>49</v>
      </c>
      <c r="C144" s="182">
        <v>55154.827799999999</v>
      </c>
      <c r="D144" s="181" t="s">
        <v>143</v>
      </c>
      <c r="E144" s="181" t="e">
        <f>VLOOKUP(C144,'Active 2'!C$21:E$37,3,FALSE)</f>
        <v>#N/A</v>
      </c>
      <c r="F144" s="181" t="s">
        <v>653</v>
      </c>
      <c r="G144" s="182">
        <v>27827</v>
      </c>
      <c r="H144" s="182"/>
      <c r="I144" s="182" t="s">
        <v>654</v>
      </c>
      <c r="K144" s="181" t="s">
        <v>618</v>
      </c>
      <c r="L144" s="183" t="s">
        <v>655</v>
      </c>
    </row>
    <row r="145" spans="1:12" ht="12.75" customHeight="1" x14ac:dyDescent="0.2">
      <c r="A145" s="180" t="s">
        <v>649</v>
      </c>
      <c r="B145" s="181" t="s">
        <v>51</v>
      </c>
      <c r="C145" s="182">
        <v>55210.626499999998</v>
      </c>
      <c r="D145" s="181" t="s">
        <v>143</v>
      </c>
      <c r="E145" s="181" t="e">
        <f>VLOOKUP(C145,'Active 2'!C$21:E$37,3,FALSE)</f>
        <v>#N/A</v>
      </c>
      <c r="F145" s="181" t="s">
        <v>656</v>
      </c>
      <c r="G145" s="182">
        <v>27966.5</v>
      </c>
      <c r="H145" s="182"/>
      <c r="I145" s="182" t="s">
        <v>657</v>
      </c>
      <c r="K145" s="181" t="s">
        <v>618</v>
      </c>
      <c r="L145" s="183" t="s">
        <v>619</v>
      </c>
    </row>
    <row r="146" spans="1:12" ht="12.75" customHeight="1" x14ac:dyDescent="0.2">
      <c r="A146" s="180" t="s">
        <v>658</v>
      </c>
      <c r="B146" s="181" t="s">
        <v>49</v>
      </c>
      <c r="C146" s="182">
        <v>55257.625</v>
      </c>
      <c r="D146" s="181" t="s">
        <v>143</v>
      </c>
      <c r="E146" s="181" t="e">
        <f>VLOOKUP(C146,'Active 2'!C$21:E$37,3,FALSE)</f>
        <v>#N/A</v>
      </c>
      <c r="F146" s="181" t="s">
        <v>659</v>
      </c>
      <c r="G146" s="182">
        <v>28084</v>
      </c>
      <c r="H146" s="182"/>
      <c r="I146" s="182" t="s">
        <v>657</v>
      </c>
      <c r="K146" s="181" t="s">
        <v>618</v>
      </c>
      <c r="L146" s="183" t="s">
        <v>642</v>
      </c>
    </row>
    <row r="147" spans="1:12" ht="12.75" customHeight="1" x14ac:dyDescent="0.2">
      <c r="A147" s="180" t="s">
        <v>658</v>
      </c>
      <c r="B147" s="181" t="s">
        <v>49</v>
      </c>
      <c r="C147" s="182">
        <v>55261.625099999997</v>
      </c>
      <c r="D147" s="181" t="s">
        <v>143</v>
      </c>
      <c r="E147" s="181" t="e">
        <f>VLOOKUP(C147,'Active 2'!C$21:E$37,3,FALSE)</f>
        <v>#N/A</v>
      </c>
      <c r="F147" s="181" t="s">
        <v>660</v>
      </c>
      <c r="G147" s="182">
        <v>28094</v>
      </c>
      <c r="H147" s="182"/>
      <c r="I147" s="182" t="s">
        <v>571</v>
      </c>
      <c r="K147" s="181" t="s">
        <v>618</v>
      </c>
      <c r="L147" s="183" t="s">
        <v>661</v>
      </c>
    </row>
    <row r="148" spans="1:12" ht="12.75" customHeight="1" x14ac:dyDescent="0.2">
      <c r="A148" s="184" t="s">
        <v>662</v>
      </c>
      <c r="B148" s="181" t="s">
        <v>49</v>
      </c>
      <c r="C148" s="182">
        <v>55481.618499999997</v>
      </c>
      <c r="D148" s="181" t="s">
        <v>143</v>
      </c>
      <c r="E148" s="181" t="e">
        <f>VLOOKUP(C148,'Active 2'!C$21:E$37,3,FALSE)</f>
        <v>#N/A</v>
      </c>
      <c r="F148" s="181" t="s">
        <v>663</v>
      </c>
      <c r="G148" s="182">
        <v>28644</v>
      </c>
      <c r="H148" s="182"/>
      <c r="I148" s="182" t="s">
        <v>664</v>
      </c>
      <c r="K148" s="181" t="s">
        <v>599</v>
      </c>
      <c r="L148" s="183" t="s">
        <v>665</v>
      </c>
    </row>
    <row r="149" spans="1:12" ht="12.75" customHeight="1" x14ac:dyDescent="0.2">
      <c r="A149" s="184" t="s">
        <v>666</v>
      </c>
      <c r="B149" s="181" t="s">
        <v>51</v>
      </c>
      <c r="C149" s="182">
        <v>55582.618399999999</v>
      </c>
      <c r="D149" s="181" t="s">
        <v>143</v>
      </c>
      <c r="E149" s="181" t="e">
        <f>VLOOKUP(C149,'Active 2'!C$21:E$37,3,FALSE)</f>
        <v>#N/A</v>
      </c>
      <c r="F149" s="181" t="s">
        <v>667</v>
      </c>
      <c r="G149" s="182">
        <v>28896.5</v>
      </c>
      <c r="H149" s="182"/>
      <c r="I149" s="182" t="s">
        <v>668</v>
      </c>
      <c r="K149" s="181" t="s">
        <v>175</v>
      </c>
      <c r="L149" s="183" t="s">
        <v>560</v>
      </c>
    </row>
    <row r="150" spans="1:12" ht="12.75" customHeight="1" x14ac:dyDescent="0.2">
      <c r="A150" s="180" t="s">
        <v>669</v>
      </c>
      <c r="B150" s="181" t="s">
        <v>51</v>
      </c>
      <c r="C150" s="182">
        <v>55602.616000000002</v>
      </c>
      <c r="D150" s="181" t="s">
        <v>143</v>
      </c>
      <c r="E150" s="181" t="e">
        <f>VLOOKUP(C150,'Active 2'!C$21:E$37,3,FALSE)</f>
        <v>#N/A</v>
      </c>
      <c r="F150" s="181" t="s">
        <v>670</v>
      </c>
      <c r="G150" s="182">
        <v>28946.5</v>
      </c>
      <c r="H150" s="182"/>
      <c r="I150" s="182" t="s">
        <v>671</v>
      </c>
      <c r="K150" s="181" t="s">
        <v>175</v>
      </c>
      <c r="L150" s="183" t="s">
        <v>642</v>
      </c>
    </row>
    <row r="151" spans="1:12" ht="12.75" customHeight="1" x14ac:dyDescent="0.2">
      <c r="A151" s="180" t="s">
        <v>669</v>
      </c>
      <c r="B151" s="181" t="s">
        <v>49</v>
      </c>
      <c r="C151" s="182">
        <v>55631.6152</v>
      </c>
      <c r="D151" s="181" t="s">
        <v>143</v>
      </c>
      <c r="E151" s="181" t="e">
        <f>VLOOKUP(C151,'Active 2'!C$21:E$37,3,FALSE)</f>
        <v>#N/A</v>
      </c>
      <c r="F151" s="181" t="s">
        <v>672</v>
      </c>
      <c r="G151" s="182">
        <v>29019</v>
      </c>
      <c r="H151" s="182"/>
      <c r="I151" s="182" t="s">
        <v>673</v>
      </c>
      <c r="K151" s="181" t="s">
        <v>175</v>
      </c>
      <c r="L151" s="183" t="s">
        <v>642</v>
      </c>
    </row>
    <row r="152" spans="1:12" ht="12.75" customHeight="1" x14ac:dyDescent="0.2">
      <c r="A152" s="184" t="s">
        <v>142</v>
      </c>
      <c r="B152" s="181" t="s">
        <v>49</v>
      </c>
      <c r="C152" s="182">
        <v>51194.966999999997</v>
      </c>
      <c r="D152" s="181" t="s">
        <v>143</v>
      </c>
      <c r="E152" s="181" t="e">
        <f>VLOOKUP(C152,'Active 2'!C$21:E$37,3,FALSE)</f>
        <v>#N/A</v>
      </c>
      <c r="F152" s="181" t="s">
        <v>674</v>
      </c>
      <c r="G152" s="182">
        <v>17927</v>
      </c>
      <c r="H152" s="182"/>
      <c r="I152" s="182" t="s">
        <v>675</v>
      </c>
      <c r="K152" s="181" t="s">
        <v>175</v>
      </c>
      <c r="L152" s="183" t="s">
        <v>676</v>
      </c>
    </row>
    <row r="153" spans="1:12" ht="12.75" customHeight="1" x14ac:dyDescent="0.2">
      <c r="A153" s="184" t="s">
        <v>142</v>
      </c>
      <c r="B153" s="181" t="s">
        <v>51</v>
      </c>
      <c r="C153" s="182">
        <v>51195.964</v>
      </c>
      <c r="D153" s="181" t="s">
        <v>143</v>
      </c>
      <c r="E153" s="181" t="e">
        <f>VLOOKUP(C153,'Active 2'!C$21:E$37,3,FALSE)</f>
        <v>#N/A</v>
      </c>
      <c r="F153" s="181" t="s">
        <v>677</v>
      </c>
      <c r="G153" s="182">
        <v>17929.5</v>
      </c>
      <c r="H153" s="182"/>
      <c r="I153" s="182" t="s">
        <v>678</v>
      </c>
      <c r="K153" s="181" t="s">
        <v>175</v>
      </c>
      <c r="L153" s="183" t="s">
        <v>676</v>
      </c>
    </row>
    <row r="154" spans="1:12" ht="12.75" customHeight="1" x14ac:dyDescent="0.2">
      <c r="A154" s="180" t="s">
        <v>145</v>
      </c>
      <c r="B154" s="181" t="s">
        <v>49</v>
      </c>
      <c r="C154" s="182">
        <v>51554.55</v>
      </c>
      <c r="D154" s="181" t="s">
        <v>143</v>
      </c>
      <c r="E154" s="181" t="e">
        <f>VLOOKUP(C154,'Active 2'!C$21:E$37,3,FALSE)</f>
        <v>#N/A</v>
      </c>
      <c r="F154" s="181" t="s">
        <v>679</v>
      </c>
      <c r="G154" s="182">
        <v>18826</v>
      </c>
      <c r="H154" s="182"/>
      <c r="I154" s="182" t="s">
        <v>680</v>
      </c>
      <c r="K154" s="181" t="s">
        <v>618</v>
      </c>
      <c r="L154" s="183" t="s">
        <v>681</v>
      </c>
    </row>
    <row r="155" spans="1:12" ht="12.75" customHeight="1" x14ac:dyDescent="0.2">
      <c r="A155" s="184" t="s">
        <v>147</v>
      </c>
      <c r="B155" s="181" t="s">
        <v>49</v>
      </c>
      <c r="C155" s="182">
        <v>52314.919000000002</v>
      </c>
      <c r="D155" s="181" t="s">
        <v>140</v>
      </c>
      <c r="E155" s="181" t="e">
        <f>VLOOKUP(C155,'Active 2'!C$21:E$37,3,FALSE)</f>
        <v>#N/A</v>
      </c>
      <c r="F155" s="181" t="s">
        <v>682</v>
      </c>
      <c r="G155" s="182">
        <v>20727</v>
      </c>
      <c r="H155" s="182"/>
      <c r="I155" s="182" t="s">
        <v>683</v>
      </c>
      <c r="K155" s="181" t="s">
        <v>471</v>
      </c>
      <c r="L155" s="183" t="s">
        <v>676</v>
      </c>
    </row>
    <row r="156" spans="1:12" ht="12.75" customHeight="1" x14ac:dyDescent="0.2">
      <c r="A156" s="180" t="s">
        <v>145</v>
      </c>
      <c r="B156" s="181" t="s">
        <v>49</v>
      </c>
      <c r="C156" s="182">
        <v>53381.680999999997</v>
      </c>
      <c r="D156" s="181" t="s">
        <v>143</v>
      </c>
      <c r="E156" s="181" t="e">
        <f>VLOOKUP(C156,'Active 2'!C$21:E$37,3,FALSE)</f>
        <v>#N/A</v>
      </c>
      <c r="F156" s="181" t="s">
        <v>684</v>
      </c>
      <c r="G156" s="182">
        <v>23394</v>
      </c>
      <c r="H156" s="182"/>
      <c r="I156" s="182" t="s">
        <v>685</v>
      </c>
      <c r="K156" s="181" t="s">
        <v>618</v>
      </c>
      <c r="L156" s="183" t="s">
        <v>681</v>
      </c>
    </row>
    <row r="157" spans="1:12" ht="12.75" customHeight="1" x14ac:dyDescent="0.2">
      <c r="A157" s="180" t="s">
        <v>152</v>
      </c>
      <c r="B157" s="181" t="s">
        <v>51</v>
      </c>
      <c r="C157" s="182">
        <v>54093.461000000003</v>
      </c>
      <c r="D157" s="181" t="s">
        <v>143</v>
      </c>
      <c r="E157" s="181" t="e">
        <f>VLOOKUP(C157,'Active 2'!C$21:E$37,3,FALSE)</f>
        <v>#N/A</v>
      </c>
      <c r="F157" s="181" t="s">
        <v>686</v>
      </c>
      <c r="G157" s="182">
        <v>25173.5</v>
      </c>
      <c r="H157" s="182"/>
      <c r="I157" s="182" t="s">
        <v>628</v>
      </c>
      <c r="K157" s="181" t="s">
        <v>599</v>
      </c>
      <c r="L157" s="183" t="s">
        <v>687</v>
      </c>
    </row>
    <row r="158" spans="1:12" ht="12.75" customHeight="1" x14ac:dyDescent="0.2">
      <c r="A158" s="180" t="s">
        <v>152</v>
      </c>
      <c r="B158" s="181" t="s">
        <v>49</v>
      </c>
      <c r="C158" s="182">
        <v>54128.459000000003</v>
      </c>
      <c r="D158" s="181" t="s">
        <v>143</v>
      </c>
      <c r="E158" s="181" t="e">
        <f>VLOOKUP(C158,'Active 2'!C$21:E$37,3,FALSE)</f>
        <v>#N/A</v>
      </c>
      <c r="F158" s="181" t="s">
        <v>688</v>
      </c>
      <c r="G158" s="182">
        <v>25261</v>
      </c>
      <c r="H158" s="182"/>
      <c r="I158" s="182" t="s">
        <v>559</v>
      </c>
      <c r="K158" s="181" t="s">
        <v>329</v>
      </c>
      <c r="L158" s="183" t="s">
        <v>687</v>
      </c>
    </row>
    <row r="159" spans="1:12" ht="12.75" customHeight="1" x14ac:dyDescent="0.2">
      <c r="A159" s="180" t="s">
        <v>152</v>
      </c>
      <c r="B159" s="181" t="s">
        <v>51</v>
      </c>
      <c r="C159" s="182">
        <v>54135.46</v>
      </c>
      <c r="D159" s="181" t="s">
        <v>143</v>
      </c>
      <c r="E159" s="181" t="e">
        <f>VLOOKUP(C159,'Active 2'!C$21:E$37,3,FALSE)</f>
        <v>#N/A</v>
      </c>
      <c r="F159" s="181" t="s">
        <v>689</v>
      </c>
      <c r="G159" s="182">
        <v>25278.5</v>
      </c>
      <c r="H159" s="182"/>
      <c r="I159" s="182" t="s">
        <v>628</v>
      </c>
      <c r="K159" s="181" t="s">
        <v>329</v>
      </c>
      <c r="L159" s="183" t="s">
        <v>687</v>
      </c>
    </row>
    <row r="160" spans="1:12" ht="12.75" customHeight="1" x14ac:dyDescent="0.2">
      <c r="A160" s="184" t="s">
        <v>162</v>
      </c>
      <c r="B160" s="181" t="s">
        <v>51</v>
      </c>
      <c r="C160" s="182">
        <v>55618.608</v>
      </c>
      <c r="D160" s="181" t="s">
        <v>163</v>
      </c>
      <c r="E160" s="181" t="e">
        <f>VLOOKUP(C160,'Active 2'!C$21:E$37,3,FALSE)</f>
        <v>#N/A</v>
      </c>
      <c r="F160" s="181" t="s">
        <v>690</v>
      </c>
      <c r="G160" s="182">
        <v>28986.5</v>
      </c>
      <c r="H160" s="182"/>
      <c r="I160" s="182" t="s">
        <v>683</v>
      </c>
      <c r="K160" s="181"/>
      <c r="L160" s="183" t="s">
        <v>691</v>
      </c>
    </row>
    <row r="161" spans="1:12" ht="12.75" customHeight="1" x14ac:dyDescent="0.2">
      <c r="A161" s="184" t="s">
        <v>164</v>
      </c>
      <c r="B161" s="181" t="s">
        <v>49</v>
      </c>
      <c r="C161" s="182">
        <v>55947.608</v>
      </c>
      <c r="D161" s="181" t="s">
        <v>163</v>
      </c>
      <c r="E161" s="181" t="e">
        <f>VLOOKUP(C161,'Active 2'!C$21:E$37,3,FALSE)</f>
        <v>#N/A</v>
      </c>
      <c r="F161" s="181" t="s">
        <v>692</v>
      </c>
      <c r="G161" s="182">
        <v>29809</v>
      </c>
      <c r="H161" s="182"/>
      <c r="I161" s="182" t="s">
        <v>675</v>
      </c>
      <c r="K161" s="181"/>
      <c r="L161" s="183" t="s">
        <v>691</v>
      </c>
    </row>
    <row r="162" spans="1:12" ht="12.75" customHeight="1" x14ac:dyDescent="0.2">
      <c r="A162" s="180" t="s">
        <v>139</v>
      </c>
      <c r="B162" s="181" t="s">
        <v>49</v>
      </c>
      <c r="C162" s="182">
        <v>46054.376400000001</v>
      </c>
      <c r="D162" s="181" t="s">
        <v>140</v>
      </c>
      <c r="E162" s="181" t="e">
        <f>VLOOKUP(C162,'Active 2'!C$21:E$37,3,FALSE)</f>
        <v>#N/A</v>
      </c>
      <c r="F162" s="181" t="s">
        <v>693</v>
      </c>
      <c r="G162" s="182">
        <v>5075</v>
      </c>
      <c r="H162" s="182"/>
      <c r="I162" s="182" t="s">
        <v>694</v>
      </c>
      <c r="K162" s="181" t="s">
        <v>471</v>
      </c>
      <c r="L162" s="183" t="s">
        <v>695</v>
      </c>
    </row>
    <row r="163" spans="1:12" ht="12.75" customHeight="1" x14ac:dyDescent="0.2">
      <c r="A163" s="180" t="s">
        <v>139</v>
      </c>
      <c r="B163" s="181" t="s">
        <v>51</v>
      </c>
      <c r="C163" s="182">
        <v>46055.383800000003</v>
      </c>
      <c r="D163" s="181" t="s">
        <v>140</v>
      </c>
      <c r="E163" s="181" t="e">
        <f>VLOOKUP(C163,'Active 2'!C$21:E$37,3,FALSE)</f>
        <v>#N/A</v>
      </c>
      <c r="F163" s="181" t="s">
        <v>696</v>
      </c>
      <c r="G163" s="182">
        <v>5077.5</v>
      </c>
      <c r="H163" s="182"/>
      <c r="I163" s="182" t="s">
        <v>697</v>
      </c>
      <c r="K163" s="181" t="s">
        <v>471</v>
      </c>
      <c r="L163" s="183" t="s">
        <v>695</v>
      </c>
    </row>
    <row r="164" spans="1:12" ht="12.75" customHeight="1" x14ac:dyDescent="0.2">
      <c r="A164" s="180" t="s">
        <v>139</v>
      </c>
      <c r="B164" s="181" t="s">
        <v>49</v>
      </c>
      <c r="C164" s="182">
        <v>46351.572999999997</v>
      </c>
      <c r="D164" s="181" t="s">
        <v>140</v>
      </c>
      <c r="E164" s="181" t="e">
        <f>VLOOKUP(C164,'Active 2'!C$21:E$37,3,FALSE)</f>
        <v>#N/A</v>
      </c>
      <c r="F164" s="181" t="s">
        <v>698</v>
      </c>
      <c r="G164" s="182">
        <v>5818</v>
      </c>
      <c r="H164" s="182"/>
      <c r="I164" s="182" t="s">
        <v>699</v>
      </c>
      <c r="K164" s="181" t="s">
        <v>471</v>
      </c>
      <c r="L164" s="183" t="s">
        <v>695</v>
      </c>
    </row>
    <row r="165" spans="1:12" ht="12.75" customHeight="1" x14ac:dyDescent="0.2">
      <c r="A165" s="180" t="s">
        <v>139</v>
      </c>
      <c r="B165" s="181" t="s">
        <v>51</v>
      </c>
      <c r="C165" s="182">
        <v>46352.574999999997</v>
      </c>
      <c r="D165" s="181" t="s">
        <v>140</v>
      </c>
      <c r="E165" s="181" t="e">
        <f>VLOOKUP(C165,'Active 2'!C$21:E$37,3,FALSE)</f>
        <v>#N/A</v>
      </c>
      <c r="F165" s="181" t="s">
        <v>700</v>
      </c>
      <c r="G165" s="182">
        <v>5820.5</v>
      </c>
      <c r="H165" s="182"/>
      <c r="I165" s="182" t="s">
        <v>701</v>
      </c>
      <c r="K165" s="181" t="s">
        <v>471</v>
      </c>
      <c r="L165" s="183" t="s">
        <v>695</v>
      </c>
    </row>
    <row r="166" spans="1:12" ht="12.75" customHeight="1" x14ac:dyDescent="0.2">
      <c r="A166" s="180" t="s">
        <v>139</v>
      </c>
      <c r="B166" s="181" t="s">
        <v>49</v>
      </c>
      <c r="C166" s="182">
        <v>46353.576999999997</v>
      </c>
      <c r="D166" s="181" t="s">
        <v>140</v>
      </c>
      <c r="E166" s="181" t="e">
        <f>VLOOKUP(C166,'Active 2'!C$21:E$37,3,FALSE)</f>
        <v>#N/A</v>
      </c>
      <c r="F166" s="181" t="s">
        <v>702</v>
      </c>
      <c r="G166" s="182">
        <v>5823</v>
      </c>
      <c r="H166" s="182"/>
      <c r="I166" s="182" t="s">
        <v>703</v>
      </c>
      <c r="K166" s="181" t="s">
        <v>471</v>
      </c>
      <c r="L166" s="183" t="s">
        <v>695</v>
      </c>
    </row>
    <row r="167" spans="1:12" ht="12.75" customHeight="1" x14ac:dyDescent="0.2">
      <c r="A167" s="180" t="s">
        <v>139</v>
      </c>
      <c r="B167" s="181" t="s">
        <v>51</v>
      </c>
      <c r="C167" s="182">
        <v>46712.549899999998</v>
      </c>
      <c r="D167" s="181" t="s">
        <v>140</v>
      </c>
      <c r="E167" s="181" t="e">
        <f>VLOOKUP(C167,'Active 2'!C$21:E$37,3,FALSE)</f>
        <v>#N/A</v>
      </c>
      <c r="F167" s="181" t="s">
        <v>704</v>
      </c>
      <c r="G167" s="182">
        <v>6720.5</v>
      </c>
      <c r="H167" s="182"/>
      <c r="I167" s="182" t="s">
        <v>705</v>
      </c>
      <c r="K167" s="181" t="s">
        <v>471</v>
      </c>
      <c r="L167" s="183" t="s">
        <v>695</v>
      </c>
    </row>
    <row r="168" spans="1:12" ht="12.75" customHeight="1" x14ac:dyDescent="0.2">
      <c r="A168" s="180" t="s">
        <v>139</v>
      </c>
      <c r="B168" s="181" t="s">
        <v>49</v>
      </c>
      <c r="C168" s="182">
        <v>46713.558599999997</v>
      </c>
      <c r="D168" s="181" t="s">
        <v>140</v>
      </c>
      <c r="E168" s="181" t="e">
        <f>VLOOKUP(C168,'Active 2'!C$21:E$37,3,FALSE)</f>
        <v>#N/A</v>
      </c>
      <c r="F168" s="181" t="s">
        <v>706</v>
      </c>
      <c r="G168" s="182">
        <v>6723</v>
      </c>
      <c r="H168" s="182"/>
      <c r="I168" s="182" t="s">
        <v>707</v>
      </c>
      <c r="K168" s="181" t="s">
        <v>471</v>
      </c>
      <c r="L168" s="183" t="s">
        <v>695</v>
      </c>
    </row>
    <row r="169" spans="1:12" ht="12.75" customHeight="1" x14ac:dyDescent="0.2">
      <c r="A169" s="180" t="s">
        <v>139</v>
      </c>
      <c r="B169" s="181" t="s">
        <v>51</v>
      </c>
      <c r="C169" s="182">
        <v>46714.558499999999</v>
      </c>
      <c r="D169" s="181" t="s">
        <v>140</v>
      </c>
      <c r="E169" s="181" t="e">
        <f>VLOOKUP(C169,'Active 2'!C$21:E$37,3,FALSE)</f>
        <v>#N/A</v>
      </c>
      <c r="F169" s="181" t="s">
        <v>708</v>
      </c>
      <c r="G169" s="182">
        <v>6725.5</v>
      </c>
      <c r="H169" s="182"/>
      <c r="I169" s="182" t="s">
        <v>709</v>
      </c>
      <c r="K169" s="181" t="s">
        <v>471</v>
      </c>
      <c r="L169" s="183" t="s">
        <v>695</v>
      </c>
    </row>
    <row r="170" spans="1:12" ht="12.75" customHeight="1" x14ac:dyDescent="0.2">
      <c r="A170" s="180" t="s">
        <v>139</v>
      </c>
      <c r="B170" s="181" t="s">
        <v>49</v>
      </c>
      <c r="C170" s="182">
        <v>46715.558700000001</v>
      </c>
      <c r="D170" s="181" t="s">
        <v>140</v>
      </c>
      <c r="E170" s="181" t="e">
        <f>VLOOKUP(C170,'Active 2'!C$21:E$37,3,FALSE)</f>
        <v>#N/A</v>
      </c>
      <c r="F170" s="181" t="s">
        <v>710</v>
      </c>
      <c r="G170" s="182">
        <v>6728</v>
      </c>
      <c r="H170" s="182"/>
      <c r="I170" s="182" t="s">
        <v>711</v>
      </c>
      <c r="K170" s="181" t="s">
        <v>471</v>
      </c>
      <c r="L170" s="183" t="s">
        <v>695</v>
      </c>
    </row>
    <row r="171" spans="1:12" ht="12.75" customHeight="1" x14ac:dyDescent="0.2">
      <c r="A171" s="180" t="s">
        <v>139</v>
      </c>
      <c r="B171" s="181" t="s">
        <v>49</v>
      </c>
      <c r="C171" s="182">
        <v>46735.556400000001</v>
      </c>
      <c r="D171" s="181" t="s">
        <v>140</v>
      </c>
      <c r="E171" s="181" t="e">
        <f>VLOOKUP(C171,'Active 2'!C$21:E$37,3,FALSE)</f>
        <v>#N/A</v>
      </c>
      <c r="F171" s="181" t="s">
        <v>712</v>
      </c>
      <c r="G171" s="182">
        <v>6778</v>
      </c>
      <c r="H171" s="182"/>
      <c r="I171" s="182" t="s">
        <v>713</v>
      </c>
      <c r="K171" s="181" t="s">
        <v>471</v>
      </c>
      <c r="L171" s="183" t="s">
        <v>695</v>
      </c>
    </row>
    <row r="172" spans="1:12" ht="12.75" customHeight="1" x14ac:dyDescent="0.2">
      <c r="A172" s="184" t="s">
        <v>146</v>
      </c>
      <c r="B172" s="181" t="s">
        <v>49</v>
      </c>
      <c r="C172" s="182">
        <v>51934.133000000002</v>
      </c>
      <c r="D172" s="181" t="s">
        <v>140</v>
      </c>
      <c r="E172" s="181" t="e">
        <f>VLOOKUP(C172,'Active 2'!C$21:E$37,3,FALSE)</f>
        <v>#N/A</v>
      </c>
      <c r="F172" s="181" t="s">
        <v>714</v>
      </c>
      <c r="G172" s="182">
        <v>19775</v>
      </c>
      <c r="H172" s="182"/>
      <c r="I172" s="182" t="s">
        <v>715</v>
      </c>
      <c r="K172" s="181" t="s">
        <v>471</v>
      </c>
      <c r="L172" s="183" t="s">
        <v>716</v>
      </c>
    </row>
    <row r="173" spans="1:12" ht="12.75" customHeight="1" x14ac:dyDescent="0.2">
      <c r="A173" s="180" t="s">
        <v>145</v>
      </c>
      <c r="B173" s="181" t="s">
        <v>51</v>
      </c>
      <c r="C173" s="182">
        <v>52220.719599999997</v>
      </c>
      <c r="D173" s="181" t="s">
        <v>143</v>
      </c>
      <c r="E173" s="181" t="e">
        <f>VLOOKUP(C173,'Active 2'!C$21:E$37,3,FALSE)</f>
        <v>#N/A</v>
      </c>
      <c r="F173" s="181" t="s">
        <v>717</v>
      </c>
      <c r="G173" s="182">
        <v>20491.5</v>
      </c>
      <c r="H173" s="182"/>
      <c r="I173" s="182" t="s">
        <v>718</v>
      </c>
      <c r="K173" s="181" t="s">
        <v>618</v>
      </c>
      <c r="L173" s="183" t="s">
        <v>719</v>
      </c>
    </row>
    <row r="174" spans="1:12" ht="12.75" customHeight="1" x14ac:dyDescent="0.2">
      <c r="A174" s="184" t="s">
        <v>146</v>
      </c>
      <c r="B174" s="181" t="s">
        <v>49</v>
      </c>
      <c r="C174" s="182">
        <v>52230.122000000003</v>
      </c>
      <c r="D174" s="181" t="s">
        <v>140</v>
      </c>
      <c r="E174" s="181" t="e">
        <f>VLOOKUP(C174,'Active 2'!C$21:E$37,3,FALSE)</f>
        <v>#N/A</v>
      </c>
      <c r="F174" s="181" t="s">
        <v>720</v>
      </c>
      <c r="G174" s="182">
        <v>20515</v>
      </c>
      <c r="H174" s="182"/>
      <c r="I174" s="182" t="s">
        <v>641</v>
      </c>
      <c r="K174" s="181" t="s">
        <v>471</v>
      </c>
      <c r="L174" s="183" t="s">
        <v>721</v>
      </c>
    </row>
    <row r="175" spans="1:12" ht="12.75" customHeight="1" x14ac:dyDescent="0.2">
      <c r="A175" s="184" t="s">
        <v>146</v>
      </c>
      <c r="B175" s="181" t="s">
        <v>49</v>
      </c>
      <c r="C175" s="182">
        <v>52238.121800000001</v>
      </c>
      <c r="D175" s="181" t="s">
        <v>140</v>
      </c>
      <c r="E175" s="181" t="e">
        <f>VLOOKUP(C175,'Active 2'!C$21:E$37,3,FALSE)</f>
        <v>#N/A</v>
      </c>
      <c r="F175" s="181" t="s">
        <v>722</v>
      </c>
      <c r="G175" s="182">
        <v>20535</v>
      </c>
      <c r="H175" s="182"/>
      <c r="I175" s="182" t="s">
        <v>723</v>
      </c>
      <c r="K175" s="181" t="s">
        <v>471</v>
      </c>
      <c r="L175" s="183" t="s">
        <v>724</v>
      </c>
    </row>
    <row r="176" spans="1:12" ht="12.75" customHeight="1" x14ac:dyDescent="0.2">
      <c r="A176" s="180" t="s">
        <v>145</v>
      </c>
      <c r="B176" s="181" t="s">
        <v>51</v>
      </c>
      <c r="C176" s="182">
        <v>52291.517599999999</v>
      </c>
      <c r="D176" s="181" t="s">
        <v>143</v>
      </c>
      <c r="E176" s="181" t="e">
        <f>VLOOKUP(C176,'Active 2'!C$21:E$37,3,FALSE)</f>
        <v>#N/A</v>
      </c>
      <c r="F176" s="181" t="s">
        <v>725</v>
      </c>
      <c r="G176" s="182">
        <v>20668.5</v>
      </c>
      <c r="H176" s="182"/>
      <c r="I176" s="182" t="s">
        <v>726</v>
      </c>
      <c r="K176" s="181" t="s">
        <v>618</v>
      </c>
      <c r="L176" s="183" t="s">
        <v>719</v>
      </c>
    </row>
    <row r="177" spans="1:12" ht="12.75" customHeight="1" x14ac:dyDescent="0.2">
      <c r="A177" s="180" t="s">
        <v>145</v>
      </c>
      <c r="B177" s="181" t="s">
        <v>51</v>
      </c>
      <c r="C177" s="182">
        <v>52299.517200000002</v>
      </c>
      <c r="D177" s="181" t="s">
        <v>143</v>
      </c>
      <c r="E177" s="181" t="e">
        <f>VLOOKUP(C177,'Active 2'!C$21:E$37,3,FALSE)</f>
        <v>#N/A</v>
      </c>
      <c r="F177" s="181" t="s">
        <v>727</v>
      </c>
      <c r="G177" s="182">
        <v>20688.5</v>
      </c>
      <c r="H177" s="182"/>
      <c r="I177" s="182" t="s">
        <v>728</v>
      </c>
      <c r="K177" s="181" t="s">
        <v>618</v>
      </c>
      <c r="L177" s="183" t="s">
        <v>719</v>
      </c>
    </row>
    <row r="178" spans="1:12" ht="12.75" customHeight="1" x14ac:dyDescent="0.2">
      <c r="A178" s="180" t="s">
        <v>145</v>
      </c>
      <c r="B178" s="181" t="s">
        <v>51</v>
      </c>
      <c r="C178" s="182">
        <v>52575.906799999997</v>
      </c>
      <c r="D178" s="181" t="s">
        <v>143</v>
      </c>
      <c r="E178" s="181" t="e">
        <f>VLOOKUP(C178,'Active 2'!C$21:E$37,3,FALSE)</f>
        <v>#N/A</v>
      </c>
      <c r="F178" s="181" t="s">
        <v>729</v>
      </c>
      <c r="G178" s="182">
        <v>21379.5</v>
      </c>
      <c r="H178" s="182"/>
      <c r="I178" s="182" t="s">
        <v>730</v>
      </c>
      <c r="K178" s="181" t="s">
        <v>618</v>
      </c>
      <c r="L178" s="183" t="s">
        <v>719</v>
      </c>
    </row>
    <row r="179" spans="1:12" ht="12.75" customHeight="1" x14ac:dyDescent="0.2">
      <c r="A179" s="184" t="s">
        <v>148</v>
      </c>
      <c r="B179" s="181" t="s">
        <v>49</v>
      </c>
      <c r="C179" s="182">
        <v>52642.106200000002</v>
      </c>
      <c r="D179" s="181" t="s">
        <v>140</v>
      </c>
      <c r="E179" s="181" t="e">
        <f>VLOOKUP(C179,'Active 2'!C$21:E$37,3,FALSE)</f>
        <v>#N/A</v>
      </c>
      <c r="F179" s="181" t="s">
        <v>731</v>
      </c>
      <c r="G179" s="182">
        <v>21545</v>
      </c>
      <c r="H179" s="182"/>
      <c r="I179" s="182" t="s">
        <v>732</v>
      </c>
      <c r="K179" s="181" t="s">
        <v>471</v>
      </c>
      <c r="L179" s="183" t="s">
        <v>733</v>
      </c>
    </row>
    <row r="180" spans="1:12" ht="12.75" customHeight="1" x14ac:dyDescent="0.2">
      <c r="A180" s="180" t="s">
        <v>145</v>
      </c>
      <c r="B180" s="181" t="s">
        <v>51</v>
      </c>
      <c r="C180" s="182">
        <v>52965.894200000002</v>
      </c>
      <c r="D180" s="181" t="s">
        <v>143</v>
      </c>
      <c r="E180" s="181" t="e">
        <f>VLOOKUP(C180,'Active 2'!C$21:E$37,3,FALSE)</f>
        <v>#N/A</v>
      </c>
      <c r="F180" s="181" t="s">
        <v>734</v>
      </c>
      <c r="G180" s="182">
        <v>22354.5</v>
      </c>
      <c r="H180" s="182"/>
      <c r="I180" s="182" t="s">
        <v>735</v>
      </c>
      <c r="K180" s="181" t="s">
        <v>618</v>
      </c>
      <c r="L180" s="183" t="s">
        <v>719</v>
      </c>
    </row>
    <row r="181" spans="1:12" ht="12.75" customHeight="1" x14ac:dyDescent="0.2">
      <c r="A181" s="184" t="s">
        <v>148</v>
      </c>
      <c r="B181" s="181" t="s">
        <v>49</v>
      </c>
      <c r="C181" s="182">
        <v>52988.093099999998</v>
      </c>
      <c r="D181" s="181" t="s">
        <v>140</v>
      </c>
      <c r="E181" s="181" t="e">
        <f>VLOOKUP(C181,'Active 2'!C$21:E$37,3,FALSE)</f>
        <v>#N/A</v>
      </c>
      <c r="F181" s="181" t="s">
        <v>736</v>
      </c>
      <c r="G181" s="182">
        <v>22410</v>
      </c>
      <c r="H181" s="182"/>
      <c r="I181" s="182" t="s">
        <v>737</v>
      </c>
      <c r="K181" s="181" t="s">
        <v>471</v>
      </c>
      <c r="L181" s="183" t="s">
        <v>716</v>
      </c>
    </row>
    <row r="182" spans="1:12" ht="12.75" customHeight="1" x14ac:dyDescent="0.2">
      <c r="A182" s="184" t="s">
        <v>148</v>
      </c>
      <c r="B182" s="181" t="s">
        <v>51</v>
      </c>
      <c r="C182" s="182">
        <v>52995.091399999998</v>
      </c>
      <c r="D182" s="181" t="s">
        <v>140</v>
      </c>
      <c r="E182" s="181" t="e">
        <f>VLOOKUP(C182,'Active 2'!C$21:E$37,3,FALSE)</f>
        <v>#N/A</v>
      </c>
      <c r="F182" s="181" t="s">
        <v>738</v>
      </c>
      <c r="G182" s="182">
        <v>22427.5</v>
      </c>
      <c r="H182" s="182"/>
      <c r="I182" s="182" t="s">
        <v>739</v>
      </c>
      <c r="K182" s="181" t="s">
        <v>471</v>
      </c>
      <c r="L182" s="183" t="s">
        <v>676</v>
      </c>
    </row>
    <row r="183" spans="1:12" ht="12.75" customHeight="1" x14ac:dyDescent="0.2">
      <c r="A183" s="184" t="s">
        <v>148</v>
      </c>
      <c r="B183" s="181" t="s">
        <v>51</v>
      </c>
      <c r="C183" s="182">
        <v>53001.091999999997</v>
      </c>
      <c r="D183" s="181" t="s">
        <v>140</v>
      </c>
      <c r="E183" s="181" t="e">
        <f>VLOOKUP(C183,'Active 2'!C$21:E$37,3,FALSE)</f>
        <v>#N/A</v>
      </c>
      <c r="F183" s="181" t="s">
        <v>740</v>
      </c>
      <c r="G183" s="182">
        <v>22442.5</v>
      </c>
      <c r="H183" s="182"/>
      <c r="I183" s="182" t="s">
        <v>741</v>
      </c>
      <c r="K183" s="181" t="s">
        <v>471</v>
      </c>
      <c r="L183" s="183" t="s">
        <v>676</v>
      </c>
    </row>
    <row r="184" spans="1:12" ht="12.75" customHeight="1" x14ac:dyDescent="0.2">
      <c r="A184" s="184" t="s">
        <v>148</v>
      </c>
      <c r="B184" s="181" t="s">
        <v>51</v>
      </c>
      <c r="C184" s="182">
        <v>53003.092499999999</v>
      </c>
      <c r="D184" s="181" t="s">
        <v>140</v>
      </c>
      <c r="E184" s="181" t="e">
        <f>VLOOKUP(C184,'Active 2'!C$21:E$37,3,FALSE)</f>
        <v>#N/A</v>
      </c>
      <c r="F184" s="181" t="s">
        <v>742</v>
      </c>
      <c r="G184" s="182">
        <v>22447.5</v>
      </c>
      <c r="H184" s="182"/>
      <c r="I184" s="182" t="s">
        <v>730</v>
      </c>
      <c r="K184" s="181" t="s">
        <v>471</v>
      </c>
      <c r="L184" s="183" t="s">
        <v>676</v>
      </c>
    </row>
    <row r="185" spans="1:12" ht="12.75" customHeight="1" x14ac:dyDescent="0.2">
      <c r="A185" s="184" t="s">
        <v>149</v>
      </c>
      <c r="B185" s="181" t="s">
        <v>49</v>
      </c>
      <c r="C185" s="182">
        <v>53331.2817</v>
      </c>
      <c r="D185" s="181" t="s">
        <v>140</v>
      </c>
      <c r="E185" s="181" t="e">
        <f>VLOOKUP(C185,'Active 2'!C$21:E$37,3,FALSE)</f>
        <v>#N/A</v>
      </c>
      <c r="F185" s="181" t="s">
        <v>743</v>
      </c>
      <c r="G185" s="182">
        <v>23268</v>
      </c>
      <c r="H185" s="182"/>
      <c r="I185" s="182" t="s">
        <v>744</v>
      </c>
      <c r="K185" s="181" t="s">
        <v>471</v>
      </c>
      <c r="L185" s="183" t="s">
        <v>745</v>
      </c>
    </row>
    <row r="186" spans="1:12" ht="12.75" customHeight="1" x14ac:dyDescent="0.2">
      <c r="A186" s="180" t="s">
        <v>145</v>
      </c>
      <c r="B186" s="181" t="s">
        <v>49</v>
      </c>
      <c r="C186" s="182">
        <v>53363.680200000003</v>
      </c>
      <c r="D186" s="181" t="s">
        <v>143</v>
      </c>
      <c r="E186" s="181" t="e">
        <f>VLOOKUP(C186,'Active 2'!C$21:E$37,3,FALSE)</f>
        <v>#N/A</v>
      </c>
      <c r="F186" s="181" t="s">
        <v>746</v>
      </c>
      <c r="G186" s="182">
        <v>23349</v>
      </c>
      <c r="H186" s="182"/>
      <c r="I186" s="182" t="s">
        <v>547</v>
      </c>
      <c r="K186" s="181" t="s">
        <v>618</v>
      </c>
      <c r="L186" s="183" t="s">
        <v>642</v>
      </c>
    </row>
    <row r="187" spans="1:12" ht="12.75" customHeight="1" x14ac:dyDescent="0.2">
      <c r="A187" s="184" t="s">
        <v>150</v>
      </c>
      <c r="B187" s="181" t="s">
        <v>51</v>
      </c>
      <c r="C187" s="182">
        <v>53713.072099999998</v>
      </c>
      <c r="D187" s="181" t="s">
        <v>140</v>
      </c>
      <c r="E187" s="181" t="e">
        <f>VLOOKUP(C187,'Active 2'!C$21:E$37,3,FALSE)</f>
        <v>#N/A</v>
      </c>
      <c r="F187" s="181" t="s">
        <v>747</v>
      </c>
      <c r="G187" s="182">
        <v>24222.5</v>
      </c>
      <c r="H187" s="182"/>
      <c r="I187" s="182" t="s">
        <v>553</v>
      </c>
      <c r="K187" s="181" t="s">
        <v>471</v>
      </c>
      <c r="L187" s="183" t="s">
        <v>676</v>
      </c>
    </row>
    <row r="188" spans="1:12" ht="12.75" customHeight="1" x14ac:dyDescent="0.2">
      <c r="A188" s="180" t="s">
        <v>145</v>
      </c>
      <c r="B188" s="181" t="s">
        <v>49</v>
      </c>
      <c r="C188" s="182">
        <v>53745.6679</v>
      </c>
      <c r="D188" s="181" t="s">
        <v>143</v>
      </c>
      <c r="E188" s="181" t="e">
        <f>VLOOKUP(C188,'Active 2'!C$21:E$37,3,FALSE)</f>
        <v>#N/A</v>
      </c>
      <c r="F188" s="181" t="s">
        <v>748</v>
      </c>
      <c r="G188" s="182">
        <v>24304</v>
      </c>
      <c r="H188" s="182"/>
      <c r="I188" s="182" t="s">
        <v>749</v>
      </c>
      <c r="K188" s="181" t="s">
        <v>618</v>
      </c>
      <c r="L188" s="183" t="s">
        <v>619</v>
      </c>
    </row>
    <row r="189" spans="1:12" ht="12.75" customHeight="1" x14ac:dyDescent="0.2">
      <c r="A189" s="184" t="s">
        <v>151</v>
      </c>
      <c r="B189" s="181" t="s">
        <v>51</v>
      </c>
      <c r="C189" s="182">
        <v>54048.261100000003</v>
      </c>
      <c r="D189" s="181" t="s">
        <v>140</v>
      </c>
      <c r="E189" s="181" t="e">
        <f>VLOOKUP(C189,'Active 2'!C$21:E$37,3,FALSE)</f>
        <v>#N/A</v>
      </c>
      <c r="F189" s="181" t="s">
        <v>750</v>
      </c>
      <c r="G189" s="182">
        <v>25060.5</v>
      </c>
      <c r="H189" s="182"/>
      <c r="I189" s="182" t="s">
        <v>641</v>
      </c>
      <c r="K189" s="181" t="s">
        <v>471</v>
      </c>
      <c r="L189" s="183" t="s">
        <v>751</v>
      </c>
    </row>
    <row r="190" spans="1:12" ht="12.75" customHeight="1" x14ac:dyDescent="0.2">
      <c r="A190" s="184" t="s">
        <v>151</v>
      </c>
      <c r="B190" s="181" t="s">
        <v>51</v>
      </c>
      <c r="C190" s="182">
        <v>54089.062299999998</v>
      </c>
      <c r="D190" s="181" t="s">
        <v>140</v>
      </c>
      <c r="E190" s="181" t="e">
        <f>VLOOKUP(C190,'Active 2'!C$21:E$37,3,FALSE)</f>
        <v>#N/A</v>
      </c>
      <c r="F190" s="181" t="s">
        <v>752</v>
      </c>
      <c r="G190" s="182">
        <v>25162.5</v>
      </c>
      <c r="H190" s="182"/>
      <c r="I190" s="182" t="s">
        <v>753</v>
      </c>
      <c r="K190" s="181" t="s">
        <v>471</v>
      </c>
      <c r="L190" s="183" t="s">
        <v>751</v>
      </c>
    </row>
    <row r="191" spans="1:12" ht="12.75" customHeight="1" x14ac:dyDescent="0.2">
      <c r="A191" s="180" t="s">
        <v>152</v>
      </c>
      <c r="B191" s="181" t="s">
        <v>49</v>
      </c>
      <c r="C191" s="182">
        <v>54094.459900000002</v>
      </c>
      <c r="D191" s="181" t="s">
        <v>143</v>
      </c>
      <c r="E191" s="181" t="e">
        <f>VLOOKUP(C191,'Active 2'!C$21:E$37,3,FALSE)</f>
        <v>#N/A</v>
      </c>
      <c r="F191" s="181" t="s">
        <v>754</v>
      </c>
      <c r="G191" s="182">
        <v>25176</v>
      </c>
      <c r="H191" s="182"/>
      <c r="I191" s="182" t="s">
        <v>755</v>
      </c>
      <c r="K191" s="181" t="s">
        <v>599</v>
      </c>
      <c r="L191" s="183" t="s">
        <v>687</v>
      </c>
    </row>
    <row r="192" spans="1:12" ht="12.75" customHeight="1" x14ac:dyDescent="0.2">
      <c r="A192" s="180" t="s">
        <v>156</v>
      </c>
      <c r="B192" s="181" t="s">
        <v>49</v>
      </c>
      <c r="C192" s="182">
        <v>54103.659800000001</v>
      </c>
      <c r="D192" s="181" t="s">
        <v>143</v>
      </c>
      <c r="E192" s="181" t="e">
        <f>VLOOKUP(C192,'Active 2'!C$21:E$37,3,FALSE)</f>
        <v>#N/A</v>
      </c>
      <c r="F192" s="181" t="s">
        <v>756</v>
      </c>
      <c r="G192" s="182">
        <v>25199</v>
      </c>
      <c r="H192" s="182"/>
      <c r="I192" s="182" t="s">
        <v>757</v>
      </c>
      <c r="K192" s="181" t="s">
        <v>618</v>
      </c>
      <c r="L192" s="183" t="s">
        <v>619</v>
      </c>
    </row>
    <row r="193" spans="1:12" ht="12.75" customHeight="1" x14ac:dyDescent="0.2">
      <c r="A193" s="180" t="s">
        <v>152</v>
      </c>
      <c r="B193" s="181" t="s">
        <v>49</v>
      </c>
      <c r="C193" s="182">
        <v>54116.455699999999</v>
      </c>
      <c r="D193" s="181" t="s">
        <v>143</v>
      </c>
      <c r="E193" s="181" t="e">
        <f>VLOOKUP(C193,'Active 2'!C$21:E$37,3,FALSE)</f>
        <v>#N/A</v>
      </c>
      <c r="F193" s="181" t="s">
        <v>758</v>
      </c>
      <c r="G193" s="182">
        <v>25231</v>
      </c>
      <c r="H193" s="182"/>
      <c r="I193" s="182" t="s">
        <v>735</v>
      </c>
      <c r="K193" s="181" t="s">
        <v>175</v>
      </c>
      <c r="L193" s="183" t="s">
        <v>687</v>
      </c>
    </row>
    <row r="194" spans="1:12" ht="12.75" customHeight="1" x14ac:dyDescent="0.2">
      <c r="A194" s="180" t="s">
        <v>156</v>
      </c>
      <c r="B194" s="181" t="s">
        <v>49</v>
      </c>
      <c r="C194" s="182">
        <v>54165.657099999997</v>
      </c>
      <c r="D194" s="181" t="s">
        <v>143</v>
      </c>
      <c r="E194" s="181" t="e">
        <f>VLOOKUP(C194,'Active 2'!C$21:E$37,3,FALSE)</f>
        <v>#N/A</v>
      </c>
      <c r="F194" s="181" t="s">
        <v>759</v>
      </c>
      <c r="G194" s="182">
        <v>25354</v>
      </c>
      <c r="H194" s="182"/>
      <c r="I194" s="182" t="s">
        <v>760</v>
      </c>
      <c r="K194" s="181" t="s">
        <v>618</v>
      </c>
      <c r="L194" s="183" t="s">
        <v>629</v>
      </c>
    </row>
    <row r="195" spans="1:12" ht="12.75" customHeight="1" x14ac:dyDescent="0.2">
      <c r="A195" s="180" t="s">
        <v>156</v>
      </c>
      <c r="B195" s="181" t="s">
        <v>49</v>
      </c>
      <c r="C195" s="182">
        <v>54175.657399999996</v>
      </c>
      <c r="D195" s="181" t="s">
        <v>143</v>
      </c>
      <c r="E195" s="181" t="e">
        <f>VLOOKUP(C195,'Active 2'!C$21:E$37,3,FALSE)</f>
        <v>#N/A</v>
      </c>
      <c r="F195" s="181" t="s">
        <v>761</v>
      </c>
      <c r="G195" s="182">
        <v>25379</v>
      </c>
      <c r="H195" s="182"/>
      <c r="I195" s="182" t="s">
        <v>757</v>
      </c>
      <c r="K195" s="181" t="s">
        <v>618</v>
      </c>
      <c r="L195" s="183" t="s">
        <v>629</v>
      </c>
    </row>
    <row r="196" spans="1:12" ht="12.75" customHeight="1" x14ac:dyDescent="0.2">
      <c r="A196" s="180" t="s">
        <v>156</v>
      </c>
      <c r="B196" s="181" t="s">
        <v>49</v>
      </c>
      <c r="C196" s="182">
        <v>54177.656600000002</v>
      </c>
      <c r="D196" s="181" t="s">
        <v>143</v>
      </c>
      <c r="E196" s="181" t="e">
        <f>VLOOKUP(C196,'Active 2'!C$21:E$37,3,FALSE)</f>
        <v>#N/A</v>
      </c>
      <c r="F196" s="181" t="s">
        <v>762</v>
      </c>
      <c r="G196" s="182">
        <v>25384</v>
      </c>
      <c r="H196" s="182"/>
      <c r="I196" s="182" t="s">
        <v>553</v>
      </c>
      <c r="K196" s="181" t="s">
        <v>618</v>
      </c>
      <c r="L196" s="183" t="s">
        <v>642</v>
      </c>
    </row>
    <row r="197" spans="1:12" ht="12.75" customHeight="1" x14ac:dyDescent="0.2">
      <c r="A197" s="180" t="s">
        <v>156</v>
      </c>
      <c r="B197" s="181" t="s">
        <v>49</v>
      </c>
      <c r="C197" s="182">
        <v>54179.656799999997</v>
      </c>
      <c r="D197" s="181" t="s">
        <v>143</v>
      </c>
      <c r="E197" s="181" t="e">
        <f>VLOOKUP(C197,'Active 2'!C$21:E$37,3,FALSE)</f>
        <v>#N/A</v>
      </c>
      <c r="F197" s="181" t="s">
        <v>763</v>
      </c>
      <c r="G197" s="182">
        <v>25389</v>
      </c>
      <c r="H197" s="182"/>
      <c r="I197" s="182" t="s">
        <v>723</v>
      </c>
      <c r="K197" s="181" t="s">
        <v>618</v>
      </c>
      <c r="L197" s="183" t="s">
        <v>629</v>
      </c>
    </row>
    <row r="198" spans="1:12" ht="12.75" customHeight="1" x14ac:dyDescent="0.2">
      <c r="A198" s="184" t="s">
        <v>158</v>
      </c>
      <c r="B198" s="181" t="s">
        <v>51</v>
      </c>
      <c r="C198" s="182">
        <v>54503.046900000001</v>
      </c>
      <c r="D198" s="181" t="s">
        <v>143</v>
      </c>
      <c r="E198" s="181" t="e">
        <f>VLOOKUP(C198,'Active 2'!C$21:E$37,3,FALSE)</f>
        <v>#N/A</v>
      </c>
      <c r="F198" s="181" t="s">
        <v>764</v>
      </c>
      <c r="G198" s="182">
        <v>26197.5</v>
      </c>
      <c r="H198" s="182"/>
      <c r="I198" s="182" t="s">
        <v>765</v>
      </c>
      <c r="K198" s="181" t="s">
        <v>174</v>
      </c>
      <c r="L198" s="183" t="s">
        <v>766</v>
      </c>
    </row>
    <row r="199" spans="1:12" ht="12.75" customHeight="1" x14ac:dyDescent="0.2">
      <c r="A199" s="180" t="s">
        <v>152</v>
      </c>
      <c r="B199" s="181" t="s">
        <v>51</v>
      </c>
      <c r="C199" s="182">
        <v>54527.444199999998</v>
      </c>
      <c r="D199" s="181" t="s">
        <v>143</v>
      </c>
      <c r="E199" s="181" t="e">
        <f>VLOOKUP(C199,'Active 2'!C$21:E$37,3,FALSE)</f>
        <v>#N/A</v>
      </c>
      <c r="F199" s="181" t="s">
        <v>767</v>
      </c>
      <c r="G199" s="182">
        <v>26258.5</v>
      </c>
      <c r="H199" s="182"/>
      <c r="I199" s="182" t="s">
        <v>768</v>
      </c>
      <c r="K199" s="181" t="s">
        <v>175</v>
      </c>
      <c r="L199" s="183" t="s">
        <v>687</v>
      </c>
    </row>
    <row r="200" spans="1:12" ht="12.75" customHeight="1" x14ac:dyDescent="0.2">
      <c r="A200" s="184" t="s">
        <v>158</v>
      </c>
      <c r="B200" s="181" t="s">
        <v>51</v>
      </c>
      <c r="C200" s="182">
        <v>54815.031900000002</v>
      </c>
      <c r="D200" s="181" t="s">
        <v>143</v>
      </c>
      <c r="E200" s="181" t="e">
        <f>VLOOKUP(C200,'Active 2'!C$21:E$37,3,FALSE)</f>
        <v>#N/A</v>
      </c>
      <c r="F200" s="181" t="s">
        <v>769</v>
      </c>
      <c r="G200" s="182">
        <v>26977.5</v>
      </c>
      <c r="H200" s="182"/>
      <c r="I200" s="182" t="s">
        <v>737</v>
      </c>
      <c r="K200" s="181" t="s">
        <v>770</v>
      </c>
      <c r="L200" s="183" t="s">
        <v>676</v>
      </c>
    </row>
    <row r="201" spans="1:12" ht="12.75" customHeight="1" x14ac:dyDescent="0.2">
      <c r="A201" s="184" t="s">
        <v>158</v>
      </c>
      <c r="B201" s="181" t="s">
        <v>49</v>
      </c>
      <c r="C201" s="182">
        <v>54816.044800000003</v>
      </c>
      <c r="D201" s="181" t="s">
        <v>143</v>
      </c>
      <c r="E201" s="181" t="e">
        <f>VLOOKUP(C201,'Active 2'!C$21:E$37,3,FALSE)</f>
        <v>#N/A</v>
      </c>
      <c r="F201" s="181" t="s">
        <v>771</v>
      </c>
      <c r="G201" s="182">
        <v>26980</v>
      </c>
      <c r="H201" s="182"/>
      <c r="I201" s="182" t="s">
        <v>772</v>
      </c>
      <c r="K201" s="181" t="s">
        <v>770</v>
      </c>
      <c r="L201" s="183" t="s">
        <v>676</v>
      </c>
    </row>
    <row r="202" spans="1:12" ht="12.75" customHeight="1" x14ac:dyDescent="0.2">
      <c r="A202" s="184" t="s">
        <v>158</v>
      </c>
      <c r="B202" s="181" t="s">
        <v>49</v>
      </c>
      <c r="C202" s="182">
        <v>54826.039900000003</v>
      </c>
      <c r="D202" s="181" t="s">
        <v>143</v>
      </c>
      <c r="E202" s="181" t="e">
        <f>VLOOKUP(C202,'Active 2'!C$21:E$37,3,FALSE)</f>
        <v>#N/A</v>
      </c>
      <c r="F202" s="181" t="s">
        <v>773</v>
      </c>
      <c r="G202" s="182">
        <v>27005</v>
      </c>
      <c r="H202" s="182"/>
      <c r="I202" s="182" t="s">
        <v>774</v>
      </c>
      <c r="K202" s="181" t="s">
        <v>770</v>
      </c>
      <c r="L202" s="183" t="s">
        <v>676</v>
      </c>
    </row>
    <row r="203" spans="1:12" ht="12.75" customHeight="1" x14ac:dyDescent="0.2">
      <c r="A203" s="184" t="s">
        <v>159</v>
      </c>
      <c r="B203" s="181" t="s">
        <v>49</v>
      </c>
      <c r="C203" s="182">
        <v>55200.425600000002</v>
      </c>
      <c r="D203" s="181" t="s">
        <v>143</v>
      </c>
      <c r="E203" s="181" t="e">
        <f>VLOOKUP(C203,'Active 2'!C$21:E$37,3,FALSE)</f>
        <v>#N/A</v>
      </c>
      <c r="F203" s="181" t="s">
        <v>775</v>
      </c>
      <c r="G203" s="182">
        <v>27941</v>
      </c>
      <c r="H203" s="182"/>
      <c r="I203" s="182" t="s">
        <v>776</v>
      </c>
      <c r="K203" s="181" t="s">
        <v>329</v>
      </c>
      <c r="L203" s="183" t="s">
        <v>777</v>
      </c>
    </row>
    <row r="204" spans="1:12" ht="12.75" customHeight="1" x14ac:dyDescent="0.2">
      <c r="A204" s="184" t="s">
        <v>159</v>
      </c>
      <c r="B204" s="181" t="s">
        <v>49</v>
      </c>
      <c r="C204" s="182">
        <v>55200.4257</v>
      </c>
      <c r="D204" s="181" t="s">
        <v>143</v>
      </c>
      <c r="E204" s="181" t="e">
        <f>VLOOKUP(C204,'Active 2'!C$21:E$37,3,FALSE)</f>
        <v>#N/A</v>
      </c>
      <c r="F204" s="181" t="s">
        <v>778</v>
      </c>
      <c r="G204" s="182">
        <v>27941</v>
      </c>
      <c r="H204" s="182"/>
      <c r="I204" s="182" t="s">
        <v>779</v>
      </c>
      <c r="K204" s="181" t="s">
        <v>49</v>
      </c>
      <c r="L204" s="183" t="s">
        <v>777</v>
      </c>
    </row>
    <row r="205" spans="1:12" ht="12.75" customHeight="1" x14ac:dyDescent="0.2">
      <c r="A205" s="184" t="s">
        <v>159</v>
      </c>
      <c r="B205" s="181" t="s">
        <v>49</v>
      </c>
      <c r="C205" s="182">
        <v>55200.426099999997</v>
      </c>
      <c r="D205" s="181" t="s">
        <v>143</v>
      </c>
      <c r="E205" s="181" t="e">
        <f>VLOOKUP(C205,'Active 2'!C$21:E$37,3,FALSE)</f>
        <v>#N/A</v>
      </c>
      <c r="F205" s="181" t="s">
        <v>778</v>
      </c>
      <c r="G205" s="182">
        <v>27941</v>
      </c>
      <c r="H205" s="182"/>
      <c r="I205" s="182" t="s">
        <v>645</v>
      </c>
      <c r="K205" s="181" t="s">
        <v>175</v>
      </c>
      <c r="L205" s="183" t="s">
        <v>777</v>
      </c>
    </row>
    <row r="206" spans="1:12" ht="12.75" customHeight="1" x14ac:dyDescent="0.2">
      <c r="A206" s="184" t="s">
        <v>161</v>
      </c>
      <c r="B206" s="181" t="s">
        <v>51</v>
      </c>
      <c r="C206" s="182">
        <v>55221.029000000002</v>
      </c>
      <c r="D206" s="181" t="s">
        <v>143</v>
      </c>
      <c r="E206" s="181" t="e">
        <f>VLOOKUP(C206,'Active 2'!C$21:E$37,3,FALSE)</f>
        <v>#N/A</v>
      </c>
      <c r="F206" s="181" t="s">
        <v>780</v>
      </c>
      <c r="G206" s="182">
        <v>27992.5</v>
      </c>
      <c r="H206" s="182"/>
      <c r="I206" s="182" t="s">
        <v>673</v>
      </c>
      <c r="K206" s="181" t="s">
        <v>770</v>
      </c>
      <c r="L206" s="183" t="s">
        <v>676</v>
      </c>
    </row>
    <row r="207" spans="1:12" ht="12.75" customHeight="1" x14ac:dyDescent="0.2">
      <c r="A207" s="184" t="s">
        <v>161</v>
      </c>
      <c r="B207" s="181" t="s">
        <v>51</v>
      </c>
      <c r="C207" s="182">
        <v>55223.025999999998</v>
      </c>
      <c r="D207" s="181" t="s">
        <v>143</v>
      </c>
      <c r="E207" s="181" t="e">
        <f>VLOOKUP(C207,'Active 2'!C$21:E$37,3,FALSE)</f>
        <v>#N/A</v>
      </c>
      <c r="F207" s="181" t="s">
        <v>781</v>
      </c>
      <c r="G207" s="182">
        <v>27997.5</v>
      </c>
      <c r="H207" s="182"/>
      <c r="I207" s="182" t="s">
        <v>782</v>
      </c>
      <c r="K207" s="181" t="s">
        <v>770</v>
      </c>
      <c r="L207" s="183" t="s">
        <v>676</v>
      </c>
    </row>
    <row r="208" spans="1:12" ht="12.75" customHeight="1" x14ac:dyDescent="0.2">
      <c r="A208" s="184" t="s">
        <v>161</v>
      </c>
      <c r="B208" s="181" t="s">
        <v>51</v>
      </c>
      <c r="C208" s="182">
        <v>55551.016900000002</v>
      </c>
      <c r="D208" s="181" t="s">
        <v>143</v>
      </c>
      <c r="E208" s="181" t="e">
        <f>VLOOKUP(C208,'Active 2'!C$21:E$37,3,FALSE)</f>
        <v>#N/A</v>
      </c>
      <c r="F208" s="181" t="s">
        <v>783</v>
      </c>
      <c r="G208" s="182">
        <v>28817.5</v>
      </c>
      <c r="H208" s="182"/>
      <c r="I208" s="182" t="s">
        <v>784</v>
      </c>
      <c r="K208" s="181" t="s">
        <v>770</v>
      </c>
      <c r="L208" s="183" t="s">
        <v>785</v>
      </c>
    </row>
    <row r="209" spans="1:12" ht="12.75" customHeight="1" x14ac:dyDescent="0.2">
      <c r="A209" s="184" t="s">
        <v>162</v>
      </c>
      <c r="B209" s="181" t="s">
        <v>51</v>
      </c>
      <c r="C209" s="182">
        <v>55866.208599999998</v>
      </c>
      <c r="D209" s="181" t="s">
        <v>143</v>
      </c>
      <c r="E209" s="181" t="e">
        <f>VLOOKUP(C209,'Active 2'!C$21:E$37,3,FALSE)</f>
        <v>#N/A</v>
      </c>
      <c r="F209" s="181" t="s">
        <v>786</v>
      </c>
      <c r="G209" s="182">
        <v>29605.5</v>
      </c>
      <c r="H209" s="182"/>
      <c r="I209" s="182" t="s">
        <v>787</v>
      </c>
      <c r="K209" s="181" t="s">
        <v>175</v>
      </c>
      <c r="L209" s="183" t="s">
        <v>788</v>
      </c>
    </row>
    <row r="210" spans="1:12" ht="12.75" customHeight="1" x14ac:dyDescent="0.2">
      <c r="A210" s="184" t="s">
        <v>164</v>
      </c>
      <c r="B210" s="181" t="s">
        <v>49</v>
      </c>
      <c r="C210" s="182">
        <v>55932.002699999997</v>
      </c>
      <c r="D210" s="181" t="s">
        <v>143</v>
      </c>
      <c r="E210" s="181" t="e">
        <f>VLOOKUP(C210,'Active 2'!C$21:E$37,3,FALSE)</f>
        <v>#N/A</v>
      </c>
      <c r="F210" s="181" t="s">
        <v>789</v>
      </c>
      <c r="G210" s="182">
        <v>29770</v>
      </c>
      <c r="H210" s="182"/>
      <c r="I210" s="182" t="s">
        <v>571</v>
      </c>
      <c r="K210" s="181" t="s">
        <v>770</v>
      </c>
      <c r="L210" s="183" t="s">
        <v>676</v>
      </c>
    </row>
    <row r="211" spans="1:12" ht="12.75" customHeight="1" x14ac:dyDescent="0.2">
      <c r="A211" s="180" t="s">
        <v>165</v>
      </c>
      <c r="B211" s="181" t="s">
        <v>49</v>
      </c>
      <c r="C211" s="182">
        <v>55937.6057</v>
      </c>
      <c r="D211" s="181" t="s">
        <v>143</v>
      </c>
      <c r="E211" s="181" t="e">
        <f>VLOOKUP(C211,'Active 2'!C$21:E$37,3,FALSE)</f>
        <v>#N/A</v>
      </c>
      <c r="F211" s="181" t="s">
        <v>790</v>
      </c>
      <c r="G211" s="182">
        <v>29784</v>
      </c>
      <c r="H211" s="182"/>
      <c r="I211" s="182" t="s">
        <v>791</v>
      </c>
      <c r="K211" s="181" t="s">
        <v>175</v>
      </c>
      <c r="L211" s="183" t="s">
        <v>792</v>
      </c>
    </row>
    <row r="212" spans="1:12" ht="12.75" customHeight="1" x14ac:dyDescent="0.2">
      <c r="A212" s="184" t="s">
        <v>164</v>
      </c>
      <c r="B212" s="181" t="s">
        <v>49</v>
      </c>
      <c r="C212" s="182">
        <v>55940.0052</v>
      </c>
      <c r="D212" s="181" t="s">
        <v>143</v>
      </c>
      <c r="E212" s="181" t="e">
        <f>VLOOKUP(C212,'Active 2'!C$21:E$37,3,FALSE)</f>
        <v>#N/A</v>
      </c>
      <c r="F212" s="181" t="s">
        <v>793</v>
      </c>
      <c r="G212" s="182">
        <v>29790</v>
      </c>
      <c r="H212" s="182"/>
      <c r="I212" s="182" t="s">
        <v>794</v>
      </c>
      <c r="K212" s="181" t="s">
        <v>770</v>
      </c>
      <c r="L212" s="183" t="s">
        <v>676</v>
      </c>
    </row>
    <row r="213" spans="1:12" ht="12.75" customHeight="1" x14ac:dyDescent="0.2">
      <c r="A213" s="180" t="s">
        <v>165</v>
      </c>
      <c r="B213" s="181" t="s">
        <v>51</v>
      </c>
      <c r="C213" s="182">
        <v>55962.606699999997</v>
      </c>
      <c r="D213" s="181" t="s">
        <v>143</v>
      </c>
      <c r="E213" s="181" t="e">
        <f>VLOOKUP(C213,'Active 2'!C$21:E$37,3,FALSE)</f>
        <v>#N/A</v>
      </c>
      <c r="F213" s="181" t="s">
        <v>795</v>
      </c>
      <c r="G213" s="182">
        <v>29846.5</v>
      </c>
      <c r="H213" s="182"/>
      <c r="I213" s="182" t="s">
        <v>796</v>
      </c>
      <c r="K213" s="181" t="s">
        <v>175</v>
      </c>
      <c r="L213" s="183" t="s">
        <v>655</v>
      </c>
    </row>
    <row r="214" spans="1:12" ht="12.75" customHeight="1" x14ac:dyDescent="0.2">
      <c r="A214" s="184" t="s">
        <v>167</v>
      </c>
      <c r="B214" s="181" t="s">
        <v>49</v>
      </c>
      <c r="C214" s="182">
        <v>56203.6</v>
      </c>
      <c r="D214" s="181" t="s">
        <v>143</v>
      </c>
      <c r="E214" s="181" t="e">
        <f>VLOOKUP(C214,'Active 2'!C$21:E$37,3,FALSE)</f>
        <v>#N/A</v>
      </c>
      <c r="F214" s="181" t="s">
        <v>797</v>
      </c>
      <c r="G214" s="182">
        <v>30449</v>
      </c>
      <c r="H214" s="182"/>
      <c r="I214" s="182" t="s">
        <v>798</v>
      </c>
      <c r="K214" s="181" t="s">
        <v>618</v>
      </c>
      <c r="L214" s="183" t="s">
        <v>487</v>
      </c>
    </row>
    <row r="215" spans="1:12" ht="12.75" customHeight="1" x14ac:dyDescent="0.2">
      <c r="A215" s="184" t="s">
        <v>169</v>
      </c>
      <c r="B215" s="181" t="s">
        <v>51</v>
      </c>
      <c r="C215" s="182">
        <v>56300.995999999999</v>
      </c>
      <c r="D215" s="181" t="s">
        <v>143</v>
      </c>
      <c r="E215" s="181" t="e">
        <f>VLOOKUP(C215,'Active 2'!C$21:E$37,3,FALSE)</f>
        <v>#N/A</v>
      </c>
      <c r="F215" s="181" t="s">
        <v>799</v>
      </c>
      <c r="G215" s="182">
        <v>30692.5</v>
      </c>
      <c r="H215" s="182"/>
      <c r="I215" s="182" t="s">
        <v>800</v>
      </c>
      <c r="K215" s="181" t="s">
        <v>174</v>
      </c>
      <c r="L215" s="183" t="s">
        <v>676</v>
      </c>
    </row>
    <row r="216" spans="1:12" ht="12.75" customHeight="1" x14ac:dyDescent="0.2">
      <c r="A216" s="184" t="s">
        <v>169</v>
      </c>
      <c r="B216" s="181" t="s">
        <v>51</v>
      </c>
      <c r="C216" s="182">
        <v>56300.996200000001</v>
      </c>
      <c r="D216" s="181" t="s">
        <v>143</v>
      </c>
      <c r="E216" s="181" t="e">
        <f>VLOOKUP(C216,'Active 2'!C$21:E$37,3,FALSE)</f>
        <v>#N/A</v>
      </c>
      <c r="F216" s="181" t="s">
        <v>799</v>
      </c>
      <c r="G216" s="182">
        <v>30692.5</v>
      </c>
      <c r="H216" s="182"/>
      <c r="I216" s="182" t="s">
        <v>801</v>
      </c>
      <c r="K216" s="181" t="s">
        <v>175</v>
      </c>
      <c r="L216" s="183" t="s">
        <v>788</v>
      </c>
    </row>
    <row r="217" spans="1:12" ht="12.75" customHeight="1" x14ac:dyDescent="0.2">
      <c r="A217" s="184" t="s">
        <v>169</v>
      </c>
      <c r="B217" s="181" t="s">
        <v>49</v>
      </c>
      <c r="C217" s="182">
        <v>56301.996800000001</v>
      </c>
      <c r="D217" s="181" t="s">
        <v>143</v>
      </c>
      <c r="E217" s="181" t="e">
        <f>VLOOKUP(C217,'Active 2'!C$21:E$37,3,FALSE)</f>
        <v>#N/A</v>
      </c>
      <c r="F217" s="181" t="s">
        <v>802</v>
      </c>
      <c r="G217" s="182">
        <v>30695</v>
      </c>
      <c r="H217" s="182"/>
      <c r="I217" s="182" t="s">
        <v>803</v>
      </c>
      <c r="K217" s="181" t="s">
        <v>174</v>
      </c>
      <c r="L217" s="183" t="s">
        <v>676</v>
      </c>
    </row>
    <row r="218" spans="1:12" ht="12.75" customHeight="1" x14ac:dyDescent="0.2">
      <c r="A218" s="180" t="s">
        <v>170</v>
      </c>
      <c r="B218" s="181" t="s">
        <v>51</v>
      </c>
      <c r="C218" s="182">
        <v>56340.594899999996</v>
      </c>
      <c r="D218" s="181" t="s">
        <v>143</v>
      </c>
      <c r="E218" s="181" t="e">
        <f>VLOOKUP(C218,'Active 2'!C$21:E$37,3,FALSE)</f>
        <v>#N/A</v>
      </c>
      <c r="F218" s="181" t="s">
        <v>804</v>
      </c>
      <c r="G218" s="182">
        <v>30791.5</v>
      </c>
      <c r="H218" s="182"/>
      <c r="I218" s="182" t="s">
        <v>801</v>
      </c>
      <c r="K218" s="181" t="s">
        <v>175</v>
      </c>
      <c r="L218" s="183" t="s">
        <v>792</v>
      </c>
    </row>
    <row r="219" spans="1:12" ht="12.75" customHeight="1" x14ac:dyDescent="0.2">
      <c r="A219" s="180" t="s">
        <v>170</v>
      </c>
      <c r="B219" s="181" t="s">
        <v>51</v>
      </c>
      <c r="C219" s="182">
        <v>56340.595399999998</v>
      </c>
      <c r="D219" s="181" t="s">
        <v>143</v>
      </c>
      <c r="E219" s="181" t="e">
        <f>VLOOKUP(C219,'Active 2'!C$21:E$37,3,FALSE)</f>
        <v>#N/A</v>
      </c>
      <c r="F219" s="181" t="s">
        <v>805</v>
      </c>
      <c r="G219" s="182">
        <v>30791.5</v>
      </c>
      <c r="H219" s="182"/>
      <c r="I219" s="182" t="s">
        <v>798</v>
      </c>
      <c r="K219" s="181" t="s">
        <v>175</v>
      </c>
      <c r="L219" s="183" t="s">
        <v>642</v>
      </c>
    </row>
    <row r="220" spans="1:12" ht="12.75" customHeight="1" x14ac:dyDescent="0.2">
      <c r="A220" s="180" t="s">
        <v>170</v>
      </c>
      <c r="B220" s="181" t="s">
        <v>49</v>
      </c>
      <c r="C220" s="182">
        <v>56355.594299999997</v>
      </c>
      <c r="D220" s="181" t="s">
        <v>143</v>
      </c>
      <c r="E220" s="181" t="e">
        <f>VLOOKUP(C220,'Active 2'!C$21:E$37,3,FALSE)</f>
        <v>#N/A</v>
      </c>
      <c r="F220" s="181" t="s">
        <v>806</v>
      </c>
      <c r="G220" s="182">
        <v>30829</v>
      </c>
      <c r="H220" s="182"/>
      <c r="I220" s="182" t="s">
        <v>807</v>
      </c>
      <c r="K220" s="181" t="s">
        <v>175</v>
      </c>
      <c r="L220" s="183" t="s">
        <v>792</v>
      </c>
    </row>
    <row r="221" spans="1:12" ht="12.75" customHeight="1" x14ac:dyDescent="0.2">
      <c r="A221" s="184" t="s">
        <v>169</v>
      </c>
      <c r="B221" s="181" t="s">
        <v>51</v>
      </c>
      <c r="C221" s="182">
        <v>56612.187400000003</v>
      </c>
      <c r="D221" s="181" t="s">
        <v>143</v>
      </c>
      <c r="E221" s="181" t="e">
        <f>VLOOKUP(C221,'Active 2'!C$21:E$37,3,FALSE)</f>
        <v>#N/A</v>
      </c>
      <c r="F221" s="181" t="s">
        <v>808</v>
      </c>
      <c r="G221" s="182">
        <v>31470.5</v>
      </c>
      <c r="H221" s="182"/>
      <c r="I221" s="182" t="s">
        <v>809</v>
      </c>
      <c r="K221" s="181" t="s">
        <v>175</v>
      </c>
      <c r="L221" s="183" t="s">
        <v>788</v>
      </c>
    </row>
    <row r="222" spans="1:12" ht="12.75" customHeight="1" x14ac:dyDescent="0.2">
      <c r="A222" s="180" t="s">
        <v>154</v>
      </c>
      <c r="B222" s="181" t="s">
        <v>51</v>
      </c>
      <c r="C222" s="182">
        <v>54099.458350000001</v>
      </c>
      <c r="D222" s="181" t="s">
        <v>143</v>
      </c>
      <c r="E222" s="181" t="e">
        <f>VLOOKUP(C222,'Active 2'!C$21:E$37,3,FALSE)</f>
        <v>#N/A</v>
      </c>
      <c r="F222" s="181" t="s">
        <v>810</v>
      </c>
      <c r="G222" s="182">
        <v>25188.5</v>
      </c>
      <c r="H222" s="182"/>
      <c r="I222" s="182" t="s">
        <v>811</v>
      </c>
      <c r="K222" s="181" t="s">
        <v>329</v>
      </c>
      <c r="L222" s="183" t="s">
        <v>812</v>
      </c>
    </row>
    <row r="223" spans="1:12" ht="12.75" customHeight="1" x14ac:dyDescent="0.2">
      <c r="A223" s="180" t="s">
        <v>154</v>
      </c>
      <c r="B223" s="181" t="s">
        <v>49</v>
      </c>
      <c r="C223" s="182">
        <v>54102.458879999998</v>
      </c>
      <c r="D223" s="181" t="s">
        <v>143</v>
      </c>
      <c r="E223" s="181" t="e">
        <f>VLOOKUP(C223,'Active 2'!C$21:E$37,3,FALSE)</f>
        <v>#N/A</v>
      </c>
      <c r="F223" s="181" t="s">
        <v>813</v>
      </c>
      <c r="G223" s="182">
        <v>25196</v>
      </c>
      <c r="H223" s="182"/>
      <c r="I223" s="182" t="s">
        <v>814</v>
      </c>
      <c r="K223" s="181" t="s">
        <v>329</v>
      </c>
      <c r="L223" s="183" t="s">
        <v>812</v>
      </c>
    </row>
    <row r="224" spans="1:12" ht="12.75" customHeight="1" x14ac:dyDescent="0.2">
      <c r="A224" s="180" t="s">
        <v>154</v>
      </c>
      <c r="B224" s="181" t="s">
        <v>51</v>
      </c>
      <c r="C224" s="182">
        <v>54109.459260000003</v>
      </c>
      <c r="D224" s="181" t="s">
        <v>143</v>
      </c>
      <c r="E224" s="181" t="e">
        <f>VLOOKUP(C224,'Active 2'!C$21:E$37,3,FALSE)</f>
        <v>#N/A</v>
      </c>
      <c r="F224" s="181" t="s">
        <v>815</v>
      </c>
      <c r="G224" s="182">
        <v>25213.5</v>
      </c>
      <c r="H224" s="182"/>
      <c r="I224" s="182" t="s">
        <v>816</v>
      </c>
      <c r="K224" s="181" t="s">
        <v>329</v>
      </c>
      <c r="L224" s="183" t="s">
        <v>812</v>
      </c>
    </row>
    <row r="225" spans="1:12" ht="12.75" customHeight="1" x14ac:dyDescent="0.2">
      <c r="A225" s="180" t="s">
        <v>154</v>
      </c>
      <c r="B225" s="181" t="s">
        <v>49</v>
      </c>
      <c r="C225" s="182">
        <v>54535.245620000002</v>
      </c>
      <c r="D225" s="181" t="s">
        <v>143</v>
      </c>
      <c r="E225" s="181" t="e">
        <f>VLOOKUP(C225,'Active 2'!C$21:E$37,3,FALSE)</f>
        <v>#N/A</v>
      </c>
      <c r="F225" s="181" t="s">
        <v>817</v>
      </c>
      <c r="G225" s="182">
        <v>26278</v>
      </c>
      <c r="H225" s="182"/>
      <c r="I225" s="182" t="s">
        <v>818</v>
      </c>
      <c r="K225" s="181" t="s">
        <v>819</v>
      </c>
      <c r="L225" s="183" t="s">
        <v>812</v>
      </c>
    </row>
    <row r="226" spans="1:12" ht="12.75" customHeight="1" x14ac:dyDescent="0.2">
      <c r="A226" s="184" t="s">
        <v>166</v>
      </c>
      <c r="B226" s="181" t="s">
        <v>51</v>
      </c>
      <c r="C226" s="182">
        <v>55957.407829999996</v>
      </c>
      <c r="D226" s="181" t="s">
        <v>143</v>
      </c>
      <c r="E226" s="181" t="e">
        <f>VLOOKUP(C226,'Active 2'!C$21:E$37,3,FALSE)</f>
        <v>#N/A</v>
      </c>
      <c r="F226" s="181" t="s">
        <v>820</v>
      </c>
      <c r="G226" s="182">
        <v>29833.5</v>
      </c>
      <c r="H226" s="182"/>
      <c r="I226" s="182" t="s">
        <v>821</v>
      </c>
      <c r="K226" s="181" t="s">
        <v>293</v>
      </c>
      <c r="L226" s="183" t="s">
        <v>777</v>
      </c>
    </row>
    <row r="227" spans="1:12" ht="12.75" customHeight="1" x14ac:dyDescent="0.2">
      <c r="B227" s="181"/>
      <c r="E227" s="181"/>
      <c r="H227" s="182"/>
    </row>
    <row r="228" spans="1:12" ht="12.75" customHeight="1" x14ac:dyDescent="0.2">
      <c r="B228" s="181"/>
      <c r="E228" s="181"/>
      <c r="H228" s="182"/>
    </row>
    <row r="229" spans="1:12" ht="12.75" customHeight="1" x14ac:dyDescent="0.2">
      <c r="B229" s="181"/>
      <c r="E229" s="181"/>
      <c r="H229" s="182"/>
    </row>
    <row r="230" spans="1:12" ht="12.75" customHeight="1" x14ac:dyDescent="0.2">
      <c r="B230" s="181"/>
      <c r="E230" s="181"/>
      <c r="H230" s="182"/>
    </row>
    <row r="231" spans="1:12" ht="12.75" customHeight="1" x14ac:dyDescent="0.2">
      <c r="B231" s="181"/>
      <c r="E231" s="181"/>
      <c r="H231" s="182"/>
    </row>
    <row r="232" spans="1:12" ht="12.75" customHeight="1" x14ac:dyDescent="0.2">
      <c r="B232" s="181"/>
      <c r="E232" s="181"/>
      <c r="H232" s="182"/>
    </row>
    <row r="233" spans="1:12" ht="12.75" customHeight="1" x14ac:dyDescent="0.2">
      <c r="B233" s="181"/>
      <c r="E233" s="181"/>
      <c r="H233" s="182"/>
    </row>
    <row r="234" spans="1:12" ht="12.75" customHeight="1" x14ac:dyDescent="0.2">
      <c r="B234" s="181"/>
      <c r="E234" s="181"/>
      <c r="H234" s="182"/>
    </row>
    <row r="235" spans="1:12" ht="12.75" customHeight="1" x14ac:dyDescent="0.2">
      <c r="B235" s="181"/>
      <c r="E235" s="181"/>
      <c r="H235" s="182"/>
    </row>
    <row r="236" spans="1:12" ht="12.75" customHeight="1" x14ac:dyDescent="0.2">
      <c r="B236" s="181"/>
      <c r="E236" s="181"/>
      <c r="H236" s="182"/>
    </row>
    <row r="237" spans="1:12" ht="12.75" customHeight="1" x14ac:dyDescent="0.2">
      <c r="B237" s="181"/>
      <c r="E237" s="181"/>
      <c r="H237" s="182"/>
    </row>
    <row r="238" spans="1:12" ht="12.75" customHeight="1" x14ac:dyDescent="0.2">
      <c r="B238" s="181"/>
      <c r="E238" s="181"/>
      <c r="H238" s="182"/>
    </row>
    <row r="239" spans="1:12" ht="12.75" customHeight="1" x14ac:dyDescent="0.2">
      <c r="B239" s="181"/>
      <c r="E239" s="181"/>
      <c r="H239" s="182"/>
    </row>
    <row r="240" spans="1:12" ht="12.75" customHeight="1" x14ac:dyDescent="0.2">
      <c r="B240" s="181"/>
      <c r="E240" s="181"/>
      <c r="H240" s="182"/>
    </row>
    <row r="241" spans="2:8" ht="12.75" customHeight="1" x14ac:dyDescent="0.2">
      <c r="B241" s="181"/>
      <c r="E241" s="181"/>
      <c r="H241" s="182"/>
    </row>
    <row r="242" spans="2:8" ht="12.75" customHeight="1" x14ac:dyDescent="0.2">
      <c r="B242" s="181"/>
      <c r="E242" s="181"/>
      <c r="H242" s="182"/>
    </row>
    <row r="243" spans="2:8" ht="12.75" customHeight="1" x14ac:dyDescent="0.2">
      <c r="B243" s="181"/>
      <c r="E243" s="181"/>
      <c r="H243" s="182"/>
    </row>
    <row r="244" spans="2:8" ht="12.75" customHeight="1" x14ac:dyDescent="0.2">
      <c r="B244" s="181"/>
      <c r="E244" s="181"/>
      <c r="H244" s="182"/>
    </row>
    <row r="245" spans="2:8" ht="12.75" customHeight="1" x14ac:dyDescent="0.2">
      <c r="B245" s="181"/>
      <c r="E245" s="181"/>
      <c r="H245" s="182"/>
    </row>
    <row r="246" spans="2:8" ht="12.75" customHeight="1" x14ac:dyDescent="0.2">
      <c r="B246" s="181"/>
      <c r="E246" s="181"/>
      <c r="H246" s="182"/>
    </row>
    <row r="247" spans="2:8" ht="12.75" customHeight="1" x14ac:dyDescent="0.2">
      <c r="B247" s="181"/>
      <c r="E247" s="181"/>
      <c r="H247" s="182"/>
    </row>
    <row r="248" spans="2:8" ht="12.75" customHeight="1" x14ac:dyDescent="0.2">
      <c r="B248" s="181"/>
      <c r="E248" s="181"/>
      <c r="H248" s="182"/>
    </row>
    <row r="249" spans="2:8" ht="12.75" customHeight="1" x14ac:dyDescent="0.2">
      <c r="B249" s="181"/>
      <c r="E249" s="181"/>
      <c r="H249" s="182"/>
    </row>
    <row r="250" spans="2:8" ht="12.75" customHeight="1" x14ac:dyDescent="0.2">
      <c r="B250" s="181"/>
      <c r="E250" s="181"/>
      <c r="H250" s="182"/>
    </row>
    <row r="251" spans="2:8" ht="12.75" customHeight="1" x14ac:dyDescent="0.2">
      <c r="B251" s="181"/>
      <c r="E251" s="181"/>
      <c r="H251" s="182"/>
    </row>
    <row r="252" spans="2:8" ht="12.75" customHeight="1" x14ac:dyDescent="0.2">
      <c r="B252" s="181"/>
      <c r="E252" s="181"/>
      <c r="H252" s="182"/>
    </row>
    <row r="253" spans="2:8" ht="12.75" customHeight="1" x14ac:dyDescent="0.2">
      <c r="B253" s="181"/>
      <c r="E253" s="181"/>
      <c r="H253" s="182"/>
    </row>
    <row r="254" spans="2:8" ht="12.75" customHeight="1" x14ac:dyDescent="0.2">
      <c r="B254" s="181"/>
      <c r="E254" s="181"/>
      <c r="H254" s="182"/>
    </row>
    <row r="255" spans="2:8" ht="12.75" customHeight="1" x14ac:dyDescent="0.2">
      <c r="B255" s="181"/>
      <c r="E255" s="181"/>
      <c r="H255" s="182"/>
    </row>
    <row r="256" spans="2:8" ht="12.75" customHeight="1" x14ac:dyDescent="0.2">
      <c r="B256" s="181"/>
      <c r="E256" s="181"/>
      <c r="H256" s="182"/>
    </row>
    <row r="257" spans="2:8" ht="12.75" customHeight="1" x14ac:dyDescent="0.2">
      <c r="B257" s="181"/>
      <c r="E257" s="181"/>
      <c r="H257" s="182"/>
    </row>
    <row r="258" spans="2:8" ht="12.75" customHeight="1" x14ac:dyDescent="0.2">
      <c r="B258" s="181"/>
      <c r="E258" s="181"/>
      <c r="H258" s="182"/>
    </row>
    <row r="259" spans="2:8" ht="12.75" customHeight="1" x14ac:dyDescent="0.2">
      <c r="B259" s="181"/>
      <c r="E259" s="181"/>
      <c r="H259" s="182"/>
    </row>
    <row r="260" spans="2:8" ht="12.75" customHeight="1" x14ac:dyDescent="0.2">
      <c r="B260" s="181"/>
      <c r="E260" s="181"/>
      <c r="H260" s="182"/>
    </row>
    <row r="261" spans="2:8" ht="12.75" customHeight="1" x14ac:dyDescent="0.2">
      <c r="B261" s="181"/>
      <c r="E261" s="181"/>
      <c r="H261" s="182"/>
    </row>
    <row r="262" spans="2:8" ht="12.75" customHeight="1" x14ac:dyDescent="0.2">
      <c r="B262" s="181"/>
      <c r="E262" s="181"/>
      <c r="H262" s="182"/>
    </row>
    <row r="263" spans="2:8" ht="12.75" customHeight="1" x14ac:dyDescent="0.2">
      <c r="B263" s="181"/>
      <c r="E263" s="181"/>
      <c r="H263" s="182"/>
    </row>
    <row r="264" spans="2:8" ht="12.75" customHeight="1" x14ac:dyDescent="0.2">
      <c r="B264" s="181"/>
      <c r="E264" s="181"/>
      <c r="H264" s="182"/>
    </row>
    <row r="265" spans="2:8" ht="12.75" customHeight="1" x14ac:dyDescent="0.2">
      <c r="B265" s="181"/>
      <c r="E265" s="181"/>
      <c r="H265" s="182"/>
    </row>
    <row r="266" spans="2:8" ht="12.75" customHeight="1" x14ac:dyDescent="0.2">
      <c r="B266" s="181"/>
      <c r="E266" s="181"/>
      <c r="H266" s="182"/>
    </row>
    <row r="267" spans="2:8" ht="12.75" customHeight="1" x14ac:dyDescent="0.2">
      <c r="B267" s="181"/>
      <c r="E267" s="181"/>
      <c r="H267" s="182"/>
    </row>
    <row r="268" spans="2:8" ht="12.75" customHeight="1" x14ac:dyDescent="0.2">
      <c r="B268" s="181"/>
      <c r="E268" s="181"/>
      <c r="H268" s="182"/>
    </row>
    <row r="269" spans="2:8" ht="12.75" customHeight="1" x14ac:dyDescent="0.2">
      <c r="B269" s="181"/>
      <c r="E269" s="181"/>
      <c r="H269" s="182"/>
    </row>
    <row r="270" spans="2:8" ht="12.75" customHeight="1" x14ac:dyDescent="0.2">
      <c r="B270" s="181"/>
      <c r="E270" s="181"/>
      <c r="H270" s="182"/>
    </row>
    <row r="271" spans="2:8" ht="12.75" customHeight="1" x14ac:dyDescent="0.2">
      <c r="B271" s="181"/>
      <c r="E271" s="181"/>
      <c r="H271" s="182"/>
    </row>
    <row r="272" spans="2:8" ht="12.75" customHeight="1" x14ac:dyDescent="0.2">
      <c r="B272" s="181"/>
      <c r="E272" s="181"/>
      <c r="H272" s="182"/>
    </row>
    <row r="273" spans="2:8" ht="12.75" customHeight="1" x14ac:dyDescent="0.2">
      <c r="B273" s="181"/>
      <c r="E273" s="181"/>
      <c r="H273" s="182"/>
    </row>
    <row r="274" spans="2:8" ht="12.75" customHeight="1" x14ac:dyDescent="0.2">
      <c r="B274" s="181"/>
      <c r="E274" s="181"/>
      <c r="H274" s="182"/>
    </row>
    <row r="275" spans="2:8" ht="12.75" customHeight="1" x14ac:dyDescent="0.2">
      <c r="B275" s="181"/>
      <c r="E275" s="181"/>
      <c r="H275" s="182"/>
    </row>
    <row r="276" spans="2:8" ht="12.75" customHeight="1" x14ac:dyDescent="0.2">
      <c r="B276" s="181"/>
      <c r="E276" s="181"/>
      <c r="H276" s="182"/>
    </row>
    <row r="277" spans="2:8" ht="12.75" customHeight="1" x14ac:dyDescent="0.2">
      <c r="B277" s="181"/>
      <c r="E277" s="181"/>
      <c r="H277" s="182"/>
    </row>
    <row r="278" spans="2:8" ht="12.75" customHeight="1" x14ac:dyDescent="0.2">
      <c r="B278" s="181"/>
      <c r="E278" s="181"/>
      <c r="H278" s="182"/>
    </row>
    <row r="279" spans="2:8" ht="12.75" customHeight="1" x14ac:dyDescent="0.2">
      <c r="B279" s="181"/>
      <c r="E279" s="181"/>
      <c r="H279" s="182"/>
    </row>
    <row r="280" spans="2:8" ht="12.75" customHeight="1" x14ac:dyDescent="0.2">
      <c r="B280" s="181"/>
      <c r="E280" s="181"/>
      <c r="H280" s="182"/>
    </row>
    <row r="281" spans="2:8" ht="12.75" customHeight="1" x14ac:dyDescent="0.2">
      <c r="B281" s="181"/>
      <c r="E281" s="181"/>
      <c r="H281" s="182"/>
    </row>
    <row r="282" spans="2:8" ht="12.75" customHeight="1" x14ac:dyDescent="0.2">
      <c r="B282" s="181"/>
      <c r="E282" s="181"/>
      <c r="H282" s="182"/>
    </row>
    <row r="283" spans="2:8" ht="12.75" customHeight="1" x14ac:dyDescent="0.2">
      <c r="B283" s="181"/>
      <c r="E283" s="181"/>
      <c r="H283" s="182"/>
    </row>
    <row r="284" spans="2:8" ht="12.75" customHeight="1" x14ac:dyDescent="0.2">
      <c r="B284" s="181"/>
      <c r="E284" s="181"/>
      <c r="H284" s="182"/>
    </row>
    <row r="285" spans="2:8" ht="12.75" customHeight="1" x14ac:dyDescent="0.2">
      <c r="B285" s="181"/>
      <c r="E285" s="181"/>
      <c r="H285" s="182"/>
    </row>
    <row r="286" spans="2:8" ht="12.75" customHeight="1" x14ac:dyDescent="0.2">
      <c r="B286" s="181"/>
      <c r="E286" s="181"/>
      <c r="H286" s="182"/>
    </row>
    <row r="287" spans="2:8" ht="12.75" customHeight="1" x14ac:dyDescent="0.2">
      <c r="B287" s="181"/>
      <c r="E287" s="181"/>
      <c r="H287" s="182"/>
    </row>
    <row r="288" spans="2:8" ht="12.75" customHeight="1" x14ac:dyDescent="0.2">
      <c r="B288" s="181"/>
      <c r="E288" s="181"/>
      <c r="H288" s="182"/>
    </row>
    <row r="289" spans="2:8" ht="12.75" customHeight="1" x14ac:dyDescent="0.2">
      <c r="B289" s="181"/>
      <c r="E289" s="181"/>
      <c r="H289" s="182"/>
    </row>
    <row r="290" spans="2:8" ht="12.75" customHeight="1" x14ac:dyDescent="0.2">
      <c r="B290" s="181"/>
      <c r="E290" s="181"/>
      <c r="H290" s="182"/>
    </row>
    <row r="291" spans="2:8" ht="12.75" customHeight="1" x14ac:dyDescent="0.2">
      <c r="B291" s="181"/>
      <c r="E291" s="181"/>
      <c r="H291" s="182"/>
    </row>
  </sheetData>
  <sheetProtection selectLockedCells="1" selectUnlockedCells="1"/>
  <hyperlinks>
    <hyperlink ref="A3" r:id="rId1" xr:uid="{00000000-0004-0000-0600-000000000000}"/>
    <hyperlink ref="A73" r:id="rId2" xr:uid="{00000000-0004-0000-0600-000001000000}"/>
    <hyperlink ref="A74" r:id="rId3" xr:uid="{00000000-0004-0000-0600-000002000000}"/>
    <hyperlink ref="A75" r:id="rId4" xr:uid="{00000000-0004-0000-0600-000003000000}"/>
    <hyperlink ref="A110" r:id="rId5" xr:uid="{00000000-0004-0000-0600-000004000000}"/>
    <hyperlink ref="A113" r:id="rId6" xr:uid="{00000000-0004-0000-0600-000005000000}"/>
    <hyperlink ref="A114" r:id="rId7" xr:uid="{00000000-0004-0000-0600-000006000000}"/>
    <hyperlink ref="A116" r:id="rId8" xr:uid="{00000000-0004-0000-0600-000007000000}"/>
    <hyperlink ref="A118" r:id="rId9" xr:uid="{00000000-0004-0000-0600-000008000000}"/>
    <hyperlink ref="A119" r:id="rId10" xr:uid="{00000000-0004-0000-0600-000009000000}"/>
    <hyperlink ref="A120" r:id="rId11" xr:uid="{00000000-0004-0000-0600-00000A000000}"/>
    <hyperlink ref="A121" r:id="rId12" xr:uid="{00000000-0004-0000-0600-00000B000000}"/>
    <hyperlink ref="A122" r:id="rId13" xr:uid="{00000000-0004-0000-0600-00000C000000}"/>
    <hyperlink ref="A123" r:id="rId14" xr:uid="{00000000-0004-0000-0600-00000D000000}"/>
    <hyperlink ref="A124" r:id="rId15" xr:uid="{00000000-0004-0000-0600-00000E000000}"/>
    <hyperlink ref="A125" r:id="rId16" xr:uid="{00000000-0004-0000-0600-00000F000000}"/>
    <hyperlink ref="A126" r:id="rId17" xr:uid="{00000000-0004-0000-0600-000010000000}"/>
    <hyperlink ref="A127" r:id="rId18" xr:uid="{00000000-0004-0000-0600-000011000000}"/>
    <hyperlink ref="A128" r:id="rId19" xr:uid="{00000000-0004-0000-0600-000012000000}"/>
    <hyperlink ref="A129" r:id="rId20" xr:uid="{00000000-0004-0000-0600-000013000000}"/>
    <hyperlink ref="A130" r:id="rId21" xr:uid="{00000000-0004-0000-0600-000014000000}"/>
    <hyperlink ref="A131" r:id="rId22" xr:uid="{00000000-0004-0000-0600-000015000000}"/>
    <hyperlink ref="A132" r:id="rId23" xr:uid="{00000000-0004-0000-0600-000016000000}"/>
    <hyperlink ref="A133" r:id="rId24" xr:uid="{00000000-0004-0000-0600-000017000000}"/>
    <hyperlink ref="A134" r:id="rId25" xr:uid="{00000000-0004-0000-0600-000018000000}"/>
    <hyperlink ref="A135" r:id="rId26" xr:uid="{00000000-0004-0000-0600-000019000000}"/>
    <hyperlink ref="A136" r:id="rId27" xr:uid="{00000000-0004-0000-0600-00001A000000}"/>
    <hyperlink ref="A137" r:id="rId28" xr:uid="{00000000-0004-0000-0600-00001B000000}"/>
    <hyperlink ref="A138" r:id="rId29" xr:uid="{00000000-0004-0000-0600-00001C000000}"/>
    <hyperlink ref="A139" r:id="rId30" xr:uid="{00000000-0004-0000-0600-00001D000000}"/>
    <hyperlink ref="A148" r:id="rId31" xr:uid="{00000000-0004-0000-0600-00001E000000}"/>
    <hyperlink ref="A149" r:id="rId32" xr:uid="{00000000-0004-0000-0600-00001F000000}"/>
    <hyperlink ref="A152" r:id="rId33" xr:uid="{00000000-0004-0000-0600-000020000000}"/>
    <hyperlink ref="A153" r:id="rId34" xr:uid="{00000000-0004-0000-0600-000021000000}"/>
    <hyperlink ref="A155" r:id="rId35" xr:uid="{00000000-0004-0000-0600-000022000000}"/>
    <hyperlink ref="A160" r:id="rId36" xr:uid="{00000000-0004-0000-0600-000023000000}"/>
    <hyperlink ref="A161" r:id="rId37" xr:uid="{00000000-0004-0000-0600-000024000000}"/>
    <hyperlink ref="A172" r:id="rId38" xr:uid="{00000000-0004-0000-0600-000025000000}"/>
    <hyperlink ref="A174" r:id="rId39" xr:uid="{00000000-0004-0000-0600-000026000000}"/>
    <hyperlink ref="A175" r:id="rId40" xr:uid="{00000000-0004-0000-0600-000027000000}"/>
    <hyperlink ref="A179" r:id="rId41" xr:uid="{00000000-0004-0000-0600-000028000000}"/>
    <hyperlink ref="A181" r:id="rId42" xr:uid="{00000000-0004-0000-0600-000029000000}"/>
    <hyperlink ref="A182" r:id="rId43" xr:uid="{00000000-0004-0000-0600-00002A000000}"/>
    <hyperlink ref="A183" r:id="rId44" xr:uid="{00000000-0004-0000-0600-00002B000000}"/>
    <hyperlink ref="A184" r:id="rId45" xr:uid="{00000000-0004-0000-0600-00002C000000}"/>
    <hyperlink ref="A185" r:id="rId46" xr:uid="{00000000-0004-0000-0600-00002D000000}"/>
    <hyperlink ref="A187" r:id="rId47" xr:uid="{00000000-0004-0000-0600-00002E000000}"/>
    <hyperlink ref="A189" r:id="rId48" xr:uid="{00000000-0004-0000-0600-00002F000000}"/>
    <hyperlink ref="A190" r:id="rId49" xr:uid="{00000000-0004-0000-0600-000030000000}"/>
    <hyperlink ref="A198" r:id="rId50" xr:uid="{00000000-0004-0000-0600-000031000000}"/>
    <hyperlink ref="A200" r:id="rId51" xr:uid="{00000000-0004-0000-0600-000032000000}"/>
    <hyperlink ref="A201" r:id="rId52" xr:uid="{00000000-0004-0000-0600-000033000000}"/>
    <hyperlink ref="A202" r:id="rId53" xr:uid="{00000000-0004-0000-0600-000034000000}"/>
    <hyperlink ref="A203" r:id="rId54" xr:uid="{00000000-0004-0000-0600-000035000000}"/>
    <hyperlink ref="A204" r:id="rId55" xr:uid="{00000000-0004-0000-0600-000036000000}"/>
    <hyperlink ref="A205" r:id="rId56" xr:uid="{00000000-0004-0000-0600-000037000000}"/>
    <hyperlink ref="A206" r:id="rId57" xr:uid="{00000000-0004-0000-0600-000038000000}"/>
    <hyperlink ref="A207" r:id="rId58" xr:uid="{00000000-0004-0000-0600-000039000000}"/>
    <hyperlink ref="A208" r:id="rId59" xr:uid="{00000000-0004-0000-0600-00003A000000}"/>
    <hyperlink ref="A209" r:id="rId60" xr:uid="{00000000-0004-0000-0600-00003B000000}"/>
    <hyperlink ref="A210" r:id="rId61" xr:uid="{00000000-0004-0000-0600-00003C000000}"/>
    <hyperlink ref="A212" r:id="rId62" xr:uid="{00000000-0004-0000-0600-00003D000000}"/>
    <hyperlink ref="A214" r:id="rId63" xr:uid="{00000000-0004-0000-0600-00003E000000}"/>
    <hyperlink ref="A215" r:id="rId64" xr:uid="{00000000-0004-0000-0600-00003F000000}"/>
    <hyperlink ref="A216" r:id="rId65" xr:uid="{00000000-0004-0000-0600-000040000000}"/>
    <hyperlink ref="A217" r:id="rId66" xr:uid="{00000000-0004-0000-0600-000041000000}"/>
    <hyperlink ref="A221" r:id="rId67" xr:uid="{00000000-0004-0000-0600-000042000000}"/>
    <hyperlink ref="A226" r:id="rId68" xr:uid="{00000000-0004-0000-0600-00004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20"/>
  <sheetViews>
    <sheetView workbookViewId="0"/>
  </sheetViews>
  <sheetFormatPr defaultRowHeight="12.75" x14ac:dyDescent="0.2"/>
  <cols>
    <col min="1" max="1" width="14" style="1" customWidth="1"/>
    <col min="2" max="2" width="9.140625" style="11"/>
    <col min="3" max="3" width="13.5703125" style="24" customWidth="1"/>
    <col min="5" max="5" width="13.5703125" style="24" customWidth="1"/>
  </cols>
  <sheetData>
    <row r="1" spans="1:16" x14ac:dyDescent="0.2">
      <c r="A1" s="1" t="s">
        <v>822</v>
      </c>
    </row>
    <row r="3" spans="1:16" x14ac:dyDescent="0.2">
      <c r="A3" s="179" t="s">
        <v>823</v>
      </c>
    </row>
    <row r="11" spans="1:16" x14ac:dyDescent="0.2">
      <c r="A11" s="1" t="s">
        <v>824</v>
      </c>
      <c r="B11" s="11" t="s">
        <v>51</v>
      </c>
      <c r="C11" s="24">
        <v>54506.246599999999</v>
      </c>
      <c r="D11" s="1" t="s">
        <v>175</v>
      </c>
      <c r="E11" s="24" t="e">
        <f>VLOOKUP(C11,'Active 2'!C$27:E$102,2,FALSE)</f>
        <v>#N/A</v>
      </c>
      <c r="H11" s="1">
        <v>67771</v>
      </c>
      <c r="I11" s="1">
        <v>-1.04E-2</v>
      </c>
      <c r="N11" s="1" t="s">
        <v>353</v>
      </c>
      <c r="P11" s="1" t="s">
        <v>825</v>
      </c>
    </row>
    <row r="12" spans="1:16" x14ac:dyDescent="0.2">
      <c r="A12" s="1" t="s">
        <v>824</v>
      </c>
      <c r="B12" s="11" t="s">
        <v>49</v>
      </c>
      <c r="C12" s="24">
        <v>54507.246200000001</v>
      </c>
      <c r="D12" s="1" t="s">
        <v>826</v>
      </c>
      <c r="E12" s="24" t="e">
        <f>VLOOKUP(C12,'Active 2'!C$27:E$102,2,FALSE)</f>
        <v>#N/A</v>
      </c>
      <c r="H12" s="1">
        <v>67774</v>
      </c>
      <c r="I12" s="1">
        <v>-1.0699999999999999E-2</v>
      </c>
      <c r="N12" s="1" t="s">
        <v>353</v>
      </c>
      <c r="P12" s="1" t="s">
        <v>825</v>
      </c>
    </row>
    <row r="13" spans="1:16" x14ac:dyDescent="0.2">
      <c r="A13" s="1" t="s">
        <v>827</v>
      </c>
      <c r="B13" s="11" t="s">
        <v>51</v>
      </c>
      <c r="C13" s="24">
        <v>55602.616000000002</v>
      </c>
      <c r="D13" s="1" t="s">
        <v>175</v>
      </c>
      <c r="E13" s="24" t="e">
        <f>VLOOKUP(C13,'Active 2'!C$27:E$102,2,FALSE)</f>
        <v>#N/A</v>
      </c>
      <c r="H13" s="1">
        <v>70512</v>
      </c>
      <c r="I13" s="1">
        <v>-5.3E-3</v>
      </c>
      <c r="N13" s="1" t="s">
        <v>315</v>
      </c>
    </row>
    <row r="14" spans="1:16" x14ac:dyDescent="0.2">
      <c r="A14" s="1" t="s">
        <v>827</v>
      </c>
      <c r="B14" s="11" t="s">
        <v>49</v>
      </c>
      <c r="C14" s="24">
        <v>55631.6152</v>
      </c>
      <c r="D14" s="1" t="s">
        <v>175</v>
      </c>
      <c r="E14" s="24" t="e">
        <f>VLOOKUP(C14,'Active 2'!C$27:E$102,2,FALSE)</f>
        <v>#N/A</v>
      </c>
      <c r="H14" s="1">
        <v>70585</v>
      </c>
      <c r="I14" s="1">
        <v>-5.1999999999999998E-3</v>
      </c>
      <c r="N14" s="1" t="s">
        <v>315</v>
      </c>
    </row>
    <row r="15" spans="1:16" x14ac:dyDescent="0.2">
      <c r="A15" s="1" t="s">
        <v>828</v>
      </c>
      <c r="B15" s="11" t="s">
        <v>49</v>
      </c>
      <c r="C15" s="24">
        <v>53771.267999999996</v>
      </c>
      <c r="D15" s="1" t="s">
        <v>829</v>
      </c>
      <c r="E15" s="24" t="e">
        <f>VLOOKUP(C15,'Active 2'!C$27:E$102,2,FALSE)</f>
        <v>#N/A</v>
      </c>
      <c r="H15" s="1">
        <v>65934</v>
      </c>
      <c r="I15" s="1">
        <v>-1.29E-2</v>
      </c>
      <c r="N15" s="1" t="s">
        <v>338</v>
      </c>
      <c r="P15" s="1" t="s">
        <v>830</v>
      </c>
    </row>
    <row r="16" spans="1:16" x14ac:dyDescent="0.2">
      <c r="A16" s="1" t="s">
        <v>831</v>
      </c>
      <c r="B16" s="11" t="s">
        <v>49</v>
      </c>
      <c r="C16" s="24">
        <v>54495.646800000002</v>
      </c>
      <c r="D16" s="1" t="s">
        <v>130</v>
      </c>
      <c r="E16" s="24" t="e">
        <f>VLOOKUP(C16,'Active 2'!C$27:E$102,2,FALSE)</f>
        <v>#N/A</v>
      </c>
      <c r="H16" s="1">
        <v>67745</v>
      </c>
      <c r="I16" s="1">
        <v>-1.0500000000000001E-2</v>
      </c>
      <c r="N16" s="1" t="s">
        <v>329</v>
      </c>
    </row>
    <row r="17" spans="1:16" x14ac:dyDescent="0.2">
      <c r="A17" s="1" t="s">
        <v>832</v>
      </c>
      <c r="B17" s="11" t="s">
        <v>49</v>
      </c>
      <c r="C17" s="24">
        <v>55481.618499999997</v>
      </c>
      <c r="D17" s="1" t="s">
        <v>130</v>
      </c>
      <c r="E17" s="24" t="e">
        <f>VLOOKUP(C17,'Active 2'!C$27:E$102,2,FALSE)</f>
        <v>#N/A</v>
      </c>
      <c r="H17" s="1">
        <v>70210</v>
      </c>
      <c r="I17" s="1">
        <v>-6.7999999999999996E-3</v>
      </c>
      <c r="N17" s="1" t="s">
        <v>355</v>
      </c>
    </row>
    <row r="18" spans="1:16" x14ac:dyDescent="0.2">
      <c r="A18" s="1" t="s">
        <v>832</v>
      </c>
      <c r="B18" s="11" t="s">
        <v>49</v>
      </c>
      <c r="C18" s="24">
        <v>53302.480900000002</v>
      </c>
      <c r="D18" s="1" t="s">
        <v>130</v>
      </c>
      <c r="E18" s="24" t="e">
        <f>VLOOKUP(C18,'Active 2'!C$27:E$102,2,FALSE)</f>
        <v>#N/A</v>
      </c>
      <c r="H18" s="1">
        <v>64762</v>
      </c>
      <c r="I18" s="1">
        <v>-1.52E-2</v>
      </c>
      <c r="N18" s="1" t="s">
        <v>833</v>
      </c>
    </row>
    <row r="19" spans="1:16" x14ac:dyDescent="0.2">
      <c r="A19" s="1" t="s">
        <v>834</v>
      </c>
      <c r="B19" s="11" t="s">
        <v>49</v>
      </c>
      <c r="C19" s="24">
        <v>54531.646000000001</v>
      </c>
      <c r="D19" s="1" t="s">
        <v>130</v>
      </c>
      <c r="E19" s="24" t="e">
        <f>VLOOKUP(C19,'Active 2'!C$27:E$102,2,FALSE)</f>
        <v>#N/A</v>
      </c>
      <c r="H19" s="1">
        <v>67835</v>
      </c>
      <c r="I19" s="1">
        <v>-1.01E-2</v>
      </c>
      <c r="N19" s="1" t="s">
        <v>320</v>
      </c>
    </row>
    <row r="20" spans="1:16" x14ac:dyDescent="0.2">
      <c r="A20" s="1" t="s">
        <v>835</v>
      </c>
      <c r="B20" s="11" t="s">
        <v>49</v>
      </c>
      <c r="C20" s="24">
        <v>54891.636400000003</v>
      </c>
      <c r="D20" s="1" t="s">
        <v>130</v>
      </c>
      <c r="E20" s="24" t="e">
        <f>VLOOKUP(C20,'Active 2'!C$27:E$102,2,FALSE)</f>
        <v>#N/A</v>
      </c>
      <c r="H20" s="1">
        <v>68735</v>
      </c>
      <c r="I20" s="1">
        <v>-8.0000000000000002E-3</v>
      </c>
      <c r="N20" s="1" t="s">
        <v>318</v>
      </c>
    </row>
    <row r="21" spans="1:16" x14ac:dyDescent="0.2">
      <c r="A21" s="1" t="s">
        <v>827</v>
      </c>
      <c r="B21" s="11" t="s">
        <v>51</v>
      </c>
      <c r="C21" s="24">
        <v>54912.6342</v>
      </c>
      <c r="D21" s="1" t="s">
        <v>130</v>
      </c>
      <c r="E21" s="24" t="e">
        <f>VLOOKUP(C21,'Active 2'!C$27:E$102,2,FALSE)</f>
        <v>#N/A</v>
      </c>
      <c r="H21" s="1">
        <v>68787</v>
      </c>
      <c r="I21" s="1">
        <v>-9.5999999999999992E-3</v>
      </c>
      <c r="N21" s="1" t="s">
        <v>315</v>
      </c>
    </row>
    <row r="22" spans="1:16" x14ac:dyDescent="0.2">
      <c r="A22" s="1" t="s">
        <v>827</v>
      </c>
      <c r="B22" s="11" t="s">
        <v>49</v>
      </c>
      <c r="C22" s="24">
        <v>55257.625</v>
      </c>
      <c r="D22" s="1" t="s">
        <v>130</v>
      </c>
      <c r="E22" s="24" t="e">
        <f>VLOOKUP(C22,'Active 2'!C$27:E$102,2,FALSE)</f>
        <v>#N/A</v>
      </c>
      <c r="H22" s="1">
        <v>69650</v>
      </c>
      <c r="I22" s="1">
        <v>-7.4999999999999997E-3</v>
      </c>
      <c r="N22" s="1" t="s">
        <v>315</v>
      </c>
    </row>
    <row r="23" spans="1:16" x14ac:dyDescent="0.2">
      <c r="A23" s="1" t="s">
        <v>836</v>
      </c>
      <c r="B23" s="11" t="s">
        <v>49</v>
      </c>
      <c r="C23" s="24">
        <v>55261.625099999997</v>
      </c>
      <c r="D23" s="1" t="s">
        <v>130</v>
      </c>
      <c r="E23" s="24" t="e">
        <f>VLOOKUP(C23,'Active 2'!C$27:E$102,2,FALSE)</f>
        <v>#N/A</v>
      </c>
      <c r="H23" s="1">
        <v>69660</v>
      </c>
      <c r="I23" s="1">
        <v>-7.3000000000000001E-3</v>
      </c>
      <c r="N23" s="1" t="s">
        <v>837</v>
      </c>
    </row>
    <row r="24" spans="1:16" x14ac:dyDescent="0.2">
      <c r="A24" s="1" t="s">
        <v>828</v>
      </c>
      <c r="B24" s="11" t="s">
        <v>49</v>
      </c>
      <c r="C24" s="24">
        <v>54117.257100000003</v>
      </c>
      <c r="D24" s="1" t="s">
        <v>130</v>
      </c>
      <c r="E24" s="24" t="e">
        <f>VLOOKUP(C24,'Active 2'!C$27:E$102,2,FALSE)</f>
        <v>#N/A</v>
      </c>
      <c r="H24" s="1">
        <v>66799</v>
      </c>
      <c r="I24" s="1">
        <v>-1.2500000000000001E-2</v>
      </c>
      <c r="N24" s="1" t="s">
        <v>338</v>
      </c>
      <c r="P24" s="1" t="s">
        <v>838</v>
      </c>
    </row>
    <row r="25" spans="1:16" x14ac:dyDescent="0.2">
      <c r="A25" s="1" t="s">
        <v>839</v>
      </c>
      <c r="B25" s="11" t="s">
        <v>49</v>
      </c>
      <c r="C25" s="24">
        <v>54865.632799999999</v>
      </c>
      <c r="D25" s="1" t="s">
        <v>175</v>
      </c>
      <c r="E25" s="24" t="e">
        <f>VLOOKUP(C25,'Active 2'!C$27:E$102,2,FALSE)</f>
        <v>#N/A</v>
      </c>
      <c r="H25" s="1">
        <v>68670</v>
      </c>
      <c r="I25" s="1">
        <v>-1.2500000000000001E-2</v>
      </c>
      <c r="N25" s="1" t="s">
        <v>840</v>
      </c>
    </row>
    <row r="26" spans="1:16" x14ac:dyDescent="0.2">
      <c r="A26" s="1" t="s">
        <v>839</v>
      </c>
      <c r="B26" s="11" t="s">
        <v>49</v>
      </c>
      <c r="C26" s="24">
        <v>54794.838400000001</v>
      </c>
      <c r="D26" s="1" t="s">
        <v>175</v>
      </c>
      <c r="E26" s="24" t="e">
        <f>VLOOKUP(C26,'Active 2'!C$27:E$102,2,FALSE)</f>
        <v>#N/A</v>
      </c>
      <c r="H26" s="1">
        <v>68493</v>
      </c>
      <c r="I26" s="1">
        <v>-9.1999999999999998E-3</v>
      </c>
      <c r="N26" s="1" t="s">
        <v>840</v>
      </c>
    </row>
    <row r="27" spans="1:16" x14ac:dyDescent="0.2">
      <c r="A27" s="1" t="s">
        <v>839</v>
      </c>
      <c r="B27" s="11" t="s">
        <v>51</v>
      </c>
      <c r="C27" s="24">
        <v>55582.618399999999</v>
      </c>
      <c r="D27" s="1" t="s">
        <v>175</v>
      </c>
      <c r="E27" s="24" t="e">
        <f>VLOOKUP(C27,'Active 2'!C$27:E$102,2,FALSE)</f>
        <v>#N/A</v>
      </c>
      <c r="H27" s="1">
        <v>70462</v>
      </c>
      <c r="I27" s="1">
        <v>-3.5999999999999999E-3</v>
      </c>
      <c r="N27" s="1" t="s">
        <v>840</v>
      </c>
    </row>
    <row r="28" spans="1:16" x14ac:dyDescent="0.2">
      <c r="A28" s="1" t="s">
        <v>157</v>
      </c>
      <c r="B28" s="11" t="s">
        <v>49</v>
      </c>
      <c r="C28" s="24">
        <v>54842.4372</v>
      </c>
      <c r="D28" s="1" t="e">
        <f>-#NAME?</f>
        <v>#NAME?</v>
      </c>
      <c r="E28" s="24" t="e">
        <f>VLOOKUP(C28,'Active 2'!C$27:E$102,2,FALSE)</f>
        <v>#N/A</v>
      </c>
      <c r="H28" s="1">
        <v>68612</v>
      </c>
      <c r="I28" s="1">
        <v>-8.8000000000000005E-3</v>
      </c>
      <c r="N28" s="1" t="s">
        <v>841</v>
      </c>
      <c r="P28" s="1">
        <v>1603</v>
      </c>
    </row>
    <row r="29" spans="1:16" x14ac:dyDescent="0.2">
      <c r="A29" s="1" t="s">
        <v>827</v>
      </c>
      <c r="B29" s="11" t="s">
        <v>49</v>
      </c>
      <c r="C29" s="24">
        <v>53363.680200000003</v>
      </c>
      <c r="D29" s="1" t="s">
        <v>130</v>
      </c>
      <c r="E29" s="24" t="e">
        <f>VLOOKUP(C29,'Active 2'!C$27:E$102,2,FALSE)</f>
        <v>#N/A</v>
      </c>
      <c r="H29" s="1">
        <v>64915</v>
      </c>
      <c r="I29" s="1">
        <v>-1.3899999999999999E-2</v>
      </c>
      <c r="N29" s="1" t="s">
        <v>315</v>
      </c>
    </row>
    <row r="30" spans="1:16" x14ac:dyDescent="0.2">
      <c r="A30" s="1" t="s">
        <v>842</v>
      </c>
      <c r="B30" s="11" t="s">
        <v>49</v>
      </c>
      <c r="C30" s="24">
        <v>53381.680999999997</v>
      </c>
      <c r="D30" s="1" t="s">
        <v>130</v>
      </c>
      <c r="E30" s="24" t="e">
        <f>VLOOKUP(C30,'Active 2'!C$27:E$102,2,FALSE)</f>
        <v>#N/A</v>
      </c>
      <c r="H30" s="1">
        <v>64960</v>
      </c>
      <c r="I30" s="1">
        <v>-1.2500000000000001E-2</v>
      </c>
      <c r="N30" s="1" t="s">
        <v>338</v>
      </c>
    </row>
    <row r="31" spans="1:16" x14ac:dyDescent="0.2">
      <c r="A31" s="1" t="s">
        <v>831</v>
      </c>
      <c r="B31" s="11" t="s">
        <v>49</v>
      </c>
      <c r="C31" s="24">
        <v>53745.6679</v>
      </c>
      <c r="D31" s="1" t="s">
        <v>130</v>
      </c>
      <c r="E31" s="24" t="e">
        <f>VLOOKUP(C31,'Active 2'!C$27:E$102,2,FALSE)</f>
        <v>#N/A</v>
      </c>
      <c r="H31" s="1">
        <v>65870</v>
      </c>
      <c r="I31" s="1">
        <v>-1.38E-2</v>
      </c>
      <c r="N31" s="1" t="s">
        <v>329</v>
      </c>
    </row>
    <row r="32" spans="1:16" x14ac:dyDescent="0.2">
      <c r="A32" s="1" t="s">
        <v>843</v>
      </c>
      <c r="B32" s="11" t="s">
        <v>51</v>
      </c>
      <c r="C32" s="24">
        <v>54093.461000000003</v>
      </c>
      <c r="D32" s="1" t="s">
        <v>130</v>
      </c>
      <c r="E32" s="24" t="e">
        <f>VLOOKUP(C32,'Active 2'!C$27:E$102,2,FALSE)</f>
        <v>#N/A</v>
      </c>
      <c r="H32" s="1">
        <v>66739</v>
      </c>
      <c r="I32" s="1">
        <v>-9.4000000000000004E-3</v>
      </c>
      <c r="N32" s="1" t="s">
        <v>338</v>
      </c>
    </row>
    <row r="33" spans="1:14" x14ac:dyDescent="0.2">
      <c r="A33" s="1" t="s">
        <v>843</v>
      </c>
      <c r="B33" s="11" t="s">
        <v>49</v>
      </c>
      <c r="C33" s="24">
        <v>54094.459900000002</v>
      </c>
      <c r="D33" s="1" t="s">
        <v>130</v>
      </c>
      <c r="E33" s="24" t="e">
        <f>VLOOKUP(C33,'Active 2'!C$27:E$102,2,FALSE)</f>
        <v>#N/A</v>
      </c>
      <c r="H33" s="1">
        <v>66742</v>
      </c>
      <c r="I33" s="1">
        <v>-1.0500000000000001E-2</v>
      </c>
      <c r="N33" s="1" t="s">
        <v>338</v>
      </c>
    </row>
    <row r="34" spans="1:14" x14ac:dyDescent="0.2">
      <c r="A34" s="1" t="s">
        <v>831</v>
      </c>
      <c r="B34" s="11" t="s">
        <v>49</v>
      </c>
      <c r="C34" s="24">
        <v>54103.659800000001</v>
      </c>
      <c r="D34" s="1" t="s">
        <v>130</v>
      </c>
      <c r="E34" s="24" t="e">
        <f>VLOOKUP(C34,'Active 2'!C$27:E$102,2,FALSE)</f>
        <v>#N/A</v>
      </c>
      <c r="H34" s="1">
        <v>66765</v>
      </c>
      <c r="I34" s="1">
        <v>-1.03E-2</v>
      </c>
      <c r="N34" s="1" t="s">
        <v>329</v>
      </c>
    </row>
    <row r="35" spans="1:14" x14ac:dyDescent="0.2">
      <c r="A35" s="1" t="s">
        <v>844</v>
      </c>
      <c r="B35" s="11" t="s">
        <v>49</v>
      </c>
      <c r="C35" s="24">
        <v>54116.455699999999</v>
      </c>
      <c r="D35" s="1" t="s">
        <v>175</v>
      </c>
      <c r="E35" s="24" t="e">
        <f>VLOOKUP(C35,'Active 2'!C$27:E$102,2,FALSE)</f>
        <v>#N/A</v>
      </c>
      <c r="H35" s="1">
        <v>66797</v>
      </c>
      <c r="I35" s="1">
        <v>-1.3899999999999999E-2</v>
      </c>
      <c r="N35" s="1" t="s">
        <v>338</v>
      </c>
    </row>
    <row r="36" spans="1:14" x14ac:dyDescent="0.2">
      <c r="A36" s="1" t="s">
        <v>844</v>
      </c>
      <c r="B36" s="11" t="s">
        <v>49</v>
      </c>
      <c r="C36" s="24">
        <v>54128.459000000003</v>
      </c>
      <c r="D36" s="1" t="s">
        <v>329</v>
      </c>
      <c r="E36" s="24" t="e">
        <f>VLOOKUP(C36,'Active 2'!C$27:E$102,2,FALSE)</f>
        <v>#N/A</v>
      </c>
      <c r="H36" s="1">
        <v>66827</v>
      </c>
      <c r="I36" s="1">
        <v>-1.0200000000000001E-2</v>
      </c>
      <c r="N36" s="1" t="s">
        <v>338</v>
      </c>
    </row>
    <row r="37" spans="1:14" x14ac:dyDescent="0.2">
      <c r="A37" s="1" t="s">
        <v>844</v>
      </c>
      <c r="B37" s="11" t="s">
        <v>51</v>
      </c>
      <c r="C37" s="24">
        <v>54135.46</v>
      </c>
      <c r="D37" s="1" t="s">
        <v>329</v>
      </c>
      <c r="E37" s="24" t="e">
        <f>VLOOKUP(C37,'Active 2'!C$27:E$102,2,FALSE)</f>
        <v>#N/A</v>
      </c>
      <c r="H37" s="1">
        <v>66844</v>
      </c>
      <c r="I37" s="1">
        <v>-8.9999999999999993E-3</v>
      </c>
      <c r="N37" s="1" t="s">
        <v>338</v>
      </c>
    </row>
    <row r="38" spans="1:14" x14ac:dyDescent="0.2">
      <c r="A38" s="1" t="s">
        <v>834</v>
      </c>
      <c r="B38" s="11" t="s">
        <v>49</v>
      </c>
      <c r="C38" s="24">
        <v>54165.657099999997</v>
      </c>
      <c r="D38" s="1" t="s">
        <v>130</v>
      </c>
      <c r="E38" s="24" t="e">
        <f>VLOOKUP(C38,'Active 2'!C$27:E$102,2,FALSE)</f>
        <v>#N/A</v>
      </c>
      <c r="H38" s="1">
        <v>66920</v>
      </c>
      <c r="I38" s="1">
        <v>-1.09E-2</v>
      </c>
      <c r="N38" s="1" t="s">
        <v>320</v>
      </c>
    </row>
    <row r="39" spans="1:14" x14ac:dyDescent="0.2">
      <c r="A39" s="1" t="s">
        <v>834</v>
      </c>
      <c r="B39" s="11" t="s">
        <v>49</v>
      </c>
      <c r="C39" s="24">
        <v>54175.657399999996</v>
      </c>
      <c r="D39" s="1" t="s">
        <v>130</v>
      </c>
      <c r="E39" s="24" t="e">
        <f>VLOOKUP(C39,'Active 2'!C$27:E$102,2,FALSE)</f>
        <v>#N/A</v>
      </c>
      <c r="H39" s="1">
        <v>66945</v>
      </c>
      <c r="I39" s="1">
        <v>-1.03E-2</v>
      </c>
      <c r="N39" s="1" t="s">
        <v>320</v>
      </c>
    </row>
    <row r="40" spans="1:14" x14ac:dyDescent="0.2">
      <c r="A40" s="1" t="s">
        <v>827</v>
      </c>
      <c r="B40" s="11" t="s">
        <v>49</v>
      </c>
      <c r="C40" s="24">
        <v>54177.656600000002</v>
      </c>
      <c r="D40" s="1" t="s">
        <v>130</v>
      </c>
      <c r="E40" s="24" t="e">
        <f>VLOOKUP(C40,'Active 2'!C$27:E$102,2,FALSE)</f>
        <v>#N/A</v>
      </c>
      <c r="H40" s="1">
        <v>66950</v>
      </c>
      <c r="I40" s="1">
        <v>-1.11E-2</v>
      </c>
      <c r="N40" s="1" t="s">
        <v>315</v>
      </c>
    </row>
    <row r="41" spans="1:14" x14ac:dyDescent="0.2">
      <c r="A41" s="1" t="s">
        <v>834</v>
      </c>
      <c r="B41" s="11" t="s">
        <v>49</v>
      </c>
      <c r="C41" s="24">
        <v>54179.656799999997</v>
      </c>
      <c r="D41" s="1" t="s">
        <v>130</v>
      </c>
      <c r="E41" s="24" t="e">
        <f>VLOOKUP(C41,'Active 2'!C$27:E$102,2,FALSE)</f>
        <v>#N/A</v>
      </c>
      <c r="H41" s="1">
        <v>66955</v>
      </c>
      <c r="I41" s="1">
        <v>-1.0800000000000001E-2</v>
      </c>
      <c r="N41" s="1" t="s">
        <v>320</v>
      </c>
    </row>
    <row r="42" spans="1:14" x14ac:dyDescent="0.2">
      <c r="A42" s="1" t="s">
        <v>845</v>
      </c>
      <c r="B42" s="11" t="s">
        <v>51</v>
      </c>
      <c r="C42" s="24">
        <v>54503.046900000001</v>
      </c>
      <c r="D42" s="1" t="s">
        <v>174</v>
      </c>
      <c r="E42" s="24" t="e">
        <f>VLOOKUP(C42,'Active 2'!C$27:E$102,2,FALSE)</f>
        <v>#N/A</v>
      </c>
      <c r="H42" s="1">
        <v>67763</v>
      </c>
      <c r="I42" s="1">
        <v>-1.0200000000000001E-2</v>
      </c>
      <c r="N42" s="1" t="s">
        <v>846</v>
      </c>
    </row>
    <row r="43" spans="1:14" x14ac:dyDescent="0.2">
      <c r="A43" s="1" t="s">
        <v>843</v>
      </c>
      <c r="B43" s="11" t="s">
        <v>51</v>
      </c>
      <c r="C43" s="24">
        <v>54527.444199999998</v>
      </c>
      <c r="D43" s="1" t="s">
        <v>175</v>
      </c>
      <c r="E43" s="24" t="e">
        <f>VLOOKUP(C43,'Active 2'!C$27:E$102,2,FALSE)</f>
        <v>#N/A</v>
      </c>
      <c r="H43" s="1">
        <v>67824</v>
      </c>
      <c r="I43" s="1">
        <v>-1.21E-2</v>
      </c>
      <c r="N43" s="1" t="s">
        <v>338</v>
      </c>
    </row>
    <row r="44" spans="1:14" x14ac:dyDescent="0.2">
      <c r="A44" s="1" t="s">
        <v>141</v>
      </c>
      <c r="B44" s="11" t="s">
        <v>51</v>
      </c>
      <c r="C44" s="24">
        <v>54815.031900000002</v>
      </c>
      <c r="D44" s="1" t="s">
        <v>770</v>
      </c>
      <c r="E44" s="24" t="e">
        <f>VLOOKUP(C44,'Active 2'!C$27:E$102,2,FALSE)</f>
        <v>#N/A</v>
      </c>
      <c r="H44" s="1">
        <v>68543</v>
      </c>
      <c r="I44" s="1">
        <v>-1.4999999999999999E-2</v>
      </c>
      <c r="N44" s="1" t="s">
        <v>847</v>
      </c>
    </row>
    <row r="45" spans="1:14" x14ac:dyDescent="0.2">
      <c r="A45" s="1" t="s">
        <v>141</v>
      </c>
      <c r="B45" s="11" t="s">
        <v>49</v>
      </c>
      <c r="C45" s="24">
        <v>54816.044800000003</v>
      </c>
      <c r="D45" s="1" t="s">
        <v>770</v>
      </c>
      <c r="E45" s="24" t="e">
        <f>VLOOKUP(C45,'Active 2'!C$27:E$102,2,FALSE)</f>
        <v>#N/A</v>
      </c>
      <c r="H45" s="1">
        <v>68546</v>
      </c>
      <c r="I45" s="1">
        <v>-2.0999999999999999E-3</v>
      </c>
      <c r="N45" s="1" t="s">
        <v>847</v>
      </c>
    </row>
    <row r="46" spans="1:14" x14ac:dyDescent="0.2">
      <c r="A46" s="1" t="s">
        <v>141</v>
      </c>
      <c r="B46" s="11" t="s">
        <v>49</v>
      </c>
      <c r="C46" s="24">
        <v>54826.039900000003</v>
      </c>
      <c r="D46" s="1" t="s">
        <v>770</v>
      </c>
      <c r="E46" s="24" t="e">
        <f>VLOOKUP(C46,'Active 2'!C$27:E$102,2,FALSE)</f>
        <v>#N/A</v>
      </c>
      <c r="H46" s="1">
        <v>68571</v>
      </c>
      <c r="I46" s="1">
        <v>-6.7000000000000002E-3</v>
      </c>
      <c r="N46" s="1" t="s">
        <v>847</v>
      </c>
    </row>
    <row r="47" spans="1:14" x14ac:dyDescent="0.2">
      <c r="A47" s="1" t="s">
        <v>141</v>
      </c>
      <c r="B47" s="11" t="s">
        <v>51</v>
      </c>
      <c r="C47" s="24">
        <v>55221.029000000002</v>
      </c>
      <c r="D47" s="1" t="s">
        <v>770</v>
      </c>
      <c r="E47" s="24" t="e">
        <f>VLOOKUP(C47,'Active 2'!C$27:E$102,2,FALSE)</f>
        <v>#N/A</v>
      </c>
      <c r="H47" s="1">
        <v>69558</v>
      </c>
      <c r="I47" s="1">
        <v>-4.7000000000000002E-3</v>
      </c>
      <c r="N47" s="1" t="s">
        <v>847</v>
      </c>
    </row>
    <row r="48" spans="1:14" x14ac:dyDescent="0.2">
      <c r="A48" s="1" t="s">
        <v>141</v>
      </c>
      <c r="B48" s="11" t="s">
        <v>51</v>
      </c>
      <c r="C48" s="24">
        <v>55223.025999999998</v>
      </c>
      <c r="D48" s="1" t="s">
        <v>770</v>
      </c>
      <c r="E48" s="24" t="e">
        <f>VLOOKUP(C48,'Active 2'!C$27:E$102,2,FALSE)</f>
        <v>#N/A</v>
      </c>
      <c r="H48" s="1">
        <v>69563</v>
      </c>
      <c r="I48" s="1">
        <v>-7.7000000000000002E-3</v>
      </c>
      <c r="N48" s="1" t="s">
        <v>847</v>
      </c>
    </row>
    <row r="49" spans="1:16" x14ac:dyDescent="0.2">
      <c r="A49" s="1" t="s">
        <v>848</v>
      </c>
      <c r="B49" s="11" t="s">
        <v>51</v>
      </c>
      <c r="C49" s="24">
        <v>55551.016900000002</v>
      </c>
      <c r="D49" s="1" t="s">
        <v>770</v>
      </c>
      <c r="E49" s="24" t="e">
        <f>VLOOKUP(C49,'Active 2'!C$27:E$102,2,FALSE)</f>
        <v>#N/A</v>
      </c>
      <c r="H49" s="1">
        <v>70383</v>
      </c>
      <c r="I49" s="1">
        <v>-6.1000000000000004E-3</v>
      </c>
      <c r="N49" s="1" t="s">
        <v>849</v>
      </c>
    </row>
    <row r="50" spans="1:16" x14ac:dyDescent="0.2">
      <c r="A50" s="1" t="s">
        <v>850</v>
      </c>
      <c r="B50" s="11" t="s">
        <v>51</v>
      </c>
      <c r="C50" s="24">
        <v>55866.208599999998</v>
      </c>
      <c r="D50" s="1" t="s">
        <v>175</v>
      </c>
      <c r="E50" s="24" t="e">
        <f>VLOOKUP(C50,'Active 2'!C$27:E$102,2,FALSE)</f>
        <v>#N/A</v>
      </c>
      <c r="H50" s="1">
        <v>71171</v>
      </c>
      <c r="I50" s="1">
        <v>-4.1999999999999997E-3</v>
      </c>
      <c r="N50" s="1" t="s">
        <v>851</v>
      </c>
    </row>
    <row r="51" spans="1:16" x14ac:dyDescent="0.2">
      <c r="A51" s="1" t="s">
        <v>141</v>
      </c>
      <c r="B51" s="11" t="s">
        <v>49</v>
      </c>
      <c r="C51" s="24">
        <v>55932.002699999997</v>
      </c>
      <c r="D51" s="1" t="s">
        <v>770</v>
      </c>
      <c r="E51" s="24" t="e">
        <f>VLOOKUP(C51,'Active 2'!C$27:E$102,2,FALSE)</f>
        <v>#N/A</v>
      </c>
      <c r="H51" s="1">
        <v>71336</v>
      </c>
      <c r="I51" s="1">
        <v>-7.9000000000000008E-3</v>
      </c>
      <c r="N51" s="1" t="s">
        <v>847</v>
      </c>
    </row>
    <row r="52" spans="1:16" x14ac:dyDescent="0.2">
      <c r="A52" s="1" t="s">
        <v>141</v>
      </c>
      <c r="B52" s="11" t="s">
        <v>49</v>
      </c>
      <c r="C52" s="24">
        <v>55940.0052</v>
      </c>
      <c r="D52" s="1" t="s">
        <v>770</v>
      </c>
      <c r="E52" s="24" t="e">
        <f>VLOOKUP(C52,'Active 2'!C$27:E$102,2,FALSE)</f>
        <v>#N/A</v>
      </c>
      <c r="H52" s="1">
        <v>71356</v>
      </c>
      <c r="I52" s="1">
        <v>-5.1999999999999998E-3</v>
      </c>
      <c r="N52" s="1" t="s">
        <v>847</v>
      </c>
    </row>
    <row r="53" spans="1:16" x14ac:dyDescent="0.2">
      <c r="A53" s="1" t="s">
        <v>144</v>
      </c>
      <c r="B53" s="11" t="s">
        <v>49</v>
      </c>
      <c r="C53" s="24">
        <v>56203.6</v>
      </c>
      <c r="D53" s="1" t="s">
        <v>130</v>
      </c>
      <c r="E53" s="24" t="e">
        <f>VLOOKUP(C53,'Active 2'!C$27:E$102,2,FALSE)</f>
        <v>#N/A</v>
      </c>
      <c r="H53" s="1">
        <v>72015</v>
      </c>
      <c r="I53" s="1">
        <v>-1.8E-3</v>
      </c>
      <c r="N53" s="1" t="s">
        <v>852</v>
      </c>
    </row>
    <row r="54" spans="1:16" x14ac:dyDescent="0.2">
      <c r="A54" s="1" t="s">
        <v>141</v>
      </c>
      <c r="B54" s="11" t="s">
        <v>51</v>
      </c>
      <c r="C54" s="24">
        <v>56300.995999999999</v>
      </c>
      <c r="D54" s="1" t="s">
        <v>174</v>
      </c>
      <c r="E54" s="24" t="e">
        <f>VLOOKUP(C54,'Active 2'!C$27:E$102,2,FALSE)</f>
        <v>#N/A</v>
      </c>
      <c r="H54" s="1">
        <v>72258</v>
      </c>
      <c r="I54" s="1">
        <v>-2.5999999999999999E-3</v>
      </c>
      <c r="N54" s="1" t="s">
        <v>847</v>
      </c>
    </row>
    <row r="55" spans="1:16" x14ac:dyDescent="0.2">
      <c r="A55" s="1" t="s">
        <v>850</v>
      </c>
      <c r="B55" s="11" t="s">
        <v>51</v>
      </c>
      <c r="C55" s="24">
        <v>56300.996200000001</v>
      </c>
      <c r="D55" s="1" t="s">
        <v>175</v>
      </c>
      <c r="E55" s="24" t="e">
        <f>VLOOKUP(C55,'Active 2'!C$27:E$102,2,FALSE)</f>
        <v>#N/A</v>
      </c>
      <c r="H55" s="1">
        <v>72258</v>
      </c>
      <c r="I55" s="1">
        <v>-2.3999999999999998E-3</v>
      </c>
      <c r="N55" s="1" t="s">
        <v>851</v>
      </c>
    </row>
    <row r="56" spans="1:16" x14ac:dyDescent="0.2">
      <c r="A56" s="1" t="s">
        <v>141</v>
      </c>
      <c r="B56" s="11" t="s">
        <v>49</v>
      </c>
      <c r="C56" s="24">
        <v>56301.996800000001</v>
      </c>
      <c r="D56" s="1" t="s">
        <v>174</v>
      </c>
      <c r="E56" s="24" t="e">
        <f>VLOOKUP(C56,'Active 2'!C$27:E$102,2,FALSE)</f>
        <v>#N/A</v>
      </c>
      <c r="H56" s="1">
        <v>72261</v>
      </c>
      <c r="I56" s="1">
        <v>-1.8E-3</v>
      </c>
      <c r="N56" s="1" t="s">
        <v>847</v>
      </c>
    </row>
    <row r="57" spans="1:16" x14ac:dyDescent="0.2">
      <c r="A57" s="1" t="s">
        <v>853</v>
      </c>
      <c r="B57" s="11" t="s">
        <v>51</v>
      </c>
      <c r="C57" s="24">
        <v>56340.594899999996</v>
      </c>
      <c r="D57" s="1" t="s">
        <v>175</v>
      </c>
      <c r="E57" s="24" t="e">
        <f>VLOOKUP(C57,'Active 2'!C$27:E$102,2,FALSE)</f>
        <v>#N/A</v>
      </c>
      <c r="H57" s="1">
        <v>72357</v>
      </c>
      <c r="I57" s="1">
        <v>-2.5000000000000001E-3</v>
      </c>
      <c r="N57" s="1" t="s">
        <v>323</v>
      </c>
      <c r="P57" s="1" t="s">
        <v>854</v>
      </c>
    </row>
    <row r="58" spans="1:16" x14ac:dyDescent="0.2">
      <c r="A58" s="1" t="s">
        <v>827</v>
      </c>
      <c r="B58" s="11" t="s">
        <v>51</v>
      </c>
      <c r="C58" s="24">
        <v>56340.595399999998</v>
      </c>
      <c r="D58" s="1" t="s">
        <v>175</v>
      </c>
      <c r="E58" s="24" t="e">
        <f>VLOOKUP(C58,'Active 2'!C$27:E$102,2,FALSE)</f>
        <v>#N/A</v>
      </c>
      <c r="H58" s="1">
        <v>72357</v>
      </c>
      <c r="I58" s="1">
        <v>-2E-3</v>
      </c>
      <c r="N58" s="1" t="s">
        <v>315</v>
      </c>
      <c r="P58" s="1" t="s">
        <v>854</v>
      </c>
    </row>
    <row r="59" spans="1:16" x14ac:dyDescent="0.2">
      <c r="A59" s="1" t="s">
        <v>853</v>
      </c>
      <c r="B59" s="11" t="s">
        <v>49</v>
      </c>
      <c r="C59" s="24">
        <v>56355.594299999997</v>
      </c>
      <c r="D59" s="1" t="s">
        <v>175</v>
      </c>
      <c r="E59" s="24" t="e">
        <f>VLOOKUP(C59,'Active 2'!C$27:E$102,2,FALSE)</f>
        <v>#N/A</v>
      </c>
      <c r="H59" s="1">
        <v>72395</v>
      </c>
      <c r="I59" s="1">
        <v>-2.5999999999999999E-3</v>
      </c>
      <c r="N59" s="1" t="s">
        <v>323</v>
      </c>
      <c r="P59" s="1" t="s">
        <v>854</v>
      </c>
    </row>
    <row r="60" spans="1:16" x14ac:dyDescent="0.2">
      <c r="A60" s="1" t="s">
        <v>850</v>
      </c>
      <c r="B60" s="11" t="s">
        <v>51</v>
      </c>
      <c r="C60" s="24">
        <v>56612.187400000003</v>
      </c>
      <c r="D60" s="1" t="s">
        <v>175</v>
      </c>
      <c r="E60" s="24" t="e">
        <f>VLOOKUP(C60,'Active 2'!C$27:E$102,2,FALSE)</f>
        <v>#N/A</v>
      </c>
      <c r="H60" s="1">
        <v>73036</v>
      </c>
      <c r="I60" s="1">
        <v>-1.1000000000000001E-3</v>
      </c>
      <c r="N60" s="1" t="s">
        <v>851</v>
      </c>
    </row>
    <row r="61" spans="1:16" x14ac:dyDescent="0.2">
      <c r="A61" s="1" t="s">
        <v>160</v>
      </c>
      <c r="B61" s="11" t="s">
        <v>49</v>
      </c>
      <c r="C61" s="24">
        <v>55200.4257</v>
      </c>
      <c r="D61" s="1" t="s">
        <v>329</v>
      </c>
      <c r="E61" s="24" t="e">
        <f>VLOOKUP(C61,'Active 2'!C$27:E$102,2,FALSE)</f>
        <v>#N/A</v>
      </c>
      <c r="H61" s="1">
        <v>69507</v>
      </c>
      <c r="I61" s="1">
        <v>-8.6999999999999994E-3</v>
      </c>
      <c r="N61" s="1" t="s">
        <v>322</v>
      </c>
    </row>
    <row r="62" spans="1:16" x14ac:dyDescent="0.2">
      <c r="A62" s="1" t="s">
        <v>845</v>
      </c>
      <c r="B62" s="11" t="s">
        <v>49</v>
      </c>
      <c r="C62" s="24">
        <v>53331.2817</v>
      </c>
      <c r="D62" s="1" t="s">
        <v>175</v>
      </c>
      <c r="E62" s="24" t="e">
        <f>VLOOKUP(C62,'Active 2'!C$27:E$102,2,FALSE)</f>
        <v>#N/A</v>
      </c>
      <c r="H62" s="1">
        <v>64834</v>
      </c>
      <c r="I62" s="1">
        <v>-1.35E-2</v>
      </c>
      <c r="N62" s="1" t="s">
        <v>846</v>
      </c>
    </row>
    <row r="63" spans="1:16" x14ac:dyDescent="0.2">
      <c r="A63" s="1" t="s">
        <v>141</v>
      </c>
      <c r="B63" s="11" t="s">
        <v>51</v>
      </c>
      <c r="C63" s="24">
        <v>53713.072099999998</v>
      </c>
      <c r="D63" s="1" t="s">
        <v>175</v>
      </c>
      <c r="E63" s="24" t="e">
        <f>VLOOKUP(C63,'Active 2'!C$27:E$102,2,FALSE)</f>
        <v>#N/A</v>
      </c>
      <c r="H63" s="1">
        <v>65788</v>
      </c>
      <c r="I63" s="1">
        <v>-1.0699999999999999E-2</v>
      </c>
      <c r="N63" s="1" t="s">
        <v>847</v>
      </c>
    </row>
    <row r="64" spans="1:16" x14ac:dyDescent="0.2">
      <c r="A64" s="1" t="s">
        <v>845</v>
      </c>
      <c r="B64" s="11" t="s">
        <v>51</v>
      </c>
      <c r="C64" s="24">
        <v>54048.261100000003</v>
      </c>
      <c r="D64" s="1" t="s">
        <v>175</v>
      </c>
      <c r="E64" s="24" t="e">
        <f>VLOOKUP(C64,'Active 2'!C$27:E$102,2,FALSE)</f>
        <v>#N/A</v>
      </c>
      <c r="H64" s="1">
        <v>66626</v>
      </c>
      <c r="I64" s="1">
        <v>-1.0800000000000001E-2</v>
      </c>
      <c r="N64" s="1" t="s">
        <v>846</v>
      </c>
    </row>
    <row r="65" spans="1:17" x14ac:dyDescent="0.2">
      <c r="A65" s="1" t="s">
        <v>141</v>
      </c>
      <c r="B65" s="11" t="s">
        <v>51</v>
      </c>
      <c r="C65" s="24">
        <v>54089.062299999998</v>
      </c>
      <c r="D65" s="1" t="s">
        <v>175</v>
      </c>
      <c r="E65" s="24" t="e">
        <f>VLOOKUP(C65,'Active 2'!C$27:E$102,2,FALSE)</f>
        <v>#N/A</v>
      </c>
      <c r="H65" s="1">
        <v>66728</v>
      </c>
      <c r="I65" s="1">
        <v>-8.2000000000000007E-3</v>
      </c>
      <c r="N65" s="1" t="s">
        <v>847</v>
      </c>
    </row>
    <row r="66" spans="1:17" x14ac:dyDescent="0.2">
      <c r="A66" s="1" t="s">
        <v>855</v>
      </c>
      <c r="B66" s="11" t="s">
        <v>51</v>
      </c>
      <c r="C66" s="24">
        <v>55618.608</v>
      </c>
      <c r="D66" s="1" t="s">
        <v>129</v>
      </c>
      <c r="E66" s="24" t="e">
        <f>VLOOKUP(C66,'Active 2'!C$27:E$102,2,FALSE)</f>
        <v>#N/A</v>
      </c>
      <c r="H66" s="1">
        <v>70552</v>
      </c>
      <c r="I66" s="1">
        <v>-1.2800000000000001E-2</v>
      </c>
      <c r="N66" s="1" t="s">
        <v>856</v>
      </c>
    </row>
    <row r="67" spans="1:17" x14ac:dyDescent="0.2">
      <c r="A67" s="1" t="s">
        <v>856</v>
      </c>
      <c r="B67" s="11" t="s">
        <v>49</v>
      </c>
      <c r="C67" s="24">
        <v>55947.608</v>
      </c>
      <c r="D67" s="1" t="s">
        <v>129</v>
      </c>
      <c r="E67" s="24" t="e">
        <f>VLOOKUP(C67,'Active 2'!C$27:E$102,2,FALSE)</f>
        <v>#N/A</v>
      </c>
      <c r="H67" s="1">
        <v>71375</v>
      </c>
      <c r="I67" s="1">
        <v>-2.0999999999999999E-3</v>
      </c>
      <c r="N67" s="1" t="s">
        <v>855</v>
      </c>
    </row>
    <row r="68" spans="1:17" x14ac:dyDescent="0.2">
      <c r="A68" s="1" t="s">
        <v>857</v>
      </c>
      <c r="B68" s="11" t="s">
        <v>51</v>
      </c>
      <c r="C68" s="24">
        <v>26734.358</v>
      </c>
      <c r="D68" s="1" t="s">
        <v>128</v>
      </c>
      <c r="E68" s="24" t="e">
        <f>VLOOKUP(C68,'Active 2'!C$27:E$102,2,FALSE)</f>
        <v>#N/A</v>
      </c>
      <c r="H68" s="1">
        <v>-1661</v>
      </c>
      <c r="I68" s="1">
        <v>-1.6000000000000001E-3</v>
      </c>
      <c r="N68" s="1" t="s">
        <v>329</v>
      </c>
      <c r="P68" s="1" t="s">
        <v>858</v>
      </c>
    </row>
    <row r="69" spans="1:17" x14ac:dyDescent="0.2">
      <c r="A69" s="1" t="s">
        <v>857</v>
      </c>
      <c r="B69" s="11" t="s">
        <v>51</v>
      </c>
      <c r="C69" s="24">
        <v>27098.37</v>
      </c>
      <c r="D69" s="1" t="s">
        <v>128</v>
      </c>
      <c r="E69" s="24" t="e">
        <f>VLOOKUP(C69,'Active 2'!C$27:E$102,2,FALSE)</f>
        <v>#N/A</v>
      </c>
      <c r="H69" s="1">
        <v>-751</v>
      </c>
      <c r="I69" s="1">
        <v>2.2200000000000001E-2</v>
      </c>
      <c r="N69" s="1" t="s">
        <v>329</v>
      </c>
      <c r="P69" s="1" t="s">
        <v>858</v>
      </c>
    </row>
    <row r="70" spans="1:17" x14ac:dyDescent="0.2">
      <c r="A70" s="1" t="s">
        <v>857</v>
      </c>
      <c r="B70" s="11" t="s">
        <v>49</v>
      </c>
      <c r="C70" s="24">
        <v>27398.538</v>
      </c>
      <c r="D70" s="1" t="s">
        <v>128</v>
      </c>
      <c r="E70" s="24" t="e">
        <f>VLOOKUP(C70,'Active 2'!C$27:E$102,2,FALSE)</f>
        <v>#N/A</v>
      </c>
      <c r="H70" s="1">
        <v>0</v>
      </c>
      <c r="I70" s="1">
        <v>0</v>
      </c>
      <c r="N70" s="1" t="s">
        <v>329</v>
      </c>
      <c r="P70" s="1" t="s">
        <v>858</v>
      </c>
    </row>
    <row r="71" spans="1:17" x14ac:dyDescent="0.2">
      <c r="A71" s="1" t="s">
        <v>859</v>
      </c>
      <c r="B71" s="11" t="s">
        <v>49</v>
      </c>
      <c r="C71" s="24">
        <v>31137.18</v>
      </c>
      <c r="D71" s="1" t="s">
        <v>129</v>
      </c>
      <c r="E71" s="24" t="e">
        <f>VLOOKUP(C71,'Active 2'!C$27:E$102,2,FALSE)</f>
        <v>#N/A</v>
      </c>
      <c r="H71" s="1">
        <v>9347</v>
      </c>
      <c r="I71" s="1">
        <v>-3.6499999999999998E-2</v>
      </c>
      <c r="N71" s="1" t="s">
        <v>175</v>
      </c>
      <c r="P71" s="1" t="s">
        <v>860</v>
      </c>
      <c r="Q71" s="1" t="s">
        <v>861</v>
      </c>
    </row>
    <row r="72" spans="1:17" x14ac:dyDescent="0.2">
      <c r="A72" s="1" t="s">
        <v>859</v>
      </c>
      <c r="B72" s="11" t="s">
        <v>51</v>
      </c>
      <c r="C72" s="24">
        <v>31138.16</v>
      </c>
      <c r="D72" s="1" t="s">
        <v>129</v>
      </c>
      <c r="E72" s="24" t="e">
        <f>VLOOKUP(C72,'Active 2'!C$27:E$102,2,FALSE)</f>
        <v>#N/A</v>
      </c>
      <c r="H72" s="1">
        <v>9349</v>
      </c>
      <c r="I72" s="1">
        <v>-5.6500000000000002E-2</v>
      </c>
      <c r="N72" s="1" t="s">
        <v>175</v>
      </c>
      <c r="P72" s="1" t="s">
        <v>860</v>
      </c>
      <c r="Q72" s="1" t="s">
        <v>861</v>
      </c>
    </row>
    <row r="73" spans="1:17" x14ac:dyDescent="0.2">
      <c r="A73" s="1" t="s">
        <v>859</v>
      </c>
      <c r="B73" s="11" t="s">
        <v>49</v>
      </c>
      <c r="C73" s="24">
        <v>31143.16</v>
      </c>
      <c r="D73" s="1" t="s">
        <v>129</v>
      </c>
      <c r="E73" s="24" t="e">
        <f>VLOOKUP(C73,'Active 2'!C$27:E$102,2,FALSE)</f>
        <v>#N/A</v>
      </c>
      <c r="H73" s="1">
        <v>9362</v>
      </c>
      <c r="I73" s="1">
        <v>-5.6300000000000003E-2</v>
      </c>
      <c r="N73" s="1" t="s">
        <v>175</v>
      </c>
      <c r="P73" s="1" t="s">
        <v>860</v>
      </c>
      <c r="Q73" s="1" t="s">
        <v>861</v>
      </c>
    </row>
    <row r="74" spans="1:17" x14ac:dyDescent="0.2">
      <c r="A74" s="1" t="s">
        <v>859</v>
      </c>
      <c r="B74" s="11" t="s">
        <v>51</v>
      </c>
      <c r="C74" s="24">
        <v>31150.17</v>
      </c>
      <c r="D74" s="1" t="s">
        <v>129</v>
      </c>
      <c r="E74" s="24" t="str">
        <f>VLOOKUP(C74,'Active 2'!C$27:E$102,2,FALSE)</f>
        <v>vis</v>
      </c>
      <c r="H74" s="1">
        <v>9379</v>
      </c>
      <c r="I74" s="1">
        <v>-4.6100000000000002E-2</v>
      </c>
      <c r="N74" s="1" t="s">
        <v>175</v>
      </c>
      <c r="P74" s="1" t="s">
        <v>860</v>
      </c>
      <c r="Q74" s="1" t="s">
        <v>861</v>
      </c>
    </row>
    <row r="75" spans="1:17" x14ac:dyDescent="0.2">
      <c r="A75" s="1" t="s">
        <v>859</v>
      </c>
      <c r="B75" s="11" t="s">
        <v>49</v>
      </c>
      <c r="C75" s="24">
        <v>31157.18</v>
      </c>
      <c r="D75" s="1" t="s">
        <v>129</v>
      </c>
      <c r="E75" s="24" t="str">
        <f>VLOOKUP(C75,'Active 2'!C$27:E$102,2,FALSE)</f>
        <v>vis</v>
      </c>
      <c r="H75" s="1">
        <v>9397</v>
      </c>
      <c r="I75" s="1">
        <v>-3.5799999999999998E-2</v>
      </c>
      <c r="N75" s="1" t="s">
        <v>175</v>
      </c>
      <c r="P75" s="1" t="s">
        <v>860</v>
      </c>
      <c r="Q75" s="1" t="s">
        <v>861</v>
      </c>
    </row>
    <row r="76" spans="1:17" x14ac:dyDescent="0.2">
      <c r="A76" s="1" t="s">
        <v>859</v>
      </c>
      <c r="B76" s="11" t="s">
        <v>51</v>
      </c>
      <c r="C76" s="24">
        <v>31158.18</v>
      </c>
      <c r="D76" s="1" t="s">
        <v>129</v>
      </c>
      <c r="E76" s="24" t="str">
        <f>VLOOKUP(C76,'Active 2'!C$27:E$102,2,FALSE)</f>
        <v>vis</v>
      </c>
      <c r="H76" s="1">
        <v>9399</v>
      </c>
      <c r="I76" s="1">
        <v>-3.5799999999999998E-2</v>
      </c>
      <c r="N76" s="1" t="s">
        <v>175</v>
      </c>
      <c r="P76" s="1" t="s">
        <v>860</v>
      </c>
      <c r="Q76" s="1" t="s">
        <v>861</v>
      </c>
    </row>
    <row r="77" spans="1:17" x14ac:dyDescent="0.2">
      <c r="A77" s="1" t="s">
        <v>859</v>
      </c>
      <c r="B77" s="11" t="s">
        <v>51</v>
      </c>
      <c r="C77" s="24">
        <v>31162.19</v>
      </c>
      <c r="D77" s="1" t="s">
        <v>129</v>
      </c>
      <c r="E77" s="24" t="str">
        <f>VLOOKUP(C77,'Active 2'!C$27:E$102,2,FALSE)</f>
        <v>vis</v>
      </c>
      <c r="H77" s="1">
        <v>9409</v>
      </c>
      <c r="I77" s="1">
        <v>-2.5700000000000001E-2</v>
      </c>
      <c r="N77" s="1" t="s">
        <v>175</v>
      </c>
      <c r="P77" s="1" t="s">
        <v>860</v>
      </c>
      <c r="Q77" s="1" t="s">
        <v>861</v>
      </c>
    </row>
    <row r="78" spans="1:17" x14ac:dyDescent="0.2">
      <c r="A78" s="1" t="s">
        <v>136</v>
      </c>
      <c r="B78" s="11" t="s">
        <v>49</v>
      </c>
      <c r="C78" s="24">
        <v>36226.317999999999</v>
      </c>
      <c r="D78" s="1" t="s">
        <v>128</v>
      </c>
      <c r="E78" s="24">
        <f>VLOOKUP(C78,'Active 2'!C$27:E$102,2,FALSE)</f>
        <v>0</v>
      </c>
      <c r="H78" s="1">
        <v>22070</v>
      </c>
      <c r="I78" s="1">
        <v>6.6900000000000001E-2</v>
      </c>
      <c r="N78" s="1" t="s">
        <v>306</v>
      </c>
      <c r="P78" s="1" t="s">
        <v>862</v>
      </c>
    </row>
    <row r="79" spans="1:17" x14ac:dyDescent="0.2">
      <c r="A79" s="1" t="s">
        <v>137</v>
      </c>
      <c r="B79" s="11" t="s">
        <v>49</v>
      </c>
      <c r="C79" s="24">
        <v>36889.523999999998</v>
      </c>
      <c r="D79" s="1" t="s">
        <v>128</v>
      </c>
      <c r="E79" s="24" t="str">
        <f>VLOOKUP(C79,'Active 2'!C$27:E$102,2,FALSE)</f>
        <v>pg</v>
      </c>
      <c r="H79" s="1">
        <v>23728</v>
      </c>
      <c r="I79" s="1">
        <v>9.4500000000000001E-2</v>
      </c>
      <c r="N79" s="1" t="s">
        <v>863</v>
      </c>
      <c r="P79" s="1" t="s">
        <v>864</v>
      </c>
    </row>
    <row r="80" spans="1:17" x14ac:dyDescent="0.2">
      <c r="A80" s="1" t="s">
        <v>137</v>
      </c>
      <c r="B80" s="11" t="s">
        <v>49</v>
      </c>
      <c r="C80" s="24">
        <v>39551.402999999998</v>
      </c>
      <c r="D80" s="1" t="s">
        <v>128</v>
      </c>
      <c r="E80" s="24" t="str">
        <f>VLOOKUP(C80,'Active 2'!C$27:E$102,2,FALSE)</f>
        <v>pg</v>
      </c>
      <c r="H80" s="1">
        <v>30383</v>
      </c>
      <c r="I80" s="1">
        <v>0.06</v>
      </c>
      <c r="N80" s="1" t="s">
        <v>863</v>
      </c>
      <c r="P80" s="1" t="s">
        <v>864</v>
      </c>
    </row>
    <row r="81" spans="1:16" x14ac:dyDescent="0.2">
      <c r="A81" s="1" t="s">
        <v>137</v>
      </c>
      <c r="B81" s="11" t="s">
        <v>49</v>
      </c>
      <c r="C81" s="24">
        <v>41331.334000000003</v>
      </c>
      <c r="D81" s="1" t="s">
        <v>128</v>
      </c>
      <c r="E81" s="24" t="str">
        <f>VLOOKUP(C81,'Active 2'!C$27:E$102,2,FALSE)</f>
        <v>pg</v>
      </c>
      <c r="H81" s="1">
        <v>34833</v>
      </c>
      <c r="I81" s="1">
        <v>4.8800000000000003E-2</v>
      </c>
      <c r="N81" s="1" t="s">
        <v>863</v>
      </c>
      <c r="P81" s="1" t="s">
        <v>864</v>
      </c>
    </row>
    <row r="82" spans="1:16" x14ac:dyDescent="0.2">
      <c r="A82" s="1" t="s">
        <v>137</v>
      </c>
      <c r="B82" s="11" t="s">
        <v>49</v>
      </c>
      <c r="C82" s="24">
        <v>41765.324000000001</v>
      </c>
      <c r="D82" s="1" t="s">
        <v>128</v>
      </c>
      <c r="E82" s="24" t="str">
        <f>VLOOKUP(C82,'Active 2'!C$27:E$102,2,FALSE)</f>
        <v>pg</v>
      </c>
      <c r="H82" s="1">
        <v>35918</v>
      </c>
      <c r="I82" s="1">
        <v>5.2900000000000003E-2</v>
      </c>
      <c r="N82" s="1" t="s">
        <v>863</v>
      </c>
      <c r="P82" s="1" t="s">
        <v>864</v>
      </c>
    </row>
    <row r="83" spans="1:16" x14ac:dyDescent="0.2">
      <c r="A83" s="1" t="s">
        <v>137</v>
      </c>
      <c r="B83" s="11" t="s">
        <v>49</v>
      </c>
      <c r="C83" s="24">
        <v>42756.489000000001</v>
      </c>
      <c r="D83" s="1" t="s">
        <v>128</v>
      </c>
      <c r="E83" s="24" t="str">
        <f>VLOOKUP(C83,'Active 2'!C$27:E$102,2,FALSE)</f>
        <v>pg</v>
      </c>
      <c r="H83" s="1">
        <v>38396</v>
      </c>
      <c r="I83" s="1">
        <v>5.0099999999999999E-2</v>
      </c>
      <c r="N83" s="1" t="s">
        <v>863</v>
      </c>
      <c r="P83" s="1" t="s">
        <v>864</v>
      </c>
    </row>
    <row r="84" spans="1:16" x14ac:dyDescent="0.2">
      <c r="A84" s="1" t="s">
        <v>865</v>
      </c>
      <c r="B84" s="11" t="s">
        <v>51</v>
      </c>
      <c r="C84" s="24">
        <v>43167.487000000001</v>
      </c>
      <c r="D84" s="1" t="s">
        <v>129</v>
      </c>
      <c r="E84" s="24" t="str">
        <f>VLOOKUP(C84,'Active 2'!C$27:E$102,2,FALSE)</f>
        <v>vis</v>
      </c>
      <c r="H84" s="1">
        <v>39423</v>
      </c>
      <c r="I84" s="1">
        <v>6.1499999999999999E-2</v>
      </c>
      <c r="N84" s="1" t="s">
        <v>866</v>
      </c>
    </row>
    <row r="85" spans="1:16" x14ac:dyDescent="0.2">
      <c r="A85" s="1" t="s">
        <v>865</v>
      </c>
      <c r="B85" s="11" t="s">
        <v>49</v>
      </c>
      <c r="C85" s="24">
        <v>43171.292000000001</v>
      </c>
      <c r="D85" s="1" t="s">
        <v>129</v>
      </c>
      <c r="E85" s="24" t="str">
        <f>VLOOKUP(C85,'Active 2'!C$27:E$102,2,FALSE)</f>
        <v>vis</v>
      </c>
      <c r="H85" s="1">
        <v>39433</v>
      </c>
      <c r="I85" s="1">
        <v>6.6600000000000006E-2</v>
      </c>
      <c r="N85" s="1" t="s">
        <v>866</v>
      </c>
    </row>
    <row r="86" spans="1:16" x14ac:dyDescent="0.2">
      <c r="A86" s="1" t="s">
        <v>865</v>
      </c>
      <c r="B86" s="11" t="s">
        <v>51</v>
      </c>
      <c r="C86" s="24">
        <v>43171.491000000002</v>
      </c>
      <c r="D86" s="1" t="s">
        <v>129</v>
      </c>
      <c r="E86" s="24" t="str">
        <f>VLOOKUP(C86,'Active 2'!C$27:E$102,2,FALSE)</f>
        <v>vis</v>
      </c>
      <c r="H86" s="1">
        <v>39433</v>
      </c>
      <c r="I86" s="1">
        <v>6.5600000000000006E-2</v>
      </c>
      <c r="N86" s="1" t="s">
        <v>866</v>
      </c>
    </row>
    <row r="87" spans="1:16" x14ac:dyDescent="0.2">
      <c r="A87" s="1" t="s">
        <v>865</v>
      </c>
      <c r="B87" s="11" t="s">
        <v>51</v>
      </c>
      <c r="C87" s="24">
        <v>43173.464999999997</v>
      </c>
      <c r="D87" s="1" t="s">
        <v>129</v>
      </c>
      <c r="E87" s="24" t="str">
        <f>VLOOKUP(C87,'Active 2'!C$27:E$102,2,FALSE)</f>
        <v>vis</v>
      </c>
      <c r="H87" s="1">
        <v>39438</v>
      </c>
      <c r="I87" s="1">
        <v>3.9699999999999999E-2</v>
      </c>
      <c r="N87" s="1" t="s">
        <v>866</v>
      </c>
    </row>
    <row r="88" spans="1:16" x14ac:dyDescent="0.2">
      <c r="A88" s="1" t="s">
        <v>865</v>
      </c>
      <c r="B88" s="11" t="s">
        <v>49</v>
      </c>
      <c r="C88" s="24">
        <v>43174.474999999999</v>
      </c>
      <c r="D88" s="1" t="s">
        <v>129</v>
      </c>
      <c r="E88" s="24" t="str">
        <f>VLOOKUP(C88,'Active 2'!C$27:E$102,2,FALSE)</f>
        <v>vis</v>
      </c>
      <c r="H88" s="1">
        <v>39441</v>
      </c>
      <c r="I88" s="1">
        <v>4.9700000000000001E-2</v>
      </c>
      <c r="N88" s="1" t="s">
        <v>866</v>
      </c>
    </row>
    <row r="89" spans="1:16" x14ac:dyDescent="0.2">
      <c r="A89" s="1" t="s">
        <v>865</v>
      </c>
      <c r="B89" s="11" t="s">
        <v>49</v>
      </c>
      <c r="C89" s="24">
        <v>43175.281000000003</v>
      </c>
      <c r="D89" s="1" t="s">
        <v>129</v>
      </c>
      <c r="E89" s="24" t="str">
        <f>VLOOKUP(C89,'Active 2'!C$27:E$102,2,FALSE)</f>
        <v>vis</v>
      </c>
      <c r="H89" s="1">
        <v>39443</v>
      </c>
      <c r="I89" s="1">
        <v>5.5800000000000002E-2</v>
      </c>
      <c r="N89" s="1" t="s">
        <v>866</v>
      </c>
    </row>
    <row r="90" spans="1:16" x14ac:dyDescent="0.2">
      <c r="A90" s="1" t="s">
        <v>865</v>
      </c>
      <c r="B90" s="11" t="s">
        <v>49</v>
      </c>
      <c r="C90" s="24">
        <v>43203.29</v>
      </c>
      <c r="D90" s="1" t="s">
        <v>129</v>
      </c>
      <c r="E90" s="24" t="str">
        <f>VLOOKUP(C90,'Active 2'!C$27:E$102,2,FALSE)</f>
        <v>vis</v>
      </c>
      <c r="H90" s="1">
        <v>39513</v>
      </c>
      <c r="I90" s="1">
        <v>6.5699999999999995E-2</v>
      </c>
      <c r="N90" s="1" t="s">
        <v>866</v>
      </c>
    </row>
    <row r="91" spans="1:16" x14ac:dyDescent="0.2">
      <c r="A91" s="1" t="s">
        <v>865</v>
      </c>
      <c r="B91" s="11" t="s">
        <v>49</v>
      </c>
      <c r="C91" s="24">
        <v>43397.68</v>
      </c>
      <c r="D91" s="1" t="s">
        <v>129</v>
      </c>
      <c r="E91" s="24" t="str">
        <f>VLOOKUP(C91,'Active 2'!C$27:E$102,2,FALSE)</f>
        <v>vis</v>
      </c>
      <c r="H91" s="1">
        <v>39999</v>
      </c>
      <c r="I91" s="1">
        <v>6.2E-2</v>
      </c>
      <c r="N91" s="1" t="s">
        <v>866</v>
      </c>
    </row>
    <row r="92" spans="1:16" x14ac:dyDescent="0.2">
      <c r="A92" s="1" t="s">
        <v>865</v>
      </c>
      <c r="B92" s="11" t="s">
        <v>51</v>
      </c>
      <c r="C92" s="24">
        <v>43481.483999999997</v>
      </c>
      <c r="D92" s="1" t="s">
        <v>129</v>
      </c>
      <c r="E92" s="24" t="str">
        <f>VLOOKUP(C92,'Active 2'!C$27:E$102,2,FALSE)</f>
        <v>vis</v>
      </c>
      <c r="H92" s="1">
        <v>40208</v>
      </c>
      <c r="I92" s="1">
        <v>6.8699999999999997E-2</v>
      </c>
      <c r="N92" s="1" t="s">
        <v>866</v>
      </c>
    </row>
    <row r="93" spans="1:16" x14ac:dyDescent="0.2">
      <c r="A93" s="1" t="s">
        <v>137</v>
      </c>
      <c r="B93" s="11" t="s">
        <v>49</v>
      </c>
      <c r="C93" s="24">
        <v>43482.468000000001</v>
      </c>
      <c r="D93" s="1" t="s">
        <v>128</v>
      </c>
      <c r="E93" s="24" t="str">
        <f>VLOOKUP(C93,'Active 2'!C$27:E$102,2,FALSE)</f>
        <v>pg</v>
      </c>
      <c r="H93" s="1">
        <v>40211</v>
      </c>
      <c r="I93" s="1">
        <v>5.2699999999999997E-2</v>
      </c>
      <c r="N93" s="1" t="s">
        <v>863</v>
      </c>
      <c r="P93" s="1" t="s">
        <v>864</v>
      </c>
    </row>
    <row r="94" spans="1:16" x14ac:dyDescent="0.2">
      <c r="A94" s="1" t="s">
        <v>865</v>
      </c>
      <c r="B94" s="11" t="s">
        <v>51</v>
      </c>
      <c r="C94" s="24">
        <v>43495.499000000003</v>
      </c>
      <c r="D94" s="1" t="s">
        <v>129</v>
      </c>
      <c r="E94" s="24" t="str">
        <f>VLOOKUP(C94,'Active 2'!C$27:E$102,2,FALSE)</f>
        <v>vis</v>
      </c>
      <c r="H94" s="1">
        <v>40243</v>
      </c>
      <c r="I94" s="1">
        <v>8.4199999999999997E-2</v>
      </c>
      <c r="N94" s="1" t="s">
        <v>866</v>
      </c>
    </row>
    <row r="95" spans="1:16" x14ac:dyDescent="0.2">
      <c r="A95" s="1" t="s">
        <v>865</v>
      </c>
      <c r="B95" s="11" t="s">
        <v>49</v>
      </c>
      <c r="C95" s="24">
        <v>43496.487000000001</v>
      </c>
      <c r="D95" s="1" t="s">
        <v>129</v>
      </c>
      <c r="E95" s="24" t="str">
        <f>VLOOKUP(C95,'Active 2'!C$27:E$102,2,FALSE)</f>
        <v>vis</v>
      </c>
      <c r="H95" s="1">
        <v>40246</v>
      </c>
      <c r="I95" s="1">
        <v>7.22E-2</v>
      </c>
      <c r="N95" s="1" t="s">
        <v>866</v>
      </c>
    </row>
    <row r="96" spans="1:16" x14ac:dyDescent="0.2">
      <c r="A96" s="1" t="s">
        <v>865</v>
      </c>
      <c r="B96" s="11" t="s">
        <v>49</v>
      </c>
      <c r="C96" s="24">
        <v>43512.478000000003</v>
      </c>
      <c r="D96" s="1" t="s">
        <v>129</v>
      </c>
      <c r="E96" s="24" t="str">
        <f>VLOOKUP(C96,'Active 2'!C$27:E$102,2,FALSE)</f>
        <v>vis</v>
      </c>
      <c r="H96" s="1">
        <v>40286</v>
      </c>
      <c r="I96" s="1">
        <v>6.3700000000000007E-2</v>
      </c>
      <c r="N96" s="1" t="s">
        <v>866</v>
      </c>
    </row>
    <row r="97" spans="1:14" x14ac:dyDescent="0.2">
      <c r="A97" s="1" t="s">
        <v>865</v>
      </c>
      <c r="B97" s="11" t="s">
        <v>49</v>
      </c>
      <c r="C97" s="24">
        <v>43535.271999999997</v>
      </c>
      <c r="D97" s="1" t="s">
        <v>129</v>
      </c>
      <c r="E97" s="24" t="str">
        <f>VLOOKUP(C97,'Active 2'!C$27:E$102,2,FALSE)</f>
        <v>vis</v>
      </c>
      <c r="H97" s="1">
        <v>40343</v>
      </c>
      <c r="I97" s="1">
        <v>5.8500000000000003E-2</v>
      </c>
      <c r="N97" s="1" t="s">
        <v>866</v>
      </c>
    </row>
    <row r="98" spans="1:14" x14ac:dyDescent="0.2">
      <c r="A98" s="1" t="s">
        <v>865</v>
      </c>
      <c r="B98" s="11" t="s">
        <v>51</v>
      </c>
      <c r="C98" s="24">
        <v>43535.472000000002</v>
      </c>
      <c r="D98" s="1" t="s">
        <v>129</v>
      </c>
      <c r="E98" s="24" t="str">
        <f>VLOOKUP(C98,'Active 2'!C$27:E$102,2,FALSE)</f>
        <v>vis</v>
      </c>
      <c r="H98" s="1">
        <v>40343</v>
      </c>
      <c r="I98" s="1">
        <v>5.8500000000000003E-2</v>
      </c>
      <c r="N98" s="1" t="s">
        <v>866</v>
      </c>
    </row>
    <row r="99" spans="1:14" x14ac:dyDescent="0.2">
      <c r="A99" s="1" t="s">
        <v>865</v>
      </c>
      <c r="B99" s="11" t="s">
        <v>51</v>
      </c>
      <c r="C99" s="24">
        <v>43537.482000000004</v>
      </c>
      <c r="D99" s="1" t="s">
        <v>129</v>
      </c>
      <c r="E99" s="24" t="str">
        <f>VLOOKUP(C99,'Active 2'!C$27:E$102,2,FALSE)</f>
        <v>vis</v>
      </c>
      <c r="H99" s="1">
        <v>40348</v>
      </c>
      <c r="I99" s="1">
        <v>6.8500000000000005E-2</v>
      </c>
      <c r="N99" s="1" t="s">
        <v>866</v>
      </c>
    </row>
    <row r="100" spans="1:14" x14ac:dyDescent="0.2">
      <c r="A100" s="1" t="s">
        <v>865</v>
      </c>
      <c r="B100" s="11" t="s">
        <v>51</v>
      </c>
      <c r="C100" s="24">
        <v>43568.285000000003</v>
      </c>
      <c r="D100" s="1" t="s">
        <v>129</v>
      </c>
      <c r="E100" s="24" t="str">
        <f>VLOOKUP(C100,'Active 2'!C$27:E$102,2,FALSE)</f>
        <v>vis</v>
      </c>
      <c r="H100" s="1">
        <v>40425</v>
      </c>
      <c r="I100" s="1">
        <v>7.2499999999999995E-2</v>
      </c>
      <c r="N100" s="1" t="s">
        <v>866</v>
      </c>
    </row>
    <row r="101" spans="1:14" x14ac:dyDescent="0.2">
      <c r="A101" s="1" t="s">
        <v>865</v>
      </c>
      <c r="B101" s="11" t="s">
        <v>49</v>
      </c>
      <c r="C101" s="24">
        <v>43573.286</v>
      </c>
      <c r="D101" s="1" t="s">
        <v>129</v>
      </c>
      <c r="E101" s="24" t="str">
        <f>VLOOKUP(C101,'Active 2'!C$27:E$102,2,FALSE)</f>
        <v>vis</v>
      </c>
      <c r="H101" s="1">
        <v>40438</v>
      </c>
      <c r="I101" s="1">
        <v>7.3700000000000002E-2</v>
      </c>
      <c r="N101" s="1" t="s">
        <v>866</v>
      </c>
    </row>
    <row r="102" spans="1:14" x14ac:dyDescent="0.2">
      <c r="A102" s="1" t="s">
        <v>865</v>
      </c>
      <c r="B102" s="11" t="s">
        <v>51</v>
      </c>
      <c r="C102" s="24">
        <v>43574.28</v>
      </c>
      <c r="D102" s="1" t="s">
        <v>129</v>
      </c>
      <c r="E102" s="24" t="str">
        <f>VLOOKUP(C102,'Active 2'!C$27:E$102,2,FALSE)</f>
        <v>vis</v>
      </c>
      <c r="H102" s="1">
        <v>40440</v>
      </c>
      <c r="I102" s="1">
        <v>6.7699999999999996E-2</v>
      </c>
      <c r="N102" s="1" t="s">
        <v>866</v>
      </c>
    </row>
    <row r="103" spans="1:14" x14ac:dyDescent="0.2">
      <c r="A103" s="1" t="s">
        <v>865</v>
      </c>
      <c r="B103" s="11" t="s">
        <v>49</v>
      </c>
      <c r="C103" s="24">
        <v>43575.277000000002</v>
      </c>
      <c r="D103" s="1" t="s">
        <v>129</v>
      </c>
      <c r="E103" s="24" t="str">
        <f>VLOOKUP(C103,'Active 2'!C$27:E$102,2,FALSE)</f>
        <v>vis</v>
      </c>
      <c r="H103" s="1">
        <v>40443</v>
      </c>
      <c r="I103" s="1">
        <v>6.4799999999999996E-2</v>
      </c>
      <c r="N103" s="1" t="s">
        <v>866</v>
      </c>
    </row>
    <row r="104" spans="1:14" x14ac:dyDescent="0.2">
      <c r="A104" s="1" t="s">
        <v>865</v>
      </c>
      <c r="B104" s="11" t="s">
        <v>51</v>
      </c>
      <c r="C104" s="24">
        <v>43833.457000000002</v>
      </c>
      <c r="D104" s="1" t="s">
        <v>129</v>
      </c>
      <c r="E104" s="24" t="str">
        <f>VLOOKUP(C104,'Active 2'!C$27:E$102,2,FALSE)</f>
        <v>vis</v>
      </c>
      <c r="H104" s="1">
        <v>41088</v>
      </c>
      <c r="I104" s="1">
        <v>5.3100000000000001E-2</v>
      </c>
      <c r="N104" s="1" t="s">
        <v>866</v>
      </c>
    </row>
    <row r="105" spans="1:14" x14ac:dyDescent="0.2">
      <c r="A105" s="1" t="s">
        <v>865</v>
      </c>
      <c r="B105" s="11" t="s">
        <v>49</v>
      </c>
      <c r="C105" s="24">
        <v>43880.449000000001</v>
      </c>
      <c r="D105" s="1" t="s">
        <v>129</v>
      </c>
      <c r="E105" s="24" t="str">
        <f>VLOOKUP(C105,'Active 2'!C$27:E$102,2,FALSE)</f>
        <v>vis</v>
      </c>
      <c r="H105" s="1">
        <v>41206</v>
      </c>
      <c r="I105" s="1">
        <v>4.6699999999999998E-2</v>
      </c>
      <c r="N105" s="1" t="s">
        <v>866</v>
      </c>
    </row>
    <row r="106" spans="1:14" x14ac:dyDescent="0.2">
      <c r="A106" s="1" t="s">
        <v>865</v>
      </c>
      <c r="B106" s="11" t="s">
        <v>49</v>
      </c>
      <c r="C106" s="24">
        <v>43887.258000000002</v>
      </c>
      <c r="D106" s="1" t="s">
        <v>129</v>
      </c>
      <c r="E106" s="24" t="str">
        <f>VLOOKUP(C106,'Active 2'!C$27:E$102,2,FALSE)</f>
        <v>vis</v>
      </c>
      <c r="H106" s="1">
        <v>41223</v>
      </c>
      <c r="I106" s="1">
        <v>5.5899999999999998E-2</v>
      </c>
      <c r="N106" s="1" t="s">
        <v>866</v>
      </c>
    </row>
    <row r="107" spans="1:14" x14ac:dyDescent="0.2">
      <c r="A107" s="1" t="s">
        <v>865</v>
      </c>
      <c r="B107" s="11" t="s">
        <v>51</v>
      </c>
      <c r="C107" s="24">
        <v>43887.45</v>
      </c>
      <c r="D107" s="1" t="s">
        <v>129</v>
      </c>
      <c r="E107" s="24" t="str">
        <f>VLOOKUP(C107,'Active 2'!C$27:E$102,2,FALSE)</f>
        <v>vis</v>
      </c>
      <c r="H107" s="1">
        <v>41223</v>
      </c>
      <c r="I107" s="1">
        <v>4.7899999999999998E-2</v>
      </c>
      <c r="N107" s="1" t="s">
        <v>866</v>
      </c>
    </row>
    <row r="108" spans="1:14" x14ac:dyDescent="0.2">
      <c r="A108" s="1" t="s">
        <v>138</v>
      </c>
      <c r="B108" s="11" t="s">
        <v>49</v>
      </c>
      <c r="C108" s="24">
        <v>44024.458299999998</v>
      </c>
      <c r="D108" s="1" t="s">
        <v>128</v>
      </c>
      <c r="E108" s="24" t="str">
        <f>VLOOKUP(C108,'Active 2'!C$27:E$102,2,FALSE)</f>
        <v>pg</v>
      </c>
      <c r="H108" s="1">
        <v>41566</v>
      </c>
      <c r="I108" s="1">
        <v>6.0699999999999997E-2</v>
      </c>
      <c r="N108" s="1" t="s">
        <v>867</v>
      </c>
    </row>
    <row r="109" spans="1:14" x14ac:dyDescent="0.2">
      <c r="A109" s="1" t="s">
        <v>865</v>
      </c>
      <c r="B109" s="11" t="s">
        <v>49</v>
      </c>
      <c r="C109" s="24">
        <v>44236.440999999999</v>
      </c>
      <c r="D109" s="1" t="s">
        <v>129</v>
      </c>
      <c r="E109" s="24">
        <f>VLOOKUP(C109,'Active 2'!C$27:E$102,2,FALSE)</f>
        <v>0</v>
      </c>
      <c r="H109" s="1">
        <v>42096</v>
      </c>
      <c r="I109" s="1">
        <v>5.0200000000000002E-2</v>
      </c>
      <c r="N109" s="1" t="s">
        <v>866</v>
      </c>
    </row>
    <row r="110" spans="1:14" x14ac:dyDescent="0.2">
      <c r="A110" s="1" t="s">
        <v>865</v>
      </c>
      <c r="B110" s="11" t="s">
        <v>51</v>
      </c>
      <c r="C110" s="24">
        <v>44241.436999999998</v>
      </c>
      <c r="D110" s="1" t="s">
        <v>129</v>
      </c>
      <c r="E110" s="24" t="str">
        <f>VLOOKUP(C110,'Active 2'!C$27:E$102,2,FALSE)</f>
        <v>vis</v>
      </c>
      <c r="H110" s="1">
        <v>42108</v>
      </c>
      <c r="I110" s="1">
        <v>4.6399999999999997E-2</v>
      </c>
      <c r="N110" s="1" t="s">
        <v>866</v>
      </c>
    </row>
    <row r="111" spans="1:14" x14ac:dyDescent="0.2">
      <c r="A111" s="1" t="s">
        <v>865</v>
      </c>
      <c r="B111" s="11" t="s">
        <v>51</v>
      </c>
      <c r="C111" s="24">
        <v>44267.447999999997</v>
      </c>
      <c r="D111" s="1" t="s">
        <v>129</v>
      </c>
      <c r="E111" s="24" t="str">
        <f>VLOOKUP(C111,'Active 2'!C$27:E$102,2,FALSE)</f>
        <v>vis</v>
      </c>
      <c r="H111" s="1">
        <v>42173</v>
      </c>
      <c r="I111" s="1">
        <v>5.8200000000000002E-2</v>
      </c>
      <c r="N111" s="1" t="s">
        <v>866</v>
      </c>
    </row>
    <row r="112" spans="1:14" x14ac:dyDescent="0.2">
      <c r="A112" s="1" t="s">
        <v>865</v>
      </c>
      <c r="B112" s="11" t="s">
        <v>49</v>
      </c>
      <c r="C112" s="24">
        <v>44280.447999999997</v>
      </c>
      <c r="D112" s="1" t="s">
        <v>129</v>
      </c>
      <c r="E112" s="24" t="str">
        <f>VLOOKUP(C112,'Active 2'!C$27:E$102,2,FALSE)</f>
        <v>vis</v>
      </c>
      <c r="H112" s="1">
        <v>42206</v>
      </c>
      <c r="I112" s="1">
        <v>5.8700000000000002E-2</v>
      </c>
      <c r="N112" s="1" t="s">
        <v>866</v>
      </c>
    </row>
    <row r="113" spans="1:16" x14ac:dyDescent="0.2">
      <c r="A113" s="1" t="s">
        <v>865</v>
      </c>
      <c r="B113" s="11" t="s">
        <v>49</v>
      </c>
      <c r="C113" s="24">
        <v>44288.432999999997</v>
      </c>
      <c r="D113" s="1" t="s">
        <v>129</v>
      </c>
      <c r="E113" s="24" t="str">
        <f>VLOOKUP(C113,'Active 2'!C$27:E$102,2,FALSE)</f>
        <v>vis</v>
      </c>
      <c r="H113" s="1">
        <v>42226</v>
      </c>
      <c r="I113" s="1">
        <v>4.3900000000000002E-2</v>
      </c>
      <c r="N113" s="1" t="s">
        <v>866</v>
      </c>
    </row>
    <row r="114" spans="1:16" x14ac:dyDescent="0.2">
      <c r="A114" s="1" t="s">
        <v>865</v>
      </c>
      <c r="B114" s="11" t="s">
        <v>51</v>
      </c>
      <c r="C114" s="24">
        <v>44522.642</v>
      </c>
      <c r="D114" s="1" t="s">
        <v>129</v>
      </c>
      <c r="E114" s="24" t="str">
        <f>VLOOKUP(C114,'Active 2'!C$27:E$102,2,FALSE)</f>
        <v>vis</v>
      </c>
      <c r="H114" s="1">
        <v>42811</v>
      </c>
      <c r="I114" s="1">
        <v>6.0499999999999998E-2</v>
      </c>
      <c r="N114" s="1" t="s">
        <v>866</v>
      </c>
    </row>
    <row r="115" spans="1:16" x14ac:dyDescent="0.2">
      <c r="A115" s="1" t="s">
        <v>865</v>
      </c>
      <c r="B115" s="11" t="s">
        <v>51</v>
      </c>
      <c r="C115" s="24">
        <v>44581.446000000004</v>
      </c>
      <c r="D115" s="1" t="s">
        <v>129</v>
      </c>
      <c r="E115" s="24" t="str">
        <f>VLOOKUP(C115,'Active 2'!C$27:E$102,2,FALSE)</f>
        <v>vis</v>
      </c>
      <c r="H115" s="1">
        <v>42958</v>
      </c>
      <c r="I115" s="1">
        <v>6.6500000000000004E-2</v>
      </c>
      <c r="N115" s="1" t="s">
        <v>866</v>
      </c>
    </row>
    <row r="116" spans="1:16" x14ac:dyDescent="0.2">
      <c r="A116" s="1" t="s">
        <v>865</v>
      </c>
      <c r="B116" s="11" t="s">
        <v>51</v>
      </c>
      <c r="C116" s="24">
        <v>44599.447999999997</v>
      </c>
      <c r="D116" s="1" t="s">
        <v>129</v>
      </c>
      <c r="E116" s="24" t="str">
        <f>VLOOKUP(C116,'Active 2'!C$27:E$102,2,FALSE)</f>
        <v>vis</v>
      </c>
      <c r="H116" s="1">
        <v>43003</v>
      </c>
      <c r="I116" s="1">
        <v>6.9000000000000006E-2</v>
      </c>
      <c r="N116" s="1" t="s">
        <v>866</v>
      </c>
    </row>
    <row r="117" spans="1:16" x14ac:dyDescent="0.2">
      <c r="A117" s="1" t="s">
        <v>865</v>
      </c>
      <c r="B117" s="11" t="s">
        <v>49</v>
      </c>
      <c r="C117" s="24">
        <v>44616.432999999997</v>
      </c>
      <c r="D117" s="1" t="s">
        <v>129</v>
      </c>
      <c r="E117" s="24" t="str">
        <f>VLOOKUP(C117,'Active 2'!C$27:E$102,2,FALSE)</f>
        <v>vis</v>
      </c>
      <c r="H117" s="1">
        <v>43046</v>
      </c>
      <c r="I117" s="1">
        <v>5.4600000000000003E-2</v>
      </c>
      <c r="N117" s="1" t="s">
        <v>866</v>
      </c>
    </row>
    <row r="118" spans="1:16" x14ac:dyDescent="0.2">
      <c r="A118" s="1" t="s">
        <v>865</v>
      </c>
      <c r="B118" s="11" t="s">
        <v>49</v>
      </c>
      <c r="C118" s="24">
        <v>44620.423000000003</v>
      </c>
      <c r="D118" s="1" t="s">
        <v>129</v>
      </c>
      <c r="E118" s="24" t="str">
        <f>VLOOKUP(C118,'Active 2'!C$27:E$102,2,FALSE)</f>
        <v>vis</v>
      </c>
      <c r="H118" s="1">
        <v>43056</v>
      </c>
      <c r="I118" s="1">
        <v>4.4699999999999997E-2</v>
      </c>
      <c r="N118" s="1" t="s">
        <v>866</v>
      </c>
    </row>
    <row r="119" spans="1:16" x14ac:dyDescent="0.2">
      <c r="A119" s="1" t="s">
        <v>865</v>
      </c>
      <c r="B119" s="11" t="s">
        <v>49</v>
      </c>
      <c r="C119" s="24">
        <v>44630.447</v>
      </c>
      <c r="D119" s="1" t="s">
        <v>129</v>
      </c>
      <c r="E119" s="24" t="str">
        <f>VLOOKUP(C119,'Active 2'!C$27:E$102,2,FALSE)</f>
        <v>vis</v>
      </c>
      <c r="H119" s="1">
        <v>43081</v>
      </c>
      <c r="I119" s="1">
        <v>6.9099999999999995E-2</v>
      </c>
      <c r="N119" s="1" t="s">
        <v>866</v>
      </c>
    </row>
    <row r="120" spans="1:16" x14ac:dyDescent="0.2">
      <c r="A120" s="1" t="s">
        <v>865</v>
      </c>
      <c r="B120" s="11" t="s">
        <v>51</v>
      </c>
      <c r="C120" s="24">
        <v>44633.449000000001</v>
      </c>
      <c r="D120" s="1" t="s">
        <v>129</v>
      </c>
      <c r="E120" s="24" t="str">
        <f>VLOOKUP(C120,'Active 2'!C$27:E$102,2,FALSE)</f>
        <v>vis</v>
      </c>
      <c r="H120" s="1">
        <v>43088</v>
      </c>
      <c r="I120" s="1">
        <v>7.1099999999999997E-2</v>
      </c>
      <c r="N120" s="1" t="s">
        <v>866</v>
      </c>
    </row>
    <row r="121" spans="1:16" x14ac:dyDescent="0.2">
      <c r="A121" s="1" t="s">
        <v>865</v>
      </c>
      <c r="B121" s="11" t="s">
        <v>51</v>
      </c>
      <c r="C121" s="24">
        <v>44635.442999999999</v>
      </c>
      <c r="D121" s="1" t="s">
        <v>129</v>
      </c>
      <c r="E121" s="24" t="str">
        <f>VLOOKUP(C121,'Active 2'!C$27:E$102,2,FALSE)</f>
        <v>vis</v>
      </c>
      <c r="H121" s="1">
        <v>43093</v>
      </c>
      <c r="I121" s="1">
        <v>6.5199999999999994E-2</v>
      </c>
      <c r="N121" s="1" t="s">
        <v>866</v>
      </c>
    </row>
    <row r="122" spans="1:16" x14ac:dyDescent="0.2">
      <c r="A122" s="1" t="s">
        <v>865</v>
      </c>
      <c r="B122" s="11" t="s">
        <v>49</v>
      </c>
      <c r="C122" s="24">
        <v>44636.436000000002</v>
      </c>
      <c r="D122" s="1" t="s">
        <v>129</v>
      </c>
      <c r="E122" s="24" t="str">
        <f>VLOOKUP(C122,'Active 2'!C$27:E$102,2,FALSE)</f>
        <v>vis</v>
      </c>
      <c r="H122" s="1">
        <v>43096</v>
      </c>
      <c r="I122" s="1">
        <v>5.8200000000000002E-2</v>
      </c>
      <c r="N122" s="1" t="s">
        <v>866</v>
      </c>
    </row>
    <row r="123" spans="1:16" x14ac:dyDescent="0.2">
      <c r="A123" s="1" t="s">
        <v>865</v>
      </c>
      <c r="B123" s="11" t="s">
        <v>51</v>
      </c>
      <c r="C123" s="24">
        <v>44637.432000000001</v>
      </c>
      <c r="D123" s="1" t="s">
        <v>129</v>
      </c>
      <c r="E123" s="24" t="str">
        <f>VLOOKUP(C123,'Active 2'!C$27:E$102,2,FALSE)</f>
        <v>vis</v>
      </c>
      <c r="H123" s="1">
        <v>43098</v>
      </c>
      <c r="I123" s="1">
        <v>5.4300000000000001E-2</v>
      </c>
      <c r="N123" s="1" t="s">
        <v>866</v>
      </c>
    </row>
    <row r="124" spans="1:16" x14ac:dyDescent="0.2">
      <c r="A124" s="1" t="s">
        <v>865</v>
      </c>
      <c r="B124" s="11" t="s">
        <v>49</v>
      </c>
      <c r="C124" s="24">
        <v>44650.446000000004</v>
      </c>
      <c r="D124" s="1" t="s">
        <v>129</v>
      </c>
      <c r="E124" s="24" t="str">
        <f>VLOOKUP(C124,'Active 2'!C$27:E$102,2,FALSE)</f>
        <v>vis</v>
      </c>
      <c r="H124" s="1">
        <v>43131</v>
      </c>
      <c r="I124" s="1">
        <v>6.8699999999999997E-2</v>
      </c>
      <c r="N124" s="1" t="s">
        <v>866</v>
      </c>
    </row>
    <row r="125" spans="1:16" x14ac:dyDescent="0.2">
      <c r="A125" s="1" t="s">
        <v>865</v>
      </c>
      <c r="B125" s="11" t="s">
        <v>49</v>
      </c>
      <c r="C125" s="24">
        <v>44958.438000000002</v>
      </c>
      <c r="D125" s="1" t="s">
        <v>129</v>
      </c>
      <c r="E125" s="24" t="str">
        <f>VLOOKUP(C125,'Active 2'!C$27:E$102,2,FALSE)</f>
        <v>vis</v>
      </c>
      <c r="H125" s="1">
        <v>43901</v>
      </c>
      <c r="I125" s="1">
        <v>7.0699999999999999E-2</v>
      </c>
      <c r="N125" s="1" t="s">
        <v>866</v>
      </c>
    </row>
    <row r="126" spans="1:16" x14ac:dyDescent="0.2">
      <c r="A126" s="1" t="s">
        <v>865</v>
      </c>
      <c r="B126" s="11" t="s">
        <v>49</v>
      </c>
      <c r="C126" s="24">
        <v>44982.427000000003</v>
      </c>
      <c r="D126" s="1" t="s">
        <v>129</v>
      </c>
      <c r="E126" s="24" t="str">
        <f>VLOOKUP(C126,'Active 2'!C$27:E$102,2,FALSE)</f>
        <v>vis</v>
      </c>
      <c r="H126" s="1">
        <v>43961</v>
      </c>
      <c r="I126" s="1">
        <v>6.0499999999999998E-2</v>
      </c>
      <c r="N126" s="1" t="s">
        <v>866</v>
      </c>
    </row>
    <row r="127" spans="1:16" x14ac:dyDescent="0.2">
      <c r="A127" s="1" t="s">
        <v>865</v>
      </c>
      <c r="B127" s="11" t="s">
        <v>49</v>
      </c>
      <c r="C127" s="24">
        <v>44986.421999999999</v>
      </c>
      <c r="D127" s="1" t="s">
        <v>129</v>
      </c>
      <c r="E127" s="24" t="str">
        <f>VLOOKUP(C127,'Active 2'!C$27:E$102,2,FALSE)</f>
        <v>vis</v>
      </c>
      <c r="H127" s="1">
        <v>43971</v>
      </c>
      <c r="I127" s="1">
        <v>5.5599999999999997E-2</v>
      </c>
      <c r="N127" s="1" t="s">
        <v>866</v>
      </c>
    </row>
    <row r="128" spans="1:16" x14ac:dyDescent="0.2">
      <c r="A128" s="1" t="s">
        <v>137</v>
      </c>
      <c r="B128" s="11" t="s">
        <v>49</v>
      </c>
      <c r="C128" s="24">
        <v>45022.415000000001</v>
      </c>
      <c r="D128" s="1" t="s">
        <v>128</v>
      </c>
      <c r="E128" s="24" t="str">
        <f>VLOOKUP(C128,'Active 2'!C$27:E$102,2,FALSE)</f>
        <v>pg</v>
      </c>
      <c r="H128" s="1">
        <v>44061</v>
      </c>
      <c r="I128" s="1">
        <v>4.9799999999999997E-2</v>
      </c>
      <c r="N128" s="1" t="s">
        <v>863</v>
      </c>
      <c r="P128" s="1" t="s">
        <v>864</v>
      </c>
    </row>
    <row r="129" spans="1:16" x14ac:dyDescent="0.2">
      <c r="A129" s="1" t="s">
        <v>865</v>
      </c>
      <c r="B129" s="11" t="s">
        <v>49</v>
      </c>
      <c r="C129" s="24">
        <v>45022.427000000003</v>
      </c>
      <c r="D129" s="1" t="s">
        <v>129</v>
      </c>
      <c r="E129" s="24" t="str">
        <f>VLOOKUP(C129,'Active 2'!C$27:E$102,2,FALSE)</f>
        <v>vis</v>
      </c>
      <c r="H129" s="1">
        <v>44061</v>
      </c>
      <c r="I129" s="1">
        <v>6.1800000000000001E-2</v>
      </c>
      <c r="N129" s="1" t="s">
        <v>866</v>
      </c>
    </row>
    <row r="130" spans="1:16" x14ac:dyDescent="0.2">
      <c r="A130" s="1" t="s">
        <v>865</v>
      </c>
      <c r="B130" s="11" t="s">
        <v>49</v>
      </c>
      <c r="C130" s="24">
        <v>45042.423999999999</v>
      </c>
      <c r="D130" s="1" t="s">
        <v>129</v>
      </c>
      <c r="E130" s="24" t="str">
        <f>VLOOKUP(C130,'Active 2'!C$27:E$102,2,FALSE)</f>
        <v>vis</v>
      </c>
      <c r="H130" s="1">
        <v>44111</v>
      </c>
      <c r="I130" s="1">
        <v>5.9400000000000001E-2</v>
      </c>
      <c r="N130" s="1" t="s">
        <v>866</v>
      </c>
    </row>
    <row r="131" spans="1:16" x14ac:dyDescent="0.2">
      <c r="A131" s="1" t="s">
        <v>868</v>
      </c>
      <c r="B131" s="11" t="s">
        <v>49</v>
      </c>
      <c r="C131" s="24">
        <v>45673.597999999998</v>
      </c>
      <c r="D131" s="1" t="s">
        <v>50</v>
      </c>
      <c r="E131" s="24" t="str">
        <f>VLOOKUP(C131,'Active 2'!C$27:E$102,2,FALSE)</f>
        <v>PE</v>
      </c>
      <c r="H131" s="1">
        <v>45689</v>
      </c>
      <c r="I131" s="1">
        <v>5.3999999999999999E-2</v>
      </c>
      <c r="N131" s="1" t="s">
        <v>869</v>
      </c>
      <c r="P131" s="1" t="s">
        <v>870</v>
      </c>
    </row>
    <row r="132" spans="1:16" x14ac:dyDescent="0.2">
      <c r="A132" s="1" t="s">
        <v>868</v>
      </c>
      <c r="B132" s="11" t="s">
        <v>51</v>
      </c>
      <c r="C132" s="24">
        <v>45674.597999999998</v>
      </c>
      <c r="D132" s="1" t="s">
        <v>50</v>
      </c>
      <c r="E132" s="24" t="str">
        <f>VLOOKUP(C132,'Active 2'!C$27:E$102,2,FALSE)</f>
        <v>PE</v>
      </c>
      <c r="H132" s="1">
        <v>45691</v>
      </c>
      <c r="I132" s="1">
        <v>5.3999999999999999E-2</v>
      </c>
      <c r="N132" s="1" t="s">
        <v>869</v>
      </c>
      <c r="P132" s="1" t="s">
        <v>870</v>
      </c>
    </row>
    <row r="133" spans="1:16" x14ac:dyDescent="0.2">
      <c r="A133" s="1" t="s">
        <v>868</v>
      </c>
      <c r="B133" s="11" t="s">
        <v>49</v>
      </c>
      <c r="C133" s="24">
        <v>45676.398000000001</v>
      </c>
      <c r="D133" s="1" t="s">
        <v>50</v>
      </c>
      <c r="E133" s="24" t="str">
        <f>VLOOKUP(C133,'Active 2'!C$27:E$102,2,FALSE)</f>
        <v>PE</v>
      </c>
      <c r="H133" s="1">
        <v>45696</v>
      </c>
      <c r="I133" s="1">
        <v>5.3999999999999999E-2</v>
      </c>
      <c r="N133" s="1" t="s">
        <v>869</v>
      </c>
      <c r="P133" s="1" t="s">
        <v>870</v>
      </c>
    </row>
    <row r="134" spans="1:16" x14ac:dyDescent="0.2">
      <c r="A134" s="1" t="s">
        <v>871</v>
      </c>
      <c r="B134" s="11" t="s">
        <v>51</v>
      </c>
      <c r="C134" s="24">
        <v>45681.411999999997</v>
      </c>
      <c r="D134" s="1" t="s">
        <v>129</v>
      </c>
      <c r="E134" s="24" t="str">
        <f>VLOOKUP(C134,'Active 2'!C$27:E$102,2,FALSE)</f>
        <v>vis</v>
      </c>
      <c r="H134" s="1">
        <v>45708</v>
      </c>
      <c r="I134" s="1">
        <v>6.8199999999999997E-2</v>
      </c>
      <c r="N134" s="1" t="s">
        <v>353</v>
      </c>
    </row>
    <row r="135" spans="1:16" x14ac:dyDescent="0.2">
      <c r="A135" s="1" t="s">
        <v>872</v>
      </c>
      <c r="B135" s="11" t="s">
        <v>49</v>
      </c>
      <c r="C135" s="24">
        <v>46054.376400000001</v>
      </c>
      <c r="D135" s="1" t="s">
        <v>50</v>
      </c>
      <c r="E135" s="24" t="str">
        <f>VLOOKUP(C135,'Active 2'!C$27:E$102,2,FALSE)</f>
        <v>PE </v>
      </c>
      <c r="H135" s="1">
        <v>46641</v>
      </c>
      <c r="I135" s="1">
        <v>4.4699999999999997E-2</v>
      </c>
      <c r="N135" s="1" t="s">
        <v>873</v>
      </c>
      <c r="P135" s="1" t="s">
        <v>874</v>
      </c>
    </row>
    <row r="136" spans="1:16" x14ac:dyDescent="0.2">
      <c r="A136" s="1" t="s">
        <v>872</v>
      </c>
      <c r="B136" s="11" t="s">
        <v>51</v>
      </c>
      <c r="C136" s="24">
        <v>46055.383800000003</v>
      </c>
      <c r="D136" s="1" t="s">
        <v>50</v>
      </c>
      <c r="E136" s="24" t="str">
        <f>VLOOKUP(C136,'Active 2'!C$27:E$102,2,FALSE)</f>
        <v>PE </v>
      </c>
      <c r="H136" s="1">
        <v>46643</v>
      </c>
      <c r="I136" s="1">
        <v>5.2200000000000003E-2</v>
      </c>
      <c r="N136" s="1" t="s">
        <v>873</v>
      </c>
      <c r="P136" s="1" t="s">
        <v>874</v>
      </c>
    </row>
    <row r="137" spans="1:16" x14ac:dyDescent="0.2">
      <c r="A137" s="1" t="s">
        <v>871</v>
      </c>
      <c r="B137" s="11" t="s">
        <v>49</v>
      </c>
      <c r="C137" s="24">
        <v>46114.377999999997</v>
      </c>
      <c r="D137" s="1" t="s">
        <v>129</v>
      </c>
      <c r="E137" s="24" t="str">
        <f>VLOOKUP(C137,'Active 2'!C$27:E$102,2,FALSE)</f>
        <v>vis</v>
      </c>
      <c r="H137" s="1">
        <v>46791</v>
      </c>
      <c r="I137" s="1">
        <v>4.8300000000000003E-2</v>
      </c>
      <c r="N137" s="1" t="s">
        <v>353</v>
      </c>
    </row>
    <row r="138" spans="1:16" x14ac:dyDescent="0.2">
      <c r="A138" s="1" t="s">
        <v>871</v>
      </c>
      <c r="B138" s="11" t="s">
        <v>49</v>
      </c>
      <c r="C138" s="24">
        <v>46136.372000000003</v>
      </c>
      <c r="D138" s="1" t="s">
        <v>129</v>
      </c>
      <c r="E138" s="24" t="str">
        <f>VLOOKUP(C138,'Active 2'!C$27:E$102,2,FALSE)</f>
        <v>vis</v>
      </c>
      <c r="H138" s="1">
        <v>46846</v>
      </c>
      <c r="I138" s="1">
        <v>4.2999999999999997E-2</v>
      </c>
      <c r="N138" s="1" t="s">
        <v>353</v>
      </c>
    </row>
    <row r="139" spans="1:16" x14ac:dyDescent="0.2">
      <c r="A139" s="1" t="s">
        <v>872</v>
      </c>
      <c r="B139" s="11" t="s">
        <v>49</v>
      </c>
      <c r="C139" s="24">
        <v>46351.572999999997</v>
      </c>
      <c r="D139" s="1" t="s">
        <v>50</v>
      </c>
      <c r="E139" s="24" t="str">
        <f>VLOOKUP(C139,'Active 2'!C$27:E$102,2,FALSE)</f>
        <v>PE </v>
      </c>
      <c r="H139" s="1">
        <v>47384</v>
      </c>
      <c r="I139" s="1">
        <v>5.0999999999999997E-2</v>
      </c>
      <c r="N139" s="1" t="s">
        <v>873</v>
      </c>
      <c r="P139" s="1" t="s">
        <v>874</v>
      </c>
    </row>
    <row r="140" spans="1:16" x14ac:dyDescent="0.2">
      <c r="A140" s="1" t="s">
        <v>872</v>
      </c>
      <c r="B140" s="11" t="s">
        <v>51</v>
      </c>
      <c r="C140" s="24">
        <v>46352.574999999997</v>
      </c>
      <c r="D140" s="1" t="s">
        <v>50</v>
      </c>
      <c r="E140" s="24" t="str">
        <f>VLOOKUP(C140,'Active 2'!C$27:E$102,2,FALSE)</f>
        <v>PE </v>
      </c>
      <c r="H140" s="1">
        <v>47386</v>
      </c>
      <c r="I140" s="1">
        <v>5.2999999999999999E-2</v>
      </c>
      <c r="N140" s="1" t="s">
        <v>873</v>
      </c>
      <c r="P140" s="1" t="s">
        <v>874</v>
      </c>
    </row>
    <row r="141" spans="1:16" x14ac:dyDescent="0.2">
      <c r="A141" s="1" t="s">
        <v>872</v>
      </c>
      <c r="B141" s="11" t="s">
        <v>49</v>
      </c>
      <c r="C141" s="24">
        <v>46353.576999999997</v>
      </c>
      <c r="D141" s="1" t="s">
        <v>50</v>
      </c>
      <c r="E141" s="24" t="str">
        <f>VLOOKUP(C141,'Active 2'!C$27:E$102,2,FALSE)</f>
        <v>PE </v>
      </c>
      <c r="H141" s="1">
        <v>47389</v>
      </c>
      <c r="I141" s="1">
        <v>5.5100000000000003E-2</v>
      </c>
      <c r="N141" s="1" t="s">
        <v>873</v>
      </c>
      <c r="P141" s="1" t="s">
        <v>874</v>
      </c>
    </row>
    <row r="142" spans="1:16" x14ac:dyDescent="0.2">
      <c r="A142" s="1" t="s">
        <v>872</v>
      </c>
      <c r="B142" s="11" t="s">
        <v>51</v>
      </c>
      <c r="C142" s="24">
        <v>46712.549899999998</v>
      </c>
      <c r="D142" s="1" t="s">
        <v>50</v>
      </c>
      <c r="E142" s="24" t="str">
        <f>VLOOKUP(C142,'Active 2'!C$27:E$102,2,FALSE)</f>
        <v>PE </v>
      </c>
      <c r="H142" s="1">
        <v>48286</v>
      </c>
      <c r="I142" s="1">
        <v>3.9600000000000003E-2</v>
      </c>
      <c r="N142" s="1" t="s">
        <v>873</v>
      </c>
      <c r="P142" s="1" t="s">
        <v>874</v>
      </c>
    </row>
    <row r="143" spans="1:16" x14ac:dyDescent="0.2">
      <c r="A143" s="1" t="s">
        <v>872</v>
      </c>
      <c r="B143" s="11" t="s">
        <v>49</v>
      </c>
      <c r="C143" s="24">
        <v>46713.558599999997</v>
      </c>
      <c r="D143" s="1" t="s">
        <v>50</v>
      </c>
      <c r="E143" s="24" t="str">
        <f>VLOOKUP(C143,'Active 2'!C$27:E$102,2,FALSE)</f>
        <v>PE </v>
      </c>
      <c r="H143" s="1">
        <v>48289</v>
      </c>
      <c r="I143" s="1">
        <v>4.8399999999999999E-2</v>
      </c>
      <c r="N143" s="1" t="s">
        <v>873</v>
      </c>
      <c r="P143" s="1" t="s">
        <v>874</v>
      </c>
    </row>
    <row r="144" spans="1:16" x14ac:dyDescent="0.2">
      <c r="A144" s="1" t="s">
        <v>872</v>
      </c>
      <c r="B144" s="11" t="s">
        <v>51</v>
      </c>
      <c r="C144" s="24">
        <v>46714.558499999999</v>
      </c>
      <c r="D144" s="1" t="s">
        <v>50</v>
      </c>
      <c r="E144" s="24" t="str">
        <f>VLOOKUP(C144,'Active 2'!C$27:E$102,2,FALSE)</f>
        <v>PE </v>
      </c>
      <c r="H144" s="1">
        <v>48291</v>
      </c>
      <c r="I144" s="1">
        <v>4.8300000000000003E-2</v>
      </c>
      <c r="N144" s="1" t="s">
        <v>873</v>
      </c>
      <c r="P144" s="1" t="s">
        <v>874</v>
      </c>
    </row>
    <row r="145" spans="1:16" x14ac:dyDescent="0.2">
      <c r="A145" s="1" t="s">
        <v>872</v>
      </c>
      <c r="B145" s="11" t="s">
        <v>49</v>
      </c>
      <c r="C145" s="24">
        <v>46715.558700000001</v>
      </c>
      <c r="D145" s="1" t="s">
        <v>50</v>
      </c>
      <c r="E145" s="24" t="str">
        <f>VLOOKUP(C145,'Active 2'!C$27:E$102,2,FALSE)</f>
        <v>PE </v>
      </c>
      <c r="H145" s="1">
        <v>48294</v>
      </c>
      <c r="I145" s="1">
        <v>4.8500000000000001E-2</v>
      </c>
      <c r="N145" s="1" t="s">
        <v>873</v>
      </c>
      <c r="P145" s="1" t="s">
        <v>874</v>
      </c>
    </row>
    <row r="146" spans="1:16" x14ac:dyDescent="0.2">
      <c r="A146" s="1" t="s">
        <v>872</v>
      </c>
      <c r="B146" s="11" t="s">
        <v>49</v>
      </c>
      <c r="C146" s="24">
        <v>46735.556400000001</v>
      </c>
      <c r="D146" s="1" t="s">
        <v>50</v>
      </c>
      <c r="E146" s="24" t="str">
        <f>VLOOKUP(C146,'Active 2'!C$27:E$102,2,FALSE)</f>
        <v>PE </v>
      </c>
      <c r="H146" s="1">
        <v>48344</v>
      </c>
      <c r="I146" s="1">
        <v>4.6899999999999997E-2</v>
      </c>
      <c r="N146" s="1" t="s">
        <v>873</v>
      </c>
      <c r="P146" s="1" t="s">
        <v>874</v>
      </c>
    </row>
    <row r="147" spans="1:16" x14ac:dyDescent="0.2">
      <c r="A147" s="1" t="s">
        <v>875</v>
      </c>
      <c r="B147" s="11" t="s">
        <v>51</v>
      </c>
      <c r="C147" s="24">
        <v>46795.362999999998</v>
      </c>
      <c r="D147" s="1" t="s">
        <v>129</v>
      </c>
      <c r="E147" s="24" t="str">
        <f>VLOOKUP(C147,'Active 2'!C$27:E$102,2,FALSE)</f>
        <v>vis</v>
      </c>
      <c r="H147" s="1">
        <v>48493</v>
      </c>
      <c r="I147" s="1">
        <v>5.5399999999999998E-2</v>
      </c>
      <c r="N147" s="1" t="s">
        <v>280</v>
      </c>
    </row>
    <row r="148" spans="1:16" x14ac:dyDescent="0.2">
      <c r="A148" s="1" t="s">
        <v>875</v>
      </c>
      <c r="B148" s="11" t="s">
        <v>51</v>
      </c>
      <c r="C148" s="24">
        <v>46799.366999999998</v>
      </c>
      <c r="D148" s="1" t="s">
        <v>129</v>
      </c>
      <c r="E148" s="24" t="e">
        <f>VLOOKUP(C148,'Active 2'!C$27:E$102,2,FALSE)</f>
        <v>#N/A</v>
      </c>
      <c r="H148" s="1">
        <v>48503</v>
      </c>
      <c r="I148" s="1">
        <v>5.9499999999999997E-2</v>
      </c>
      <c r="N148" s="1" t="s">
        <v>280</v>
      </c>
    </row>
    <row r="149" spans="1:16" x14ac:dyDescent="0.2">
      <c r="A149" s="1" t="s">
        <v>144</v>
      </c>
      <c r="B149" s="11" t="s">
        <v>49</v>
      </c>
      <c r="C149" s="24">
        <v>46804.355000000003</v>
      </c>
      <c r="D149" s="1" t="s">
        <v>129</v>
      </c>
      <c r="E149" s="24" t="e">
        <f>VLOOKUP(C149,'Active 2'!C$27:E$102,2,FALSE)</f>
        <v>#N/A</v>
      </c>
      <c r="H149" s="1">
        <v>48516</v>
      </c>
      <c r="I149" s="1">
        <v>4.7699999999999999E-2</v>
      </c>
      <c r="N149" s="1" t="s">
        <v>852</v>
      </c>
    </row>
    <row r="150" spans="1:16" x14ac:dyDescent="0.2">
      <c r="A150" s="1" t="s">
        <v>144</v>
      </c>
      <c r="B150" s="11" t="s">
        <v>51</v>
      </c>
      <c r="C150" s="24">
        <v>46821.37</v>
      </c>
      <c r="D150" s="1" t="s">
        <v>129</v>
      </c>
      <c r="E150" s="24" t="e">
        <f>VLOOKUP(C150,'Active 2'!C$27:E$102,2,FALSE)</f>
        <v>#N/A</v>
      </c>
      <c r="H150" s="1">
        <v>48558</v>
      </c>
      <c r="I150" s="1">
        <v>6.3299999999999995E-2</v>
      </c>
      <c r="N150" s="1" t="s">
        <v>852</v>
      </c>
    </row>
    <row r="151" spans="1:16" x14ac:dyDescent="0.2">
      <c r="A151" s="1" t="s">
        <v>876</v>
      </c>
      <c r="B151" s="11" t="s">
        <v>51</v>
      </c>
      <c r="C151" s="24">
        <v>47116.550999999999</v>
      </c>
      <c r="D151" s="1" t="s">
        <v>129</v>
      </c>
      <c r="E151" s="24" t="e">
        <f>VLOOKUP(C151,'Active 2'!C$27:E$102,2,FALSE)</f>
        <v>#N/A</v>
      </c>
      <c r="H151" s="1">
        <v>49296</v>
      </c>
      <c r="I151" s="1">
        <v>5.3800000000000001E-2</v>
      </c>
      <c r="N151" s="1" t="s">
        <v>318</v>
      </c>
    </row>
    <row r="152" spans="1:16" x14ac:dyDescent="0.2">
      <c r="A152" s="1" t="s">
        <v>144</v>
      </c>
      <c r="B152" s="11" t="s">
        <v>51</v>
      </c>
      <c r="C152" s="24">
        <v>47157.345999999998</v>
      </c>
      <c r="D152" s="1" t="s">
        <v>129</v>
      </c>
      <c r="E152" s="24" t="e">
        <f>VLOOKUP(C152,'Active 2'!C$27:E$102,2,FALSE)</f>
        <v>#N/A</v>
      </c>
      <c r="H152" s="1">
        <v>49398</v>
      </c>
      <c r="I152" s="1">
        <v>5.0200000000000002E-2</v>
      </c>
      <c r="N152" s="1" t="s">
        <v>852</v>
      </c>
    </row>
    <row r="153" spans="1:16" x14ac:dyDescent="0.2">
      <c r="A153" s="1" t="s">
        <v>876</v>
      </c>
      <c r="B153" s="11" t="s">
        <v>49</v>
      </c>
      <c r="C153" s="24">
        <v>47170.37</v>
      </c>
      <c r="D153" s="1" t="s">
        <v>129</v>
      </c>
      <c r="E153" s="24" t="e">
        <f>VLOOKUP(C153,'Active 2'!C$27:E$102,2,FALSE)</f>
        <v>#N/A</v>
      </c>
      <c r="H153" s="1">
        <v>49431</v>
      </c>
      <c r="I153" s="1">
        <v>7.46E-2</v>
      </c>
      <c r="N153" s="1" t="s">
        <v>318</v>
      </c>
    </row>
    <row r="154" spans="1:16" x14ac:dyDescent="0.2">
      <c r="A154" s="1" t="s">
        <v>876</v>
      </c>
      <c r="B154" s="11" t="s">
        <v>49</v>
      </c>
      <c r="C154" s="24">
        <v>47206.347000000002</v>
      </c>
      <c r="D154" s="1" t="s">
        <v>129</v>
      </c>
      <c r="E154" s="24" t="e">
        <f>VLOOKUP(C154,'Active 2'!C$27:E$102,2,FALSE)</f>
        <v>#N/A</v>
      </c>
      <c r="H154" s="1">
        <v>49521</v>
      </c>
      <c r="I154" s="1">
        <v>5.28E-2</v>
      </c>
      <c r="N154" s="1" t="s">
        <v>318</v>
      </c>
    </row>
    <row r="155" spans="1:16" x14ac:dyDescent="0.2">
      <c r="A155" s="1" t="s">
        <v>876</v>
      </c>
      <c r="B155" s="11" t="s">
        <v>49</v>
      </c>
      <c r="C155" s="24">
        <v>47212.351999999999</v>
      </c>
      <c r="D155" s="1" t="s">
        <v>129</v>
      </c>
      <c r="E155" s="24" t="e">
        <f>VLOOKUP(C155,'Active 2'!C$27:E$102,2,FALSE)</f>
        <v>#N/A</v>
      </c>
      <c r="H155" s="1">
        <v>49536</v>
      </c>
      <c r="I155" s="1">
        <v>5.8000000000000003E-2</v>
      </c>
      <c r="N155" s="1" t="s">
        <v>318</v>
      </c>
    </row>
    <row r="156" spans="1:16" x14ac:dyDescent="0.2">
      <c r="A156" s="1" t="s">
        <v>144</v>
      </c>
      <c r="B156" s="11" t="s">
        <v>49</v>
      </c>
      <c r="C156" s="24">
        <v>47230.339</v>
      </c>
      <c r="D156" s="1" t="s">
        <v>129</v>
      </c>
      <c r="E156" s="24" t="e">
        <f>VLOOKUP(C156,'Active 2'!C$27:E$102,2,FALSE)</f>
        <v>#N/A</v>
      </c>
      <c r="H156" s="1">
        <v>49581</v>
      </c>
      <c r="I156" s="1">
        <v>4.5600000000000002E-2</v>
      </c>
      <c r="N156" s="1" t="s">
        <v>852</v>
      </c>
    </row>
    <row r="157" spans="1:16" x14ac:dyDescent="0.2">
      <c r="A157" s="1" t="s">
        <v>876</v>
      </c>
      <c r="B157" s="11" t="s">
        <v>51</v>
      </c>
      <c r="C157" s="24">
        <v>47233.326000000001</v>
      </c>
      <c r="D157" s="1" t="s">
        <v>129</v>
      </c>
      <c r="E157" s="24" t="e">
        <f>VLOOKUP(C157,'Active 2'!C$27:E$102,2,FALSE)</f>
        <v>#N/A</v>
      </c>
      <c r="H157" s="1">
        <v>49588</v>
      </c>
      <c r="I157" s="1">
        <v>3.2599999999999997E-2</v>
      </c>
      <c r="N157" s="1" t="s">
        <v>318</v>
      </c>
    </row>
    <row r="158" spans="1:16" x14ac:dyDescent="0.2">
      <c r="A158" s="1" t="s">
        <v>876</v>
      </c>
      <c r="B158" s="11" t="s">
        <v>51</v>
      </c>
      <c r="C158" s="24">
        <v>47528.521999999997</v>
      </c>
      <c r="D158" s="1" t="s">
        <v>129</v>
      </c>
      <c r="E158" s="24" t="e">
        <f>VLOOKUP(C158,'Active 2'!C$27:E$102,2,FALSE)</f>
        <v>#N/A</v>
      </c>
      <c r="H158" s="1">
        <v>50326</v>
      </c>
      <c r="I158" s="1">
        <v>3.8199999999999998E-2</v>
      </c>
      <c r="N158" s="1" t="s">
        <v>318</v>
      </c>
    </row>
    <row r="159" spans="1:16" x14ac:dyDescent="0.2">
      <c r="A159" s="1" t="s">
        <v>876</v>
      </c>
      <c r="B159" s="11" t="s">
        <v>49</v>
      </c>
      <c r="C159" s="24">
        <v>47540.317000000003</v>
      </c>
      <c r="D159" s="1" t="s">
        <v>129</v>
      </c>
      <c r="E159" s="24" t="e">
        <f>VLOOKUP(C159,'Active 2'!C$27:E$102,2,FALSE)</f>
        <v>#N/A</v>
      </c>
      <c r="H159" s="1">
        <v>50356</v>
      </c>
      <c r="I159" s="1">
        <v>3.3599999999999998E-2</v>
      </c>
      <c r="N159" s="1" t="s">
        <v>318</v>
      </c>
    </row>
    <row r="160" spans="1:16" x14ac:dyDescent="0.2">
      <c r="A160" s="1" t="s">
        <v>876</v>
      </c>
      <c r="B160" s="11" t="s">
        <v>49</v>
      </c>
      <c r="C160" s="24">
        <v>47554.332000000002</v>
      </c>
      <c r="D160" s="1" t="s">
        <v>129</v>
      </c>
      <c r="E160" s="24" t="e">
        <f>VLOOKUP(C160,'Active 2'!C$27:E$102,2,FALSE)</f>
        <v>#N/A</v>
      </c>
      <c r="H160" s="1">
        <v>50391</v>
      </c>
      <c r="I160" s="1">
        <v>4.9099999999999998E-2</v>
      </c>
      <c r="N160" s="1" t="s">
        <v>318</v>
      </c>
    </row>
    <row r="161" spans="1:14" x14ac:dyDescent="0.2">
      <c r="A161" s="1" t="s">
        <v>67</v>
      </c>
      <c r="B161" s="11" t="s">
        <v>49</v>
      </c>
      <c r="C161" s="24">
        <v>47560.326000000001</v>
      </c>
      <c r="D161" s="1" t="s">
        <v>129</v>
      </c>
      <c r="E161" s="24" t="e">
        <f>VLOOKUP(C161,'Active 2'!C$27:E$102,2,FALSE)</f>
        <v>#N/A</v>
      </c>
      <c r="H161" s="1">
        <v>50406</v>
      </c>
      <c r="I161" s="1">
        <v>4.3299999999999998E-2</v>
      </c>
      <c r="N161" s="1" t="s">
        <v>877</v>
      </c>
    </row>
    <row r="162" spans="1:14" x14ac:dyDescent="0.2">
      <c r="A162" s="1" t="s">
        <v>876</v>
      </c>
      <c r="B162" s="11" t="s">
        <v>51</v>
      </c>
      <c r="C162" s="24">
        <v>47587.315999999999</v>
      </c>
      <c r="D162" s="1" t="s">
        <v>129</v>
      </c>
      <c r="E162" s="24" t="e">
        <f>VLOOKUP(C162,'Active 2'!C$27:E$102,2,FALSE)</f>
        <v>#N/A</v>
      </c>
      <c r="H162" s="1">
        <v>50473</v>
      </c>
      <c r="I162" s="1">
        <v>3.4099999999999998E-2</v>
      </c>
      <c r="N162" s="1" t="s">
        <v>318</v>
      </c>
    </row>
    <row r="163" spans="1:14" x14ac:dyDescent="0.2">
      <c r="A163" s="1" t="s">
        <v>67</v>
      </c>
      <c r="B163" s="11" t="s">
        <v>49</v>
      </c>
      <c r="C163" s="24">
        <v>47908.336000000003</v>
      </c>
      <c r="D163" s="1" t="s">
        <v>129</v>
      </c>
      <c r="E163" s="24" t="e">
        <f>VLOOKUP(C163,'Active 2'!C$27:E$102,2,FALSE)</f>
        <v>#N/A</v>
      </c>
      <c r="H163" s="1">
        <v>51276</v>
      </c>
      <c r="I163" s="1">
        <v>6.4600000000000005E-2</v>
      </c>
      <c r="N163" s="1" t="s">
        <v>877</v>
      </c>
    </row>
    <row r="164" spans="1:14" x14ac:dyDescent="0.2">
      <c r="A164" s="1" t="s">
        <v>876</v>
      </c>
      <c r="B164" s="11" t="s">
        <v>49</v>
      </c>
      <c r="C164" s="24">
        <v>47912.305</v>
      </c>
      <c r="D164" s="1" t="s">
        <v>129</v>
      </c>
      <c r="E164" s="24" t="e">
        <f>VLOOKUP(C164,'Active 2'!C$27:E$102,2,FALSE)</f>
        <v>#N/A</v>
      </c>
      <c r="H164" s="1">
        <v>51286</v>
      </c>
      <c r="I164" s="1">
        <v>3.3700000000000001E-2</v>
      </c>
      <c r="N164" s="1" t="s">
        <v>318</v>
      </c>
    </row>
    <row r="165" spans="1:14" x14ac:dyDescent="0.2">
      <c r="A165" s="1" t="s">
        <v>876</v>
      </c>
      <c r="B165" s="11" t="s">
        <v>49</v>
      </c>
      <c r="C165" s="24">
        <v>47924.322999999997</v>
      </c>
      <c r="D165" s="1" t="s">
        <v>129</v>
      </c>
      <c r="E165" s="24" t="e">
        <f>VLOOKUP(C165,'Active 2'!C$27:E$102,2,FALSE)</f>
        <v>#N/A</v>
      </c>
      <c r="H165" s="1">
        <v>51316</v>
      </c>
      <c r="I165" s="1">
        <v>5.21E-2</v>
      </c>
      <c r="N165" s="1" t="s">
        <v>318</v>
      </c>
    </row>
    <row r="166" spans="1:14" x14ac:dyDescent="0.2">
      <c r="A166" s="1" t="s">
        <v>67</v>
      </c>
      <c r="B166" s="11" t="s">
        <v>51</v>
      </c>
      <c r="C166" s="24">
        <v>47951.313999999998</v>
      </c>
      <c r="D166" s="1" t="s">
        <v>129</v>
      </c>
      <c r="E166" s="24" t="e">
        <f>VLOOKUP(C166,'Active 2'!C$27:E$102,2,FALSE)</f>
        <v>#N/A</v>
      </c>
      <c r="H166" s="1">
        <v>51383</v>
      </c>
      <c r="I166" s="1">
        <v>4.3999999999999997E-2</v>
      </c>
      <c r="N166" s="1" t="s">
        <v>877</v>
      </c>
    </row>
    <row r="167" spans="1:14" x14ac:dyDescent="0.2">
      <c r="A167" s="1" t="s">
        <v>876</v>
      </c>
      <c r="B167" s="11" t="s">
        <v>49</v>
      </c>
      <c r="C167" s="24">
        <v>47958.313000000002</v>
      </c>
      <c r="D167" s="1" t="s">
        <v>129</v>
      </c>
      <c r="E167" s="24" t="e">
        <f>VLOOKUP(C167,'Active 2'!C$27:E$102,2,FALSE)</f>
        <v>#N/A</v>
      </c>
      <c r="H167" s="1">
        <v>51401</v>
      </c>
      <c r="I167" s="1">
        <v>4.3200000000000002E-2</v>
      </c>
      <c r="N167" s="1" t="s">
        <v>318</v>
      </c>
    </row>
    <row r="168" spans="1:14" x14ac:dyDescent="0.2">
      <c r="A168" s="1" t="s">
        <v>876</v>
      </c>
      <c r="B168" s="11" t="s">
        <v>51</v>
      </c>
      <c r="C168" s="24">
        <v>47969.322999999997</v>
      </c>
      <c r="D168" s="1" t="s">
        <v>129</v>
      </c>
      <c r="E168" s="24" t="e">
        <f>VLOOKUP(C168,'Active 2'!C$27:E$102,2,FALSE)</f>
        <v>#N/A</v>
      </c>
      <c r="H168" s="1">
        <v>51428</v>
      </c>
      <c r="I168" s="1">
        <v>5.3600000000000002E-2</v>
      </c>
      <c r="N168" s="1" t="s">
        <v>318</v>
      </c>
    </row>
    <row r="169" spans="1:14" x14ac:dyDescent="0.2">
      <c r="A169" s="1" t="s">
        <v>878</v>
      </c>
      <c r="B169" s="11" t="s">
        <v>49</v>
      </c>
      <c r="C169" s="24">
        <v>48270.307999999997</v>
      </c>
      <c r="D169" s="1" t="s">
        <v>129</v>
      </c>
      <c r="E169" s="24" t="e">
        <f>VLOOKUP(C169,'Active 2'!C$27:E$102,2,FALSE)</f>
        <v>#N/A</v>
      </c>
      <c r="H169" s="1">
        <v>52181</v>
      </c>
      <c r="I169" s="1">
        <v>4.8399999999999999E-2</v>
      </c>
      <c r="N169" s="1" t="s">
        <v>325</v>
      </c>
    </row>
    <row r="170" spans="1:14" x14ac:dyDescent="0.2">
      <c r="A170" s="1" t="s">
        <v>878</v>
      </c>
      <c r="B170" s="11" t="s">
        <v>51</v>
      </c>
      <c r="C170" s="24">
        <v>48270.504000000001</v>
      </c>
      <c r="D170" s="1" t="s">
        <v>129</v>
      </c>
      <c r="E170" s="24" t="e">
        <f>VLOOKUP(C170,'Active 2'!C$27:E$102,2,FALSE)</f>
        <v>#N/A</v>
      </c>
      <c r="H170" s="1">
        <v>52181</v>
      </c>
      <c r="I170" s="1">
        <v>4.4400000000000002E-2</v>
      </c>
      <c r="N170" s="1" t="s">
        <v>325</v>
      </c>
    </row>
    <row r="171" spans="1:14" x14ac:dyDescent="0.2">
      <c r="A171" s="1" t="s">
        <v>876</v>
      </c>
      <c r="B171" s="11" t="s">
        <v>49</v>
      </c>
      <c r="C171" s="24">
        <v>48290.29</v>
      </c>
      <c r="D171" s="1" t="s">
        <v>129</v>
      </c>
      <c r="E171" s="24" t="e">
        <f>VLOOKUP(C171,'Active 2'!C$27:E$102,2,FALSE)</f>
        <v>#N/A</v>
      </c>
      <c r="H171" s="1">
        <v>52231</v>
      </c>
      <c r="I171" s="1">
        <v>3.1E-2</v>
      </c>
      <c r="N171" s="1" t="s">
        <v>318</v>
      </c>
    </row>
    <row r="172" spans="1:14" x14ac:dyDescent="0.2">
      <c r="A172" s="1" t="s">
        <v>876</v>
      </c>
      <c r="B172" s="11" t="s">
        <v>51</v>
      </c>
      <c r="C172" s="24">
        <v>48329.303999999996</v>
      </c>
      <c r="D172" s="1" t="s">
        <v>129</v>
      </c>
      <c r="E172" s="24" t="e">
        <f>VLOOKUP(C172,'Active 2'!C$27:E$102,2,FALSE)</f>
        <v>#N/A</v>
      </c>
      <c r="H172" s="1">
        <v>52328</v>
      </c>
      <c r="I172" s="1">
        <v>4.6300000000000001E-2</v>
      </c>
      <c r="N172" s="1" t="s">
        <v>318</v>
      </c>
    </row>
    <row r="173" spans="1:14" x14ac:dyDescent="0.2">
      <c r="A173" s="1" t="s">
        <v>876</v>
      </c>
      <c r="B173" s="11" t="s">
        <v>51</v>
      </c>
      <c r="C173" s="24">
        <v>48651.294999999998</v>
      </c>
      <c r="D173" s="1" t="s">
        <v>129</v>
      </c>
      <c r="E173" s="24" t="e">
        <f>VLOOKUP(C173,'Active 2'!C$27:E$102,2,FALSE)</f>
        <v>#N/A</v>
      </c>
      <c r="H173" s="1">
        <v>53133</v>
      </c>
      <c r="I173" s="1">
        <v>4.7699999999999999E-2</v>
      </c>
      <c r="N173" s="1" t="s">
        <v>318</v>
      </c>
    </row>
    <row r="174" spans="1:14" x14ac:dyDescent="0.2">
      <c r="A174" s="1" t="s">
        <v>876</v>
      </c>
      <c r="B174" s="11" t="s">
        <v>51</v>
      </c>
      <c r="C174" s="24">
        <v>48689.29</v>
      </c>
      <c r="D174" s="1" t="s">
        <v>129</v>
      </c>
      <c r="E174" s="24" t="e">
        <f>VLOOKUP(C174,'Active 2'!C$27:E$102,2,FALSE)</f>
        <v>#N/A</v>
      </c>
      <c r="H174" s="1">
        <v>53228</v>
      </c>
      <c r="I174" s="1">
        <v>4.3999999999999997E-2</v>
      </c>
      <c r="N174" s="1" t="s">
        <v>318</v>
      </c>
    </row>
    <row r="175" spans="1:14" x14ac:dyDescent="0.2">
      <c r="A175" s="1" t="s">
        <v>876</v>
      </c>
      <c r="B175" s="11" t="s">
        <v>51</v>
      </c>
      <c r="C175" s="24">
        <v>49005.279000000002</v>
      </c>
      <c r="D175" s="1" t="s">
        <v>129</v>
      </c>
      <c r="E175" s="24" t="e">
        <f>VLOOKUP(C175,'Active 2'!C$27:E$102,2,FALSE)</f>
        <v>#N/A</v>
      </c>
      <c r="H175" s="1">
        <v>54018</v>
      </c>
      <c r="I175" s="1">
        <v>4.3200000000000002E-2</v>
      </c>
      <c r="N175" s="1" t="s">
        <v>318</v>
      </c>
    </row>
    <row r="176" spans="1:14" x14ac:dyDescent="0.2">
      <c r="A176" s="1" t="s">
        <v>67</v>
      </c>
      <c r="B176" s="11" t="s">
        <v>49</v>
      </c>
      <c r="C176" s="24">
        <v>49395.466</v>
      </c>
      <c r="D176" s="1" t="s">
        <v>129</v>
      </c>
      <c r="E176" s="24" t="e">
        <f>VLOOKUP(C176,'Active 2'!C$27:E$102,2,FALSE)</f>
        <v>#N/A</v>
      </c>
      <c r="H176" s="1">
        <v>54994</v>
      </c>
      <c r="I176" s="1">
        <v>4.2900000000000001E-2</v>
      </c>
      <c r="N176" s="1" t="s">
        <v>877</v>
      </c>
    </row>
    <row r="177" spans="1:14" x14ac:dyDescent="0.2">
      <c r="A177" s="1" t="s">
        <v>67</v>
      </c>
      <c r="B177" s="11" t="s">
        <v>49</v>
      </c>
      <c r="C177" s="24">
        <v>50479.394999999997</v>
      </c>
      <c r="D177" s="1" t="s">
        <v>130</v>
      </c>
      <c r="E177" s="24" t="e">
        <f>VLOOKUP(C177,'Active 2'!C$27:E$102,2,FALSE)</f>
        <v>#N/A</v>
      </c>
      <c r="H177" s="1">
        <v>57704</v>
      </c>
      <c r="I177" s="1">
        <v>7.1999999999999998E-3</v>
      </c>
      <c r="N177" s="1" t="s">
        <v>877</v>
      </c>
    </row>
    <row r="178" spans="1:14" x14ac:dyDescent="0.2">
      <c r="A178" s="1" t="s">
        <v>879</v>
      </c>
      <c r="B178" s="11" t="s">
        <v>51</v>
      </c>
      <c r="C178" s="24">
        <v>51178.364600000001</v>
      </c>
      <c r="D178" s="1" t="s">
        <v>130</v>
      </c>
      <c r="E178" s="24" t="e">
        <f>VLOOKUP(C178,'Active 2'!C$27:E$102,2,FALSE)</f>
        <v>#N/A</v>
      </c>
      <c r="H178" s="1">
        <v>59451</v>
      </c>
      <c r="I178" s="1">
        <v>-5.0000000000000001E-4</v>
      </c>
      <c r="N178" s="1" t="s">
        <v>880</v>
      </c>
    </row>
    <row r="179" spans="1:14" x14ac:dyDescent="0.2">
      <c r="A179" s="1" t="s">
        <v>141</v>
      </c>
      <c r="B179" s="11" t="s">
        <v>49</v>
      </c>
      <c r="C179" s="24">
        <v>51194.966500000002</v>
      </c>
      <c r="D179" s="1" t="s">
        <v>175</v>
      </c>
      <c r="E179" s="24" t="e">
        <f>VLOOKUP(C179,'Active 2'!C$27:E$102,2,FALSE)</f>
        <v>#N/A</v>
      </c>
      <c r="H179" s="1">
        <v>59493</v>
      </c>
      <c r="I179" s="1">
        <v>1.9E-3</v>
      </c>
      <c r="N179" s="1" t="s">
        <v>881</v>
      </c>
    </row>
    <row r="180" spans="1:14" x14ac:dyDescent="0.2">
      <c r="A180" s="1" t="s">
        <v>141</v>
      </c>
      <c r="B180" s="11" t="s">
        <v>49</v>
      </c>
      <c r="C180" s="24">
        <v>51194.966999999997</v>
      </c>
      <c r="D180" s="1" t="s">
        <v>175</v>
      </c>
      <c r="E180" s="24" t="e">
        <f>VLOOKUP(C180,'Active 2'!C$27:E$102,2,FALSE)</f>
        <v>#N/A</v>
      </c>
      <c r="H180" s="1">
        <v>59493</v>
      </c>
      <c r="I180" s="1">
        <v>2.3999999999999998E-3</v>
      </c>
      <c r="N180" s="1" t="s">
        <v>847</v>
      </c>
    </row>
    <row r="181" spans="1:14" x14ac:dyDescent="0.2">
      <c r="A181" s="1" t="s">
        <v>141</v>
      </c>
      <c r="B181" s="11" t="s">
        <v>51</v>
      </c>
      <c r="C181" s="24">
        <v>51195.964</v>
      </c>
      <c r="D181" s="1" t="s">
        <v>175</v>
      </c>
      <c r="E181" s="24" t="e">
        <f>VLOOKUP(C181,'Active 2'!C$27:E$102,2,FALSE)</f>
        <v>#N/A</v>
      </c>
      <c r="H181" s="1">
        <v>59495</v>
      </c>
      <c r="I181" s="1">
        <v>-5.9999999999999995E-4</v>
      </c>
      <c r="N181" s="1" t="s">
        <v>847</v>
      </c>
    </row>
    <row r="182" spans="1:14" x14ac:dyDescent="0.2">
      <c r="A182" s="1" t="s">
        <v>141</v>
      </c>
      <c r="B182" s="11" t="s">
        <v>51</v>
      </c>
      <c r="C182" s="24">
        <v>51195.964399999997</v>
      </c>
      <c r="D182" s="1" t="s">
        <v>175</v>
      </c>
      <c r="E182" s="24" t="e">
        <f>VLOOKUP(C182,'Active 2'!C$27:E$102,2,FALSE)</f>
        <v>#N/A</v>
      </c>
      <c r="H182" s="1">
        <v>59495</v>
      </c>
      <c r="I182" s="1">
        <v>-2.0000000000000001E-4</v>
      </c>
      <c r="N182" s="1" t="s">
        <v>881</v>
      </c>
    </row>
    <row r="183" spans="1:14" x14ac:dyDescent="0.2">
      <c r="A183" s="1" t="s">
        <v>144</v>
      </c>
      <c r="B183" s="11" t="s">
        <v>49</v>
      </c>
      <c r="C183" s="24">
        <v>51453.752</v>
      </c>
      <c r="D183" s="1" t="s">
        <v>130</v>
      </c>
      <c r="E183" s="24" t="e">
        <f>VLOOKUP(C183,'Active 2'!C$27:E$102,2,FALSE)</f>
        <v>#N/A</v>
      </c>
      <c r="H183" s="1">
        <v>60140</v>
      </c>
      <c r="I183" s="1">
        <v>-4.1999999999999997E-3</v>
      </c>
      <c r="N183" s="1" t="s">
        <v>852</v>
      </c>
    </row>
    <row r="184" spans="1:14" x14ac:dyDescent="0.2">
      <c r="A184" s="1" t="s">
        <v>842</v>
      </c>
      <c r="B184" s="11" t="s">
        <v>49</v>
      </c>
      <c r="C184" s="24">
        <v>51554.55</v>
      </c>
      <c r="D184" s="1" t="s">
        <v>130</v>
      </c>
      <c r="E184" s="24" t="e">
        <f>VLOOKUP(C184,'Active 2'!C$27:E$102,2,FALSE)</f>
        <v>#N/A</v>
      </c>
      <c r="H184" s="1">
        <v>60392</v>
      </c>
      <c r="I184" s="1">
        <v>-2.8999999999999998E-3</v>
      </c>
      <c r="N184" s="1" t="s">
        <v>338</v>
      </c>
    </row>
    <row r="185" spans="1:14" x14ac:dyDescent="0.2">
      <c r="A185" s="1" t="s">
        <v>882</v>
      </c>
      <c r="B185" s="11" t="s">
        <v>49</v>
      </c>
      <c r="C185" s="24">
        <v>51934.133000000002</v>
      </c>
      <c r="D185" s="1" t="s">
        <v>130</v>
      </c>
      <c r="E185" s="24" t="e">
        <f>VLOOKUP(C185,'Active 2'!C$27:E$102,2,FALSE)</f>
        <v>#N/A</v>
      </c>
      <c r="H185" s="1">
        <v>61341</v>
      </c>
      <c r="I185" s="1">
        <v>-7.6E-3</v>
      </c>
      <c r="N185" s="1" t="s">
        <v>883</v>
      </c>
    </row>
    <row r="186" spans="1:14" x14ac:dyDescent="0.2">
      <c r="A186" s="1" t="s">
        <v>879</v>
      </c>
      <c r="B186" s="11" t="s">
        <v>51</v>
      </c>
      <c r="C186" s="24">
        <v>51954.330999999998</v>
      </c>
      <c r="D186" s="1" t="e">
        <f>-#NAME?</f>
        <v>#NAME?</v>
      </c>
      <c r="E186" s="24" t="e">
        <f>VLOOKUP(C186,'Active 2'!C$27:E$102,2,FALSE)</f>
        <v>#N/A</v>
      </c>
      <c r="H186" s="1">
        <v>61391</v>
      </c>
      <c r="I186" s="1">
        <v>-8.8999999999999999E-3</v>
      </c>
      <c r="N186" s="1" t="s">
        <v>880</v>
      </c>
    </row>
    <row r="187" spans="1:14" x14ac:dyDescent="0.2">
      <c r="A187" s="1" t="s">
        <v>884</v>
      </c>
      <c r="B187" s="11" t="s">
        <v>49</v>
      </c>
      <c r="C187" s="24">
        <v>51965.333700000003</v>
      </c>
      <c r="D187" s="1" t="e">
        <f>-#NAME?</f>
        <v>#NAME?</v>
      </c>
      <c r="E187" s="24" t="e">
        <f>VLOOKUP(C187,'Active 2'!C$27:E$102,2,FALSE)</f>
        <v>#N/A</v>
      </c>
      <c r="H187" s="1">
        <v>61419</v>
      </c>
      <c r="I187" s="1">
        <v>-5.8999999999999999E-3</v>
      </c>
      <c r="N187" s="1" t="s">
        <v>885</v>
      </c>
    </row>
    <row r="188" spans="1:14" x14ac:dyDescent="0.2">
      <c r="A188" s="1" t="s">
        <v>839</v>
      </c>
      <c r="B188" s="11" t="s">
        <v>49</v>
      </c>
      <c r="C188" s="24">
        <v>51967.330999999998</v>
      </c>
      <c r="D188" s="1" t="s">
        <v>130</v>
      </c>
      <c r="E188" s="24" t="e">
        <f>VLOOKUP(C188,'Active 2'!C$27:E$102,2,FALSE)</f>
        <v>#N/A</v>
      </c>
      <c r="H188" s="1">
        <v>61424</v>
      </c>
      <c r="I188" s="1">
        <v>-8.5000000000000006E-3</v>
      </c>
      <c r="N188" s="1" t="s">
        <v>840</v>
      </c>
    </row>
    <row r="189" spans="1:14" x14ac:dyDescent="0.2">
      <c r="A189" s="1" t="s">
        <v>886</v>
      </c>
      <c r="B189" s="11" t="s">
        <v>51</v>
      </c>
      <c r="C189" s="24">
        <v>52213.520199999999</v>
      </c>
      <c r="D189" s="1" t="s">
        <v>329</v>
      </c>
      <c r="E189" s="24" t="e">
        <f>VLOOKUP(C189,'Active 2'!C$27:E$102,2,FALSE)</f>
        <v>#N/A</v>
      </c>
      <c r="H189" s="1">
        <v>62039</v>
      </c>
      <c r="I189" s="1">
        <v>-1.1299999999999999E-2</v>
      </c>
      <c r="N189" s="1" t="s">
        <v>887</v>
      </c>
    </row>
    <row r="190" spans="1:14" x14ac:dyDescent="0.2">
      <c r="A190" s="1" t="s">
        <v>888</v>
      </c>
      <c r="B190" s="11" t="s">
        <v>51</v>
      </c>
      <c r="C190" s="24">
        <v>52220.719599999997</v>
      </c>
      <c r="D190" s="1" t="s">
        <v>130</v>
      </c>
      <c r="E190" s="24" t="e">
        <f>VLOOKUP(C190,'Active 2'!C$27:E$102,2,FALSE)</f>
        <v>#N/A</v>
      </c>
      <c r="H190" s="1">
        <v>62057</v>
      </c>
      <c r="I190" s="1">
        <v>-1.17E-2</v>
      </c>
      <c r="N190" s="1" t="s">
        <v>338</v>
      </c>
    </row>
    <row r="191" spans="1:14" x14ac:dyDescent="0.2">
      <c r="A191" s="1" t="s">
        <v>889</v>
      </c>
      <c r="B191" s="11" t="s">
        <v>49</v>
      </c>
      <c r="C191" s="24">
        <v>52230.122000000003</v>
      </c>
      <c r="D191" s="1" t="s">
        <v>130</v>
      </c>
      <c r="E191" s="24" t="e">
        <f>VLOOKUP(C191,'Active 2'!C$27:E$102,2,FALSE)</f>
        <v>#N/A</v>
      </c>
      <c r="H191" s="1">
        <v>62081</v>
      </c>
      <c r="I191" s="1">
        <v>-8.8999999999999999E-3</v>
      </c>
      <c r="N191" s="1" t="s">
        <v>883</v>
      </c>
    </row>
    <row r="192" spans="1:14" x14ac:dyDescent="0.2">
      <c r="A192" s="1" t="s">
        <v>141</v>
      </c>
      <c r="B192" s="11" t="s">
        <v>49</v>
      </c>
      <c r="C192" s="24">
        <v>52238.121800000001</v>
      </c>
      <c r="D192" s="1" t="s">
        <v>329</v>
      </c>
      <c r="E192" s="24" t="e">
        <f>VLOOKUP(C192,'Active 2'!C$27:E$102,2,FALSE)</f>
        <v>#N/A</v>
      </c>
      <c r="H192" s="1">
        <v>62101</v>
      </c>
      <c r="I192" s="1">
        <v>-8.8999999999999999E-3</v>
      </c>
      <c r="N192" s="1" t="s">
        <v>881</v>
      </c>
    </row>
    <row r="193" spans="1:14" x14ac:dyDescent="0.2">
      <c r="A193" s="1" t="s">
        <v>888</v>
      </c>
      <c r="B193" s="11" t="s">
        <v>51</v>
      </c>
      <c r="C193" s="24">
        <v>52291.517599999999</v>
      </c>
      <c r="D193" s="1" t="s">
        <v>130</v>
      </c>
      <c r="E193" s="24" t="e">
        <f>VLOOKUP(C193,'Active 2'!C$27:E$102,2,FALSE)</f>
        <v>#N/A</v>
      </c>
      <c r="H193" s="1">
        <v>62234</v>
      </c>
      <c r="I193" s="1">
        <v>-1.14E-2</v>
      </c>
      <c r="N193" s="1" t="s">
        <v>338</v>
      </c>
    </row>
    <row r="194" spans="1:14" x14ac:dyDescent="0.2">
      <c r="A194" s="1" t="s">
        <v>888</v>
      </c>
      <c r="B194" s="11" t="s">
        <v>51</v>
      </c>
      <c r="C194" s="24">
        <v>52299.517200000002</v>
      </c>
      <c r="D194" s="1" t="s">
        <v>130</v>
      </c>
      <c r="E194" s="24" t="e">
        <f>VLOOKUP(C194,'Active 2'!C$27:E$102,2,FALSE)</f>
        <v>#N/A</v>
      </c>
      <c r="H194" s="1">
        <v>62254</v>
      </c>
      <c r="I194" s="1">
        <v>-1.15E-2</v>
      </c>
      <c r="N194" s="1" t="s">
        <v>338</v>
      </c>
    </row>
    <row r="195" spans="1:14" x14ac:dyDescent="0.2">
      <c r="A195" s="1" t="s">
        <v>890</v>
      </c>
      <c r="B195" s="11" t="s">
        <v>51</v>
      </c>
      <c r="C195" s="24">
        <v>52310.317900000002</v>
      </c>
      <c r="D195" s="1" t="s">
        <v>130</v>
      </c>
      <c r="E195" s="24" t="e">
        <f>VLOOKUP(C195,'Active 2'!C$27:E$102,2,FALSE)</f>
        <v>#N/A</v>
      </c>
      <c r="H195" s="1">
        <v>62281</v>
      </c>
      <c r="I195" s="1">
        <v>-1.04E-2</v>
      </c>
      <c r="N195" s="1" t="s">
        <v>891</v>
      </c>
    </row>
    <row r="196" spans="1:14" x14ac:dyDescent="0.2">
      <c r="A196" s="1" t="s">
        <v>141</v>
      </c>
      <c r="B196" s="11" t="s">
        <v>49</v>
      </c>
      <c r="C196" s="24">
        <v>52314.919000000002</v>
      </c>
      <c r="D196" s="1" t="s">
        <v>130</v>
      </c>
      <c r="E196" s="24" t="e">
        <f>VLOOKUP(C196,'Active 2'!C$27:E$102,2,FALSE)</f>
        <v>#N/A</v>
      </c>
      <c r="H196" s="1">
        <v>62293</v>
      </c>
      <c r="I196" s="1">
        <v>-9.1999999999999998E-3</v>
      </c>
      <c r="N196" s="1" t="s">
        <v>881</v>
      </c>
    </row>
    <row r="197" spans="1:14" x14ac:dyDescent="0.2">
      <c r="A197" s="1" t="s">
        <v>888</v>
      </c>
      <c r="B197" s="11" t="s">
        <v>51</v>
      </c>
      <c r="C197" s="24">
        <v>52575.906799999997</v>
      </c>
      <c r="D197" s="1" t="s">
        <v>130</v>
      </c>
      <c r="E197" s="24" t="e">
        <f>VLOOKUP(C197,'Active 2'!C$27:E$102,2,FALSE)</f>
        <v>#N/A</v>
      </c>
      <c r="H197" s="1">
        <v>62945</v>
      </c>
      <c r="I197" s="1">
        <v>-1.29E-2</v>
      </c>
      <c r="N197" s="1" t="s">
        <v>338</v>
      </c>
    </row>
    <row r="198" spans="1:14" x14ac:dyDescent="0.2">
      <c r="A198" s="1" t="s">
        <v>892</v>
      </c>
      <c r="B198" s="11" t="s">
        <v>49</v>
      </c>
      <c r="C198" s="24">
        <v>52642.106200000002</v>
      </c>
      <c r="D198" s="1" t="s">
        <v>130</v>
      </c>
      <c r="E198" s="24" t="e">
        <f>VLOOKUP(C198,'Active 2'!C$27:E$102,2,FALSE)</f>
        <v>#N/A</v>
      </c>
      <c r="H198" s="1">
        <v>63111</v>
      </c>
      <c r="I198" s="1">
        <v>-1.14E-2</v>
      </c>
      <c r="N198" s="1" t="s">
        <v>68</v>
      </c>
    </row>
    <row r="199" spans="1:14" x14ac:dyDescent="0.2">
      <c r="A199" s="1" t="s">
        <v>893</v>
      </c>
      <c r="B199" s="11" t="s">
        <v>49</v>
      </c>
      <c r="C199" s="24">
        <v>52725.310100000002</v>
      </c>
      <c r="D199" s="1" t="s">
        <v>130</v>
      </c>
      <c r="E199" s="24" t="e">
        <f>VLOOKUP(C199,'Active 2'!C$27:E$102,2,FALSE)</f>
        <v>#N/A</v>
      </c>
      <c r="H199" s="1">
        <v>63319</v>
      </c>
      <c r="I199" s="1">
        <v>-4.7999999999999996E-3</v>
      </c>
      <c r="N199" s="1" t="s">
        <v>894</v>
      </c>
    </row>
    <row r="200" spans="1:14" x14ac:dyDescent="0.2">
      <c r="A200" s="1" t="s">
        <v>895</v>
      </c>
      <c r="B200" s="11" t="s">
        <v>51</v>
      </c>
      <c r="C200" s="24">
        <v>52921.494200000001</v>
      </c>
      <c r="D200" s="1" t="s">
        <v>130</v>
      </c>
      <c r="E200" s="24" t="e">
        <f>VLOOKUP(C200,'Active 2'!C$27:E$102,2,FALSE)</f>
        <v>#N/A</v>
      </c>
      <c r="H200" s="1">
        <v>63809</v>
      </c>
      <c r="I200" s="1">
        <v>-1.43E-2</v>
      </c>
      <c r="N200" s="1" t="s">
        <v>353</v>
      </c>
    </row>
    <row r="201" spans="1:14" x14ac:dyDescent="0.2">
      <c r="A201" s="1" t="s">
        <v>37</v>
      </c>
      <c r="B201" s="11" t="s">
        <v>51</v>
      </c>
      <c r="C201" s="24">
        <v>52949.893300000003</v>
      </c>
      <c r="D201" s="1" t="s">
        <v>130</v>
      </c>
      <c r="E201" s="24" t="e">
        <f>VLOOKUP(C201,'Active 2'!C$27:E$102,2,FALSE)</f>
        <v>#N/A</v>
      </c>
      <c r="H201" s="1">
        <v>63880</v>
      </c>
      <c r="I201" s="1">
        <v>-1.43E-2</v>
      </c>
      <c r="N201" s="1" t="s">
        <v>896</v>
      </c>
    </row>
    <row r="202" spans="1:14" x14ac:dyDescent="0.2">
      <c r="A202" s="1" t="s">
        <v>897</v>
      </c>
      <c r="B202" s="11" t="s">
        <v>49</v>
      </c>
      <c r="C202" s="24">
        <v>52956.493900000001</v>
      </c>
      <c r="D202" s="1" t="s">
        <v>329</v>
      </c>
      <c r="E202" s="24" t="e">
        <f>VLOOKUP(C202,'Active 2'!C$27:E$102,2,FALSE)</f>
        <v>#N/A</v>
      </c>
      <c r="H202" s="1">
        <v>63897</v>
      </c>
      <c r="I202" s="1">
        <v>-1.34E-2</v>
      </c>
      <c r="N202" s="1" t="s">
        <v>898</v>
      </c>
    </row>
    <row r="203" spans="1:14" x14ac:dyDescent="0.2">
      <c r="A203" s="1" t="s">
        <v>899</v>
      </c>
      <c r="B203" s="11" t="s">
        <v>49</v>
      </c>
      <c r="C203" s="24">
        <v>52957.293799999999</v>
      </c>
      <c r="D203" s="1" t="s">
        <v>130</v>
      </c>
      <c r="E203" s="24" t="e">
        <f>VLOOKUP(C203,'Active 2'!C$27:E$102,2,FALSE)</f>
        <v>#N/A</v>
      </c>
      <c r="H203" s="1">
        <v>63899</v>
      </c>
      <c r="I203" s="1">
        <v>-1.35E-2</v>
      </c>
      <c r="N203" s="1" t="s">
        <v>900</v>
      </c>
    </row>
    <row r="204" spans="1:14" x14ac:dyDescent="0.2">
      <c r="A204" s="1" t="s">
        <v>888</v>
      </c>
      <c r="B204" s="11" t="s">
        <v>51</v>
      </c>
      <c r="C204" s="24">
        <v>52965.894200000002</v>
      </c>
      <c r="D204" s="1" t="s">
        <v>130</v>
      </c>
      <c r="E204" s="24" t="e">
        <f>VLOOKUP(C204,'Active 2'!C$27:E$102,2,FALSE)</f>
        <v>#N/A</v>
      </c>
      <c r="H204" s="1">
        <v>63920</v>
      </c>
      <c r="I204" s="1">
        <v>-1.2800000000000001E-2</v>
      </c>
      <c r="N204" s="1" t="s">
        <v>338</v>
      </c>
    </row>
    <row r="205" spans="1:14" x14ac:dyDescent="0.2">
      <c r="A205" s="1" t="s">
        <v>889</v>
      </c>
      <c r="B205" s="11" t="s">
        <v>49</v>
      </c>
      <c r="C205" s="24">
        <v>52988.093099999998</v>
      </c>
      <c r="D205" s="1" t="s">
        <v>174</v>
      </c>
      <c r="E205" s="24" t="e">
        <f>VLOOKUP(C205,'Active 2'!C$27:E$102,2,FALSE)</f>
        <v>#N/A</v>
      </c>
      <c r="H205" s="1">
        <v>63976</v>
      </c>
      <c r="I205" s="1">
        <v>-1.32E-2</v>
      </c>
      <c r="N205" s="1" t="s">
        <v>883</v>
      </c>
    </row>
    <row r="206" spans="1:14" x14ac:dyDescent="0.2">
      <c r="A206" s="1" t="s">
        <v>141</v>
      </c>
      <c r="B206" s="11" t="s">
        <v>51</v>
      </c>
      <c r="C206" s="24">
        <v>52995.091399999998</v>
      </c>
      <c r="D206" s="1" t="s">
        <v>329</v>
      </c>
      <c r="E206" s="24" t="e">
        <f>VLOOKUP(C206,'Active 2'!C$27:E$102,2,FALSE)</f>
        <v>#N/A</v>
      </c>
      <c r="H206" s="1">
        <v>63993</v>
      </c>
      <c r="I206" s="1">
        <v>-1.47E-2</v>
      </c>
      <c r="N206" s="1" t="s">
        <v>881</v>
      </c>
    </row>
    <row r="207" spans="1:14" x14ac:dyDescent="0.2">
      <c r="A207" s="1" t="s">
        <v>141</v>
      </c>
      <c r="B207" s="11" t="s">
        <v>51</v>
      </c>
      <c r="C207" s="24">
        <v>53001.091999999997</v>
      </c>
      <c r="D207" s="1" t="s">
        <v>329</v>
      </c>
      <c r="E207" s="24" t="e">
        <f>VLOOKUP(C207,'Active 2'!C$27:E$102,2,FALSE)</f>
        <v>#N/A</v>
      </c>
      <c r="H207" s="1">
        <v>64008</v>
      </c>
      <c r="I207" s="1">
        <v>-1.3899999999999999E-2</v>
      </c>
      <c r="N207" s="1" t="s">
        <v>881</v>
      </c>
    </row>
    <row r="208" spans="1:14" x14ac:dyDescent="0.2">
      <c r="A208" s="1" t="s">
        <v>141</v>
      </c>
      <c r="B208" s="11" t="s">
        <v>51</v>
      </c>
      <c r="C208" s="24">
        <v>53003.092499999999</v>
      </c>
      <c r="D208" s="1" t="s">
        <v>329</v>
      </c>
      <c r="E208" s="24" t="e">
        <f>VLOOKUP(C208,'Active 2'!C$27:E$102,2,FALSE)</f>
        <v>#N/A</v>
      </c>
      <c r="H208" s="1">
        <v>64013</v>
      </c>
      <c r="I208" s="1">
        <v>-1.3299999999999999E-2</v>
      </c>
      <c r="N208" s="1" t="s">
        <v>881</v>
      </c>
    </row>
    <row r="209" spans="1:17" x14ac:dyDescent="0.2">
      <c r="A209" s="1" t="s">
        <v>886</v>
      </c>
      <c r="B209" s="11" t="s">
        <v>51</v>
      </c>
      <c r="C209" s="24">
        <v>53028.290699999998</v>
      </c>
      <c r="D209" s="1" t="s">
        <v>49</v>
      </c>
      <c r="E209" s="24" t="e">
        <f>VLOOKUP(C209,'Active 2'!C$27:E$102,2,FALSE)</f>
        <v>#N/A</v>
      </c>
      <c r="H209" s="1">
        <v>64076</v>
      </c>
      <c r="I209" s="1">
        <v>-1.43E-2</v>
      </c>
      <c r="N209" s="1" t="s">
        <v>887</v>
      </c>
    </row>
    <row r="210" spans="1:17" x14ac:dyDescent="0.2">
      <c r="A210" s="1" t="s">
        <v>155</v>
      </c>
      <c r="B210" s="11" t="s">
        <v>51</v>
      </c>
      <c r="C210" s="24">
        <v>54099.458400000003</v>
      </c>
      <c r="D210" s="1" t="s">
        <v>329</v>
      </c>
      <c r="E210" s="24" t="e">
        <f>VLOOKUP(C210,'Active 2'!C$27:E$102,2,FALSE)</f>
        <v>#N/A</v>
      </c>
      <c r="H210" s="1">
        <v>66754</v>
      </c>
      <c r="I210" s="1">
        <v>-1.18E-2</v>
      </c>
      <c r="N210" s="1" t="s">
        <v>901</v>
      </c>
      <c r="P210" s="1" t="s">
        <v>902</v>
      </c>
      <c r="Q210" s="1" t="s">
        <v>903</v>
      </c>
    </row>
    <row r="211" spans="1:17" x14ac:dyDescent="0.2">
      <c r="A211" s="1" t="s">
        <v>155</v>
      </c>
      <c r="B211" s="11" t="s">
        <v>49</v>
      </c>
      <c r="C211" s="24">
        <v>54102.458899999998</v>
      </c>
      <c r="D211" s="1" t="s">
        <v>329</v>
      </c>
      <c r="E211" s="24" t="e">
        <f>VLOOKUP(C211,'Active 2'!C$27:E$102,2,FALSE)</f>
        <v>#N/A</v>
      </c>
      <c r="H211" s="1">
        <v>66762</v>
      </c>
      <c r="I211" s="1">
        <v>-1.12E-2</v>
      </c>
      <c r="N211" s="1" t="s">
        <v>901</v>
      </c>
      <c r="P211" s="1" t="s">
        <v>902</v>
      </c>
      <c r="Q211" s="1" t="s">
        <v>903</v>
      </c>
    </row>
    <row r="212" spans="1:17" x14ac:dyDescent="0.2">
      <c r="A212" s="1" t="s">
        <v>155</v>
      </c>
      <c r="B212" s="11" t="s">
        <v>51</v>
      </c>
      <c r="C212" s="24">
        <v>54109.459300000002</v>
      </c>
      <c r="D212" s="1" t="s">
        <v>329</v>
      </c>
      <c r="E212" s="24" t="e">
        <f>VLOOKUP(C212,'Active 2'!C$27:E$102,2,FALSE)</f>
        <v>#N/A</v>
      </c>
      <c r="H212" s="1">
        <v>66779</v>
      </c>
      <c r="I212" s="1">
        <v>-1.06E-2</v>
      </c>
      <c r="N212" s="1" t="s">
        <v>901</v>
      </c>
      <c r="P212" s="1" t="s">
        <v>902</v>
      </c>
      <c r="Q212" s="1" t="s">
        <v>903</v>
      </c>
    </row>
    <row r="213" spans="1:17" x14ac:dyDescent="0.2">
      <c r="A213" s="1" t="s">
        <v>157</v>
      </c>
      <c r="B213" s="11" t="s">
        <v>49</v>
      </c>
      <c r="C213" s="24">
        <v>54114.457000000002</v>
      </c>
      <c r="D213" s="1" t="s">
        <v>129</v>
      </c>
      <c r="E213" s="24" t="e">
        <f>VLOOKUP(C213,'Active 2'!C$27:E$102,2,FALSE)</f>
        <v>#N/A</v>
      </c>
      <c r="H213" s="1">
        <v>66792</v>
      </c>
      <c r="I213" s="1">
        <v>-1.2699999999999999E-2</v>
      </c>
      <c r="N213" s="1" t="s">
        <v>841</v>
      </c>
    </row>
    <row r="214" spans="1:17" x14ac:dyDescent="0.2">
      <c r="A214" s="1" t="s">
        <v>155</v>
      </c>
      <c r="B214" s="11" t="s">
        <v>49</v>
      </c>
      <c r="C214" s="24">
        <v>54535.245600000002</v>
      </c>
      <c r="D214" s="1" t="s">
        <v>329</v>
      </c>
      <c r="E214" s="24" t="e">
        <f>VLOOKUP(C214,'Active 2'!C$27:E$102,2,FALSE)</f>
        <v>#N/A</v>
      </c>
      <c r="H214" s="1">
        <v>67844</v>
      </c>
      <c r="I214" s="1">
        <v>-1.04E-2</v>
      </c>
      <c r="N214" s="1" t="s">
        <v>901</v>
      </c>
      <c r="P214" s="1" t="s">
        <v>902</v>
      </c>
      <c r="Q214" s="1" t="s">
        <v>903</v>
      </c>
    </row>
    <row r="215" spans="1:17" x14ac:dyDescent="0.2">
      <c r="A215" s="1" t="s">
        <v>904</v>
      </c>
      <c r="B215" s="11" t="s">
        <v>51</v>
      </c>
      <c r="C215" s="24">
        <v>51602.339200000002</v>
      </c>
      <c r="D215" s="1" t="s">
        <v>129</v>
      </c>
      <c r="E215" s="24" t="e">
        <f>VLOOKUP(C215,'Active 2'!C$27:E$102,2,FALSE)</f>
        <v>#N/A</v>
      </c>
      <c r="H215" s="1">
        <v>60511</v>
      </c>
      <c r="I215" s="1">
        <v>-1.2200000000000001E-2</v>
      </c>
      <c r="N215" s="1" t="s">
        <v>325</v>
      </c>
    </row>
    <row r="216" spans="1:17" x14ac:dyDescent="0.2">
      <c r="A216" s="1" t="s">
        <v>904</v>
      </c>
      <c r="B216" s="11" t="s">
        <v>49</v>
      </c>
      <c r="C216" s="24">
        <v>51603.355000000003</v>
      </c>
      <c r="D216" s="1" t="s">
        <v>129</v>
      </c>
      <c r="E216" s="24" t="e">
        <f>VLOOKUP(C216,'Active 2'!C$27:E$102,2,FALSE)</f>
        <v>#N/A</v>
      </c>
      <c r="H216" s="1">
        <v>60514</v>
      </c>
      <c r="I216" s="1">
        <v>3.7000000000000002E-3</v>
      </c>
      <c r="N216" s="1" t="s">
        <v>325</v>
      </c>
    </row>
    <row r="217" spans="1:17" x14ac:dyDescent="0.2">
      <c r="A217" s="1" t="s">
        <v>153</v>
      </c>
      <c r="B217" s="11" t="s">
        <v>51</v>
      </c>
      <c r="C217" s="24">
        <v>54097.458100000003</v>
      </c>
      <c r="D217" s="1" t="s">
        <v>905</v>
      </c>
      <c r="E217" s="24" t="e">
        <f>VLOOKUP(C217,'Active 2'!C$27:E$102,2,FALSE)</f>
        <v>#N/A</v>
      </c>
      <c r="H217" s="1">
        <v>66749</v>
      </c>
      <c r="I217" s="1">
        <v>-1.2200000000000001E-2</v>
      </c>
      <c r="N217" s="1" t="s">
        <v>329</v>
      </c>
    </row>
    <row r="218" spans="1:17" x14ac:dyDescent="0.2">
      <c r="A218" s="1" t="s">
        <v>160</v>
      </c>
      <c r="B218" s="11" t="s">
        <v>49</v>
      </c>
      <c r="C218" s="24">
        <v>55200.425799999997</v>
      </c>
      <c r="D218" s="1" t="s">
        <v>49</v>
      </c>
      <c r="E218" s="24" t="e">
        <f>VLOOKUP(C218,'Active 2'!C$27:E$102,2,FALSE)</f>
        <v>#N/A</v>
      </c>
      <c r="H218" s="1">
        <v>69507</v>
      </c>
      <c r="I218" s="1">
        <v>-8.6E-3</v>
      </c>
      <c r="N218" s="1" t="s">
        <v>322</v>
      </c>
    </row>
    <row r="219" spans="1:17" x14ac:dyDescent="0.2">
      <c r="A219" s="1" t="s">
        <v>160</v>
      </c>
      <c r="B219" s="11" t="s">
        <v>49</v>
      </c>
      <c r="C219" s="24">
        <v>55200.426200000002</v>
      </c>
      <c r="D219" s="1" t="s">
        <v>175</v>
      </c>
      <c r="E219" s="24" t="e">
        <f>VLOOKUP(C219,'Active 2'!C$27:E$102,2,FALSE)</f>
        <v>#N/A</v>
      </c>
      <c r="H219" s="1">
        <v>69507</v>
      </c>
      <c r="I219" s="1">
        <v>-8.2000000000000007E-3</v>
      </c>
      <c r="N219" s="1" t="s">
        <v>322</v>
      </c>
    </row>
    <row r="220" spans="1:17" x14ac:dyDescent="0.2">
      <c r="A220" s="1" t="s">
        <v>160</v>
      </c>
      <c r="B220" s="11" t="s">
        <v>51</v>
      </c>
      <c r="C220" s="24">
        <v>55957.407800000001</v>
      </c>
      <c r="D220" s="1" t="s">
        <v>130</v>
      </c>
      <c r="E220" s="24" t="e">
        <f>VLOOKUP(C220,'Active 2'!C$27:E$102,2,FALSE)</f>
        <v>#N/A</v>
      </c>
      <c r="H220" s="1">
        <v>71399</v>
      </c>
      <c r="I220" s="1">
        <v>-2E-3</v>
      </c>
      <c r="N220" s="1" t="s">
        <v>906</v>
      </c>
    </row>
  </sheetData>
  <sheetProtection selectLockedCells="1" selectUnlockedCells="1"/>
  <hyperlinks>
    <hyperlink ref="A3" r:id="rId1" xr:uid="{00000000-0004-0000-07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Active 1</vt:lpstr>
      <vt:lpstr>Graphs 1</vt:lpstr>
      <vt:lpstr>Active 2</vt:lpstr>
      <vt:lpstr>Active 4</vt:lpstr>
      <vt:lpstr>Graphs 4</vt:lpstr>
      <vt:lpstr>A</vt:lpstr>
      <vt:lpstr>errors</vt:lpstr>
      <vt:lpstr>Q_Fit</vt:lpstr>
      <vt:lpstr>BAV</vt:lpstr>
      <vt:lpstr>O-C Gateway</vt:lpstr>
      <vt:lpstr>'Active 1'!solver_adj</vt:lpstr>
      <vt:lpstr>'Active 2'!solver_adj</vt:lpstr>
      <vt:lpstr>'Active 4'!solver_adj</vt:lpstr>
      <vt:lpstr>errors!solver_adj</vt:lpstr>
      <vt:lpstr>'Active 1'!solver_opt</vt:lpstr>
      <vt:lpstr>'Active 2'!solver_opt</vt:lpstr>
      <vt:lpstr>'Active 4'!solver_opt</vt:lpstr>
      <vt:lpstr>errors!solver_opt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2022-03-30T04:52:08Z</dcterms:created>
  <dcterms:modified xsi:type="dcterms:W3CDTF">2024-09-28T05:37:07Z</dcterms:modified>
</cp:coreProperties>
</file>